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workbookProtection workbookAlgorithmName="SHA-512" workbookHashValue="WfmaZWXrYz7ZvQMaetF3mbyKS09lF8z7cGi7mk6YmoqrSN4Muy0H3vP0kXpJZlUIIvjazhd9P6KnV0h0kIEc4A==" workbookSaltValue="za3hU9y8g3TJ4m9/PuzFXQ==" workbookSpinCount="100000" lockStructure="1"/>
  <bookViews>
    <workbookView xWindow="0" yWindow="0" windowWidth="30630" windowHeight="15930" tabRatio="865"/>
  </bookViews>
  <sheets>
    <sheet name="Hinweise" sheetId="4" r:id="rId1"/>
    <sheet name="Angaben KH-Standort" sheetId="1" r:id="rId2"/>
    <sheet name="Angaben Stationen" sheetId="30" r:id="rId3"/>
    <sheet name="A1" sheetId="5" r:id="rId4"/>
    <sheet name="A2" sheetId="6" r:id="rId5"/>
    <sheet name="A3.1" sheetId="8" r:id="rId6"/>
    <sheet name="A3.2" sheetId="9" r:id="rId7"/>
    <sheet name="A3.3" sheetId="14" r:id="rId8"/>
    <sheet name="A4" sheetId="11" r:id="rId9"/>
    <sheet name="A5.1" sheetId="15" r:id="rId10"/>
    <sheet name="A5.2" sheetId="12" r:id="rId11"/>
    <sheet name="A5.3" sheetId="18" r:id="rId12"/>
    <sheet name="A6" sheetId="16" r:id="rId13"/>
    <sheet name="Unterschriften" sheetId="17" r:id="rId14"/>
    <sheet name="Auswahldaten" sheetId="7" state="hidden" r:id="rId15"/>
    <sheet name="MDKHS" sheetId="29" state="hidden" r:id="rId16"/>
    <sheet name="MDS" sheetId="31" state="hidden" r:id="rId17"/>
    <sheet name="MD1" sheetId="26" state="hidden" r:id="rId18"/>
    <sheet name="MD2" sheetId="24" state="hidden" r:id="rId19"/>
    <sheet name="MD3.1" sheetId="25" state="hidden" r:id="rId20"/>
    <sheet name="MD3.2" sheetId="28" state="hidden" r:id="rId21"/>
    <sheet name="MD3.3" sheetId="19" state="hidden" r:id="rId22"/>
    <sheet name="MD4" sheetId="20" state="hidden" r:id="rId23"/>
    <sheet name="MD5.1" sheetId="23" state="hidden" r:id="rId24"/>
    <sheet name="MD5.2" sheetId="22" state="hidden" r:id="rId25"/>
    <sheet name="MD5.3" sheetId="27" state="hidden" r:id="rId26"/>
    <sheet name="MD6" sheetId="21" state="hidden" r:id="rId27"/>
  </sheets>
  <definedNames>
    <definedName name="_xlnm._FilterDatabase" localSheetId="4" hidden="1">'A2'!$C$14:$C$66</definedName>
    <definedName name="_xlnm._FilterDatabase" localSheetId="5" hidden="1">'A3.1'!$C$18:$C$24</definedName>
    <definedName name="_xlnm._FilterDatabase" localSheetId="6" hidden="1">'A3.2'!$C$19:$F$1027</definedName>
    <definedName name="_xlnm._FilterDatabase" localSheetId="7" hidden="1">'A3.3'!$C$18:$E$103</definedName>
    <definedName name="_xlnm._FilterDatabase" localSheetId="8" hidden="1">'A4'!$C$15:$G$135</definedName>
    <definedName name="_xlnm._FilterDatabase" localSheetId="9" hidden="1">'A5.1'!$C$15:$D$135</definedName>
    <definedName name="_xlnm._FilterDatabase" localSheetId="10" hidden="1">'A5.2'!$E$13:$E$16</definedName>
    <definedName name="_xlnm._FilterDatabase" localSheetId="11" hidden="1">'A5.3'!$C$14:$D$158</definedName>
    <definedName name="_xlnm.Print_Area" localSheetId="3">'A1'!$A$1:$G$30</definedName>
    <definedName name="_xlnm.Print_Area" localSheetId="4">'A2'!$A$1:$H$89</definedName>
    <definedName name="_xlnm.Print_Area" localSheetId="5">'A3.1'!$A$1:$H$29</definedName>
    <definedName name="_xlnm.Print_Area" localSheetId="6">'A3.2'!$A$1:$J$1034</definedName>
    <definedName name="_xlnm.Print_Area" localSheetId="7">'A3.3'!$A$1:$K$108</definedName>
    <definedName name="_xlnm.Print_Area" localSheetId="8">'A4'!$A$1:$I$137</definedName>
    <definedName name="_xlnm.Print_Area" localSheetId="9">'A5.1'!$A$1:$L$137</definedName>
    <definedName name="_xlnm.Print_Area" localSheetId="10">'A5.2'!$A$1:$I$17</definedName>
    <definedName name="_xlnm.Print_Area" localSheetId="11">'A5.3'!$A$1:$I$162</definedName>
    <definedName name="_xlnm.Print_Area" localSheetId="12">'A6'!$A$1:$I$131</definedName>
    <definedName name="_xlnm.Print_Area" localSheetId="1">'Angaben KH-Standort'!$A$1:$G$36</definedName>
    <definedName name="_xlnm.Print_Area" localSheetId="2">'Angaben Stationen'!$A$1:$F$136</definedName>
    <definedName name="_xlnm.Print_Area" localSheetId="0">Hinweise!$A$1:$R$33</definedName>
    <definedName name="_xlnm.Print_Area" localSheetId="13">Unterschriften!$A$1:$L$33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6" l="1"/>
  <c r="C15" i="6"/>
  <c r="D16" i="6"/>
  <c r="D15" i="6"/>
  <c r="E18" i="8" l="1"/>
  <c r="R20" i="8" l="1"/>
  <c r="R21" i="8"/>
  <c r="R22" i="8"/>
  <c r="R23" i="8"/>
  <c r="R24" i="8"/>
  <c r="P20" i="8"/>
  <c r="P21" i="8"/>
  <c r="P22" i="8"/>
  <c r="P23" i="8"/>
  <c r="P24" i="8"/>
  <c r="O21" i="8"/>
  <c r="O22" i="8"/>
  <c r="O23" i="8"/>
  <c r="O24" i="8"/>
  <c r="J23" i="8"/>
  <c r="J20" i="8"/>
  <c r="J22" i="8"/>
  <c r="J21" i="8"/>
  <c r="R19" i="8"/>
  <c r="C23" i="8" l="1"/>
  <c r="N23" i="8" s="1"/>
  <c r="C21" i="8"/>
  <c r="N21" i="8" s="1"/>
  <c r="C22" i="8"/>
  <c r="N22" i="8" s="1"/>
  <c r="C20" i="8"/>
  <c r="N20" i="8" s="1"/>
  <c r="S20" i="8" s="1"/>
  <c r="A6" i="25" l="1"/>
  <c r="B6" i="25"/>
  <c r="C6" i="25"/>
  <c r="E6" i="25"/>
  <c r="B23" i="8"/>
  <c r="M23" i="8" s="1"/>
  <c r="F6" i="25"/>
  <c r="G6" i="25"/>
  <c r="S23" i="8"/>
  <c r="E4" i="25"/>
  <c r="F4" i="25"/>
  <c r="A4" i="25"/>
  <c r="G4" i="25"/>
  <c r="B21" i="8"/>
  <c r="M21" i="8" s="1"/>
  <c r="S21" i="8"/>
  <c r="B4" i="25"/>
  <c r="C4" i="25"/>
  <c r="B5" i="25"/>
  <c r="F5" i="25"/>
  <c r="A5" i="25"/>
  <c r="B22" i="8"/>
  <c r="M22" i="8" s="1"/>
  <c r="C5" i="25"/>
  <c r="S22" i="8"/>
  <c r="G5" i="25"/>
  <c r="E5" i="25"/>
  <c r="C38" i="7"/>
  <c r="J16" i="15" l="1"/>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20" i="14"/>
  <c r="E18" i="6"/>
  <c r="E15" i="6"/>
  <c r="E16" i="6"/>
  <c r="D17" i="6"/>
  <c r="E17" i="6" s="1"/>
  <c r="D18" i="6"/>
  <c r="B18" i="1"/>
  <c r="I30" i="1"/>
  <c r="J13" i="1"/>
  <c r="J14" i="1"/>
  <c r="J16" i="1"/>
  <c r="J18" i="1"/>
  <c r="J19" i="1"/>
  <c r="J20" i="1"/>
  <c r="J22" i="1"/>
  <c r="J23" i="1"/>
  <c r="J24" i="1"/>
  <c r="J26" i="1"/>
  <c r="J27" i="1"/>
  <c r="J30" i="1"/>
  <c r="J12" i="1" l="1"/>
  <c r="C12" i="1" s="1"/>
  <c r="B12" i="1" s="1"/>
  <c r="O17" i="8"/>
  <c r="X17" i="11" l="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6" i="11"/>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1001" i="9"/>
  <c r="T1002" i="9"/>
  <c r="T1003" i="9"/>
  <c r="T1004" i="9"/>
  <c r="T1005" i="9"/>
  <c r="T1006" i="9"/>
  <c r="T1007" i="9"/>
  <c r="T1008" i="9"/>
  <c r="T1009" i="9"/>
  <c r="T1010" i="9"/>
  <c r="T1011" i="9"/>
  <c r="T1012" i="9"/>
  <c r="T1013" i="9"/>
  <c r="T1014" i="9"/>
  <c r="T1015" i="9"/>
  <c r="T1016" i="9"/>
  <c r="T1017" i="9"/>
  <c r="T1018" i="9"/>
  <c r="T1019" i="9"/>
  <c r="T1020" i="9"/>
  <c r="T1021" i="9"/>
  <c r="T1022" i="9"/>
  <c r="T1023" i="9"/>
  <c r="T1024" i="9"/>
  <c r="T1025" i="9"/>
  <c r="T1026" i="9"/>
  <c r="T1027" i="9"/>
  <c r="T20" i="9"/>
  <c r="B2" i="29"/>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 i="18"/>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9" i="14"/>
  <c r="U17" i="14" s="1"/>
  <c r="S20" i="14"/>
  <c r="S21" i="14"/>
  <c r="S22" i="14"/>
  <c r="S23" i="14"/>
  <c r="S24" i="14"/>
  <c r="S25" i="14"/>
  <c r="S26" i="14"/>
  <c r="S27" i="14"/>
  <c r="S28" i="14"/>
  <c r="S29" i="14"/>
  <c r="T29" i="14" s="1"/>
  <c r="S30" i="14"/>
  <c r="T30" i="14" s="1"/>
  <c r="S31" i="14"/>
  <c r="T31" i="14" s="1"/>
  <c r="S32" i="14"/>
  <c r="T32" i="14" s="1"/>
  <c r="S33" i="14"/>
  <c r="T33" i="14" s="1"/>
  <c r="S34" i="14"/>
  <c r="T34" i="14" s="1"/>
  <c r="S35" i="14"/>
  <c r="T35" i="14" s="1"/>
  <c r="S36" i="14"/>
  <c r="T36" i="14" s="1"/>
  <c r="S37" i="14"/>
  <c r="T37" i="14" s="1"/>
  <c r="S38" i="14"/>
  <c r="T38" i="14" s="1"/>
  <c r="S39" i="14"/>
  <c r="T39" i="14" s="1"/>
  <c r="S40" i="14"/>
  <c r="T40" i="14" s="1"/>
  <c r="S41" i="14"/>
  <c r="T41" i="14" s="1"/>
  <c r="S42" i="14"/>
  <c r="T42" i="14" s="1"/>
  <c r="S43" i="14"/>
  <c r="T43" i="14" s="1"/>
  <c r="S44" i="14"/>
  <c r="T44" i="14" s="1"/>
  <c r="S45" i="14"/>
  <c r="T45" i="14" s="1"/>
  <c r="S46" i="14"/>
  <c r="T46" i="14" s="1"/>
  <c r="S47" i="14"/>
  <c r="T47" i="14" s="1"/>
  <c r="S48" i="14"/>
  <c r="T48" i="14" s="1"/>
  <c r="S49" i="14"/>
  <c r="T49" i="14" s="1"/>
  <c r="S50" i="14"/>
  <c r="T50" i="14" s="1"/>
  <c r="S51" i="14"/>
  <c r="T51" i="14" s="1"/>
  <c r="S52" i="14"/>
  <c r="T52" i="14" s="1"/>
  <c r="S53" i="14"/>
  <c r="T53" i="14" s="1"/>
  <c r="S54" i="14"/>
  <c r="T54" i="14" s="1"/>
  <c r="S55" i="14"/>
  <c r="T55" i="14" s="1"/>
  <c r="S56" i="14"/>
  <c r="T56" i="14" s="1"/>
  <c r="S57" i="14"/>
  <c r="T57" i="14" s="1"/>
  <c r="S58" i="14"/>
  <c r="T58" i="14" s="1"/>
  <c r="S59" i="14"/>
  <c r="T59" i="14" s="1"/>
  <c r="S60" i="14"/>
  <c r="T60" i="14" s="1"/>
  <c r="S61" i="14"/>
  <c r="T61" i="14" s="1"/>
  <c r="S62" i="14"/>
  <c r="T62" i="14" s="1"/>
  <c r="S63" i="14"/>
  <c r="T63" i="14" s="1"/>
  <c r="S64" i="14"/>
  <c r="T64" i="14" s="1"/>
  <c r="S65" i="14"/>
  <c r="T65" i="14" s="1"/>
  <c r="S66" i="14"/>
  <c r="T66" i="14" s="1"/>
  <c r="S67" i="14"/>
  <c r="T67" i="14" s="1"/>
  <c r="S68" i="14"/>
  <c r="T68" i="14" s="1"/>
  <c r="S69" i="14"/>
  <c r="T69" i="14" s="1"/>
  <c r="S70" i="14"/>
  <c r="T70" i="14" s="1"/>
  <c r="S71" i="14"/>
  <c r="T71" i="14" s="1"/>
  <c r="S72" i="14"/>
  <c r="T72" i="14" s="1"/>
  <c r="S73" i="14"/>
  <c r="T73" i="14" s="1"/>
  <c r="S74" i="14"/>
  <c r="T74" i="14" s="1"/>
  <c r="S75" i="14"/>
  <c r="T75" i="14" s="1"/>
  <c r="S76" i="14"/>
  <c r="T76" i="14" s="1"/>
  <c r="S77" i="14"/>
  <c r="T77" i="14" s="1"/>
  <c r="S78" i="14"/>
  <c r="T78" i="14" s="1"/>
  <c r="S79" i="14"/>
  <c r="T79" i="14" s="1"/>
  <c r="S80" i="14"/>
  <c r="T80" i="14" s="1"/>
  <c r="S81" i="14"/>
  <c r="T81" i="14" s="1"/>
  <c r="S82" i="14"/>
  <c r="T82" i="14" s="1"/>
  <c r="S83" i="14"/>
  <c r="T83" i="14" s="1"/>
  <c r="S84" i="14"/>
  <c r="T84" i="14" s="1"/>
  <c r="S85" i="14"/>
  <c r="T85" i="14" s="1"/>
  <c r="S86" i="14"/>
  <c r="T86" i="14" s="1"/>
  <c r="S87" i="14"/>
  <c r="T87" i="14" s="1"/>
  <c r="S88" i="14"/>
  <c r="T88" i="14" s="1"/>
  <c r="S89" i="14"/>
  <c r="T89" i="14" s="1"/>
  <c r="S90" i="14"/>
  <c r="T90" i="14" s="1"/>
  <c r="S91" i="14"/>
  <c r="T91" i="14" s="1"/>
  <c r="S92" i="14"/>
  <c r="T92" i="14" s="1"/>
  <c r="S93" i="14"/>
  <c r="T93" i="14" s="1"/>
  <c r="S94" i="14"/>
  <c r="T94" i="14" s="1"/>
  <c r="S95" i="14"/>
  <c r="T95" i="14" s="1"/>
  <c r="S96" i="14"/>
  <c r="T96" i="14" s="1"/>
  <c r="S97" i="14"/>
  <c r="T97" i="14" s="1"/>
  <c r="S98" i="14"/>
  <c r="T98" i="14" s="1"/>
  <c r="S99" i="14"/>
  <c r="T99" i="14" s="1"/>
  <c r="S100" i="14"/>
  <c r="T100" i="14" s="1"/>
  <c r="S101" i="14"/>
  <c r="T101" i="14" s="1"/>
  <c r="S102" i="14"/>
  <c r="T102" i="14" s="1"/>
  <c r="S103" i="14"/>
  <c r="T103" i="14" s="1"/>
  <c r="S19" i="14"/>
  <c r="V21" i="9"/>
  <c r="V22" i="9"/>
  <c r="V23" i="9"/>
  <c r="Y23" i="9" s="1"/>
  <c r="V24" i="9"/>
  <c r="Y24" i="9" s="1"/>
  <c r="V25" i="9"/>
  <c r="Y25" i="9" s="1"/>
  <c r="V26" i="9"/>
  <c r="Y26" i="9" s="1"/>
  <c r="V27" i="9"/>
  <c r="Y27" i="9" s="1"/>
  <c r="V28" i="9"/>
  <c r="Y28" i="9" s="1"/>
  <c r="V29" i="9"/>
  <c r="Y29" i="9" s="1"/>
  <c r="V30" i="9"/>
  <c r="Y30" i="9" s="1"/>
  <c r="V31" i="9"/>
  <c r="Y31" i="9" s="1"/>
  <c r="V32" i="9"/>
  <c r="Y32" i="9" s="1"/>
  <c r="V33" i="9"/>
  <c r="Y33" i="9" s="1"/>
  <c r="V34" i="9"/>
  <c r="Y34" i="9" s="1"/>
  <c r="V35" i="9"/>
  <c r="Y35" i="9" s="1"/>
  <c r="V36" i="9"/>
  <c r="Y36" i="9" s="1"/>
  <c r="V37" i="9"/>
  <c r="Y37" i="9" s="1"/>
  <c r="V38" i="9"/>
  <c r="Y38" i="9" s="1"/>
  <c r="V39" i="9"/>
  <c r="Y39" i="9" s="1"/>
  <c r="V40" i="9"/>
  <c r="Y40" i="9" s="1"/>
  <c r="V41" i="9"/>
  <c r="Y41" i="9" s="1"/>
  <c r="V42" i="9"/>
  <c r="Y42" i="9" s="1"/>
  <c r="V43" i="9"/>
  <c r="Y43" i="9" s="1"/>
  <c r="V44" i="9"/>
  <c r="Y44" i="9" s="1"/>
  <c r="V45" i="9"/>
  <c r="Y45" i="9" s="1"/>
  <c r="V46" i="9"/>
  <c r="Y46" i="9" s="1"/>
  <c r="V47" i="9"/>
  <c r="Y47" i="9" s="1"/>
  <c r="V48" i="9"/>
  <c r="Y48" i="9" s="1"/>
  <c r="V49" i="9"/>
  <c r="Y49" i="9" s="1"/>
  <c r="V50" i="9"/>
  <c r="Y50" i="9" s="1"/>
  <c r="V51" i="9"/>
  <c r="Y51" i="9" s="1"/>
  <c r="V52" i="9"/>
  <c r="Y52" i="9" s="1"/>
  <c r="V53" i="9"/>
  <c r="Y53" i="9" s="1"/>
  <c r="V54" i="9"/>
  <c r="Y54" i="9" s="1"/>
  <c r="V55" i="9"/>
  <c r="Y55" i="9" s="1"/>
  <c r="V56" i="9"/>
  <c r="Y56" i="9" s="1"/>
  <c r="V57" i="9"/>
  <c r="Y57" i="9" s="1"/>
  <c r="V58" i="9"/>
  <c r="Y58" i="9" s="1"/>
  <c r="V59" i="9"/>
  <c r="Y59" i="9" s="1"/>
  <c r="V60" i="9"/>
  <c r="Y60" i="9" s="1"/>
  <c r="V61" i="9"/>
  <c r="Y61" i="9" s="1"/>
  <c r="V62" i="9"/>
  <c r="Y62" i="9" s="1"/>
  <c r="V63" i="9"/>
  <c r="Y63" i="9" s="1"/>
  <c r="V64" i="9"/>
  <c r="Y64" i="9" s="1"/>
  <c r="V65" i="9"/>
  <c r="Y65" i="9" s="1"/>
  <c r="V66" i="9"/>
  <c r="Y66" i="9" s="1"/>
  <c r="V67" i="9"/>
  <c r="Y67" i="9" s="1"/>
  <c r="V68" i="9"/>
  <c r="Y68" i="9" s="1"/>
  <c r="V69" i="9"/>
  <c r="Y69" i="9" s="1"/>
  <c r="V70" i="9"/>
  <c r="Y70" i="9" s="1"/>
  <c r="V71" i="9"/>
  <c r="Y71" i="9" s="1"/>
  <c r="V72" i="9"/>
  <c r="Y72" i="9" s="1"/>
  <c r="V73" i="9"/>
  <c r="Y73" i="9" s="1"/>
  <c r="V74" i="9"/>
  <c r="Y74" i="9" s="1"/>
  <c r="V75" i="9"/>
  <c r="Y75" i="9" s="1"/>
  <c r="V76" i="9"/>
  <c r="Y76" i="9" s="1"/>
  <c r="V77" i="9"/>
  <c r="Y77" i="9" s="1"/>
  <c r="V78" i="9"/>
  <c r="Y78" i="9" s="1"/>
  <c r="V79" i="9"/>
  <c r="Y79" i="9" s="1"/>
  <c r="V80" i="9"/>
  <c r="Y80" i="9" s="1"/>
  <c r="V81" i="9"/>
  <c r="Y81" i="9" s="1"/>
  <c r="V82" i="9"/>
  <c r="Y82" i="9" s="1"/>
  <c r="V83" i="9"/>
  <c r="Y83" i="9" s="1"/>
  <c r="V84" i="9"/>
  <c r="Y84" i="9" s="1"/>
  <c r="V85" i="9"/>
  <c r="Y85" i="9" s="1"/>
  <c r="V86" i="9"/>
  <c r="Y86" i="9" s="1"/>
  <c r="V87" i="9"/>
  <c r="Y87" i="9" s="1"/>
  <c r="V88" i="9"/>
  <c r="Y88" i="9" s="1"/>
  <c r="V89" i="9"/>
  <c r="Y89" i="9" s="1"/>
  <c r="V90" i="9"/>
  <c r="Y90" i="9" s="1"/>
  <c r="V91" i="9"/>
  <c r="Y91" i="9" s="1"/>
  <c r="V92" i="9"/>
  <c r="Y92" i="9" s="1"/>
  <c r="V93" i="9"/>
  <c r="Y93" i="9" s="1"/>
  <c r="V94" i="9"/>
  <c r="Y94" i="9" s="1"/>
  <c r="V95" i="9"/>
  <c r="Y95" i="9" s="1"/>
  <c r="V96" i="9"/>
  <c r="Y96" i="9" s="1"/>
  <c r="V97" i="9"/>
  <c r="Y97" i="9" s="1"/>
  <c r="V98" i="9"/>
  <c r="Y98" i="9" s="1"/>
  <c r="V99" i="9"/>
  <c r="Y99" i="9" s="1"/>
  <c r="V100" i="9"/>
  <c r="Y100" i="9" s="1"/>
  <c r="V101" i="9"/>
  <c r="Y101" i="9" s="1"/>
  <c r="V102" i="9"/>
  <c r="Y102" i="9" s="1"/>
  <c r="V103" i="9"/>
  <c r="Y103" i="9" s="1"/>
  <c r="V104" i="9"/>
  <c r="Y104" i="9" s="1"/>
  <c r="V105" i="9"/>
  <c r="Y105" i="9" s="1"/>
  <c r="V106" i="9"/>
  <c r="Y106" i="9" s="1"/>
  <c r="V107" i="9"/>
  <c r="Y107" i="9" s="1"/>
  <c r="V108" i="9"/>
  <c r="Y108" i="9" s="1"/>
  <c r="V109" i="9"/>
  <c r="Y109" i="9" s="1"/>
  <c r="V110" i="9"/>
  <c r="Y110" i="9" s="1"/>
  <c r="V111" i="9"/>
  <c r="Y111" i="9" s="1"/>
  <c r="V112" i="9"/>
  <c r="Y112" i="9" s="1"/>
  <c r="V113" i="9"/>
  <c r="Y113" i="9" s="1"/>
  <c r="V114" i="9"/>
  <c r="Y114" i="9" s="1"/>
  <c r="V115" i="9"/>
  <c r="Y115" i="9" s="1"/>
  <c r="V116" i="9"/>
  <c r="Y116" i="9" s="1"/>
  <c r="V117" i="9"/>
  <c r="Y117" i="9" s="1"/>
  <c r="V118" i="9"/>
  <c r="Y118" i="9" s="1"/>
  <c r="V119" i="9"/>
  <c r="Y119" i="9" s="1"/>
  <c r="V120" i="9"/>
  <c r="Y120" i="9" s="1"/>
  <c r="V121" i="9"/>
  <c r="Y121" i="9" s="1"/>
  <c r="V122" i="9"/>
  <c r="Y122" i="9" s="1"/>
  <c r="V123" i="9"/>
  <c r="Y123" i="9" s="1"/>
  <c r="V124" i="9"/>
  <c r="Y124" i="9" s="1"/>
  <c r="V125" i="9"/>
  <c r="Y125" i="9" s="1"/>
  <c r="V126" i="9"/>
  <c r="Y126" i="9" s="1"/>
  <c r="V127" i="9"/>
  <c r="Y127" i="9" s="1"/>
  <c r="V128" i="9"/>
  <c r="Y128" i="9" s="1"/>
  <c r="V129" i="9"/>
  <c r="Y129" i="9" s="1"/>
  <c r="V130" i="9"/>
  <c r="Y130" i="9" s="1"/>
  <c r="V131" i="9"/>
  <c r="Y131" i="9" s="1"/>
  <c r="V132" i="9"/>
  <c r="Y132" i="9" s="1"/>
  <c r="V133" i="9"/>
  <c r="Y133" i="9" s="1"/>
  <c r="V134" i="9"/>
  <c r="Y134" i="9" s="1"/>
  <c r="V135" i="9"/>
  <c r="Y135" i="9" s="1"/>
  <c r="V136" i="9"/>
  <c r="Y136" i="9" s="1"/>
  <c r="V137" i="9"/>
  <c r="Y137" i="9" s="1"/>
  <c r="V138" i="9"/>
  <c r="Y138" i="9" s="1"/>
  <c r="V139" i="9"/>
  <c r="Y139" i="9" s="1"/>
  <c r="V140" i="9"/>
  <c r="Y140" i="9" s="1"/>
  <c r="V141" i="9"/>
  <c r="Y141" i="9" s="1"/>
  <c r="V142" i="9"/>
  <c r="Y142" i="9" s="1"/>
  <c r="V143" i="9"/>
  <c r="Y143" i="9" s="1"/>
  <c r="V144" i="9"/>
  <c r="Y144" i="9" s="1"/>
  <c r="V145" i="9"/>
  <c r="Y145" i="9" s="1"/>
  <c r="V146" i="9"/>
  <c r="Y146" i="9" s="1"/>
  <c r="V147" i="9"/>
  <c r="Y147" i="9" s="1"/>
  <c r="V148" i="9"/>
  <c r="Y148" i="9" s="1"/>
  <c r="V149" i="9"/>
  <c r="Y149" i="9" s="1"/>
  <c r="V150" i="9"/>
  <c r="Y150" i="9" s="1"/>
  <c r="V151" i="9"/>
  <c r="Y151" i="9" s="1"/>
  <c r="V152" i="9"/>
  <c r="Y152" i="9" s="1"/>
  <c r="V153" i="9"/>
  <c r="Y153" i="9" s="1"/>
  <c r="V154" i="9"/>
  <c r="Y154" i="9" s="1"/>
  <c r="V155" i="9"/>
  <c r="Y155" i="9" s="1"/>
  <c r="V156" i="9"/>
  <c r="Y156" i="9" s="1"/>
  <c r="V157" i="9"/>
  <c r="Y157" i="9" s="1"/>
  <c r="V158" i="9"/>
  <c r="Y158" i="9" s="1"/>
  <c r="V159" i="9"/>
  <c r="Y159" i="9" s="1"/>
  <c r="V160" i="9"/>
  <c r="Y160" i="9" s="1"/>
  <c r="V161" i="9"/>
  <c r="Y161" i="9" s="1"/>
  <c r="V162" i="9"/>
  <c r="Y162" i="9" s="1"/>
  <c r="V163" i="9"/>
  <c r="Y163" i="9" s="1"/>
  <c r="V164" i="9"/>
  <c r="Y164" i="9" s="1"/>
  <c r="V165" i="9"/>
  <c r="Y165" i="9" s="1"/>
  <c r="V166" i="9"/>
  <c r="Y166" i="9" s="1"/>
  <c r="V167" i="9"/>
  <c r="Y167" i="9" s="1"/>
  <c r="V168" i="9"/>
  <c r="Y168" i="9" s="1"/>
  <c r="V169" i="9"/>
  <c r="Y169" i="9" s="1"/>
  <c r="V170" i="9"/>
  <c r="Y170" i="9" s="1"/>
  <c r="V171" i="9"/>
  <c r="Y171" i="9" s="1"/>
  <c r="V172" i="9"/>
  <c r="Y172" i="9" s="1"/>
  <c r="V173" i="9"/>
  <c r="Y173" i="9" s="1"/>
  <c r="V174" i="9"/>
  <c r="Y174" i="9" s="1"/>
  <c r="V175" i="9"/>
  <c r="Y175" i="9" s="1"/>
  <c r="V176" i="9"/>
  <c r="Y176" i="9" s="1"/>
  <c r="V177" i="9"/>
  <c r="Y177" i="9" s="1"/>
  <c r="V178" i="9"/>
  <c r="Y178" i="9" s="1"/>
  <c r="V179" i="9"/>
  <c r="Y179" i="9" s="1"/>
  <c r="V180" i="9"/>
  <c r="Y180" i="9" s="1"/>
  <c r="V181" i="9"/>
  <c r="Y181" i="9" s="1"/>
  <c r="V182" i="9"/>
  <c r="Y182" i="9" s="1"/>
  <c r="V183" i="9"/>
  <c r="Y183" i="9" s="1"/>
  <c r="V184" i="9"/>
  <c r="Y184" i="9" s="1"/>
  <c r="V185" i="9"/>
  <c r="Y185" i="9" s="1"/>
  <c r="V186" i="9"/>
  <c r="Y186" i="9" s="1"/>
  <c r="V187" i="9"/>
  <c r="Y187" i="9" s="1"/>
  <c r="V188" i="9"/>
  <c r="Y188" i="9" s="1"/>
  <c r="V189" i="9"/>
  <c r="Y189" i="9" s="1"/>
  <c r="V190" i="9"/>
  <c r="Y190" i="9" s="1"/>
  <c r="V191" i="9"/>
  <c r="Y191" i="9" s="1"/>
  <c r="V192" i="9"/>
  <c r="Y192" i="9" s="1"/>
  <c r="V193" i="9"/>
  <c r="Y193" i="9" s="1"/>
  <c r="V194" i="9"/>
  <c r="Y194" i="9" s="1"/>
  <c r="V195" i="9"/>
  <c r="Y195" i="9" s="1"/>
  <c r="V196" i="9"/>
  <c r="Y196" i="9" s="1"/>
  <c r="V197" i="9"/>
  <c r="Y197" i="9" s="1"/>
  <c r="V198" i="9"/>
  <c r="Y198" i="9" s="1"/>
  <c r="V199" i="9"/>
  <c r="Y199" i="9" s="1"/>
  <c r="V200" i="9"/>
  <c r="Y200" i="9" s="1"/>
  <c r="V201" i="9"/>
  <c r="Y201" i="9" s="1"/>
  <c r="V202" i="9"/>
  <c r="Y202" i="9" s="1"/>
  <c r="V203" i="9"/>
  <c r="Y203" i="9" s="1"/>
  <c r="V204" i="9"/>
  <c r="Y204" i="9" s="1"/>
  <c r="V205" i="9"/>
  <c r="Y205" i="9" s="1"/>
  <c r="V206" i="9"/>
  <c r="Y206" i="9" s="1"/>
  <c r="V207" i="9"/>
  <c r="Y207" i="9" s="1"/>
  <c r="V208" i="9"/>
  <c r="Y208" i="9" s="1"/>
  <c r="V209" i="9"/>
  <c r="Y209" i="9" s="1"/>
  <c r="V210" i="9"/>
  <c r="Y210" i="9" s="1"/>
  <c r="V211" i="9"/>
  <c r="Y211" i="9" s="1"/>
  <c r="V212" i="9"/>
  <c r="Y212" i="9" s="1"/>
  <c r="V213" i="9"/>
  <c r="Y213" i="9" s="1"/>
  <c r="V214" i="9"/>
  <c r="Y214" i="9" s="1"/>
  <c r="V215" i="9"/>
  <c r="Y215" i="9" s="1"/>
  <c r="V216" i="9"/>
  <c r="Y216" i="9" s="1"/>
  <c r="V217" i="9"/>
  <c r="Y217" i="9" s="1"/>
  <c r="V218" i="9"/>
  <c r="Y218" i="9" s="1"/>
  <c r="V219" i="9"/>
  <c r="Y219" i="9" s="1"/>
  <c r="V220" i="9"/>
  <c r="Y220" i="9" s="1"/>
  <c r="V221" i="9"/>
  <c r="Y221" i="9" s="1"/>
  <c r="V222" i="9"/>
  <c r="Y222" i="9" s="1"/>
  <c r="V223" i="9"/>
  <c r="Y223" i="9" s="1"/>
  <c r="V224" i="9"/>
  <c r="Y224" i="9" s="1"/>
  <c r="V225" i="9"/>
  <c r="Y225" i="9" s="1"/>
  <c r="V226" i="9"/>
  <c r="Y226" i="9" s="1"/>
  <c r="V227" i="9"/>
  <c r="Y227" i="9" s="1"/>
  <c r="V228" i="9"/>
  <c r="Y228" i="9" s="1"/>
  <c r="V229" i="9"/>
  <c r="Y229" i="9" s="1"/>
  <c r="V230" i="9"/>
  <c r="Y230" i="9" s="1"/>
  <c r="V231" i="9"/>
  <c r="Y231" i="9" s="1"/>
  <c r="V232" i="9"/>
  <c r="Y232" i="9" s="1"/>
  <c r="V233" i="9"/>
  <c r="Y233" i="9" s="1"/>
  <c r="V234" i="9"/>
  <c r="Y234" i="9" s="1"/>
  <c r="V235" i="9"/>
  <c r="Y235" i="9" s="1"/>
  <c r="V236" i="9"/>
  <c r="Y236" i="9" s="1"/>
  <c r="V237" i="9"/>
  <c r="Y237" i="9" s="1"/>
  <c r="V238" i="9"/>
  <c r="Y238" i="9" s="1"/>
  <c r="V239" i="9"/>
  <c r="Y239" i="9" s="1"/>
  <c r="V240" i="9"/>
  <c r="Y240" i="9" s="1"/>
  <c r="V241" i="9"/>
  <c r="Y241" i="9" s="1"/>
  <c r="V242" i="9"/>
  <c r="Y242" i="9" s="1"/>
  <c r="V243" i="9"/>
  <c r="Y243" i="9" s="1"/>
  <c r="V244" i="9"/>
  <c r="Y244" i="9" s="1"/>
  <c r="V245" i="9"/>
  <c r="Y245" i="9" s="1"/>
  <c r="V246" i="9"/>
  <c r="Y246" i="9" s="1"/>
  <c r="V247" i="9"/>
  <c r="Y247" i="9" s="1"/>
  <c r="V248" i="9"/>
  <c r="Y248" i="9" s="1"/>
  <c r="V249" i="9"/>
  <c r="Y249" i="9" s="1"/>
  <c r="V250" i="9"/>
  <c r="Y250" i="9" s="1"/>
  <c r="V251" i="9"/>
  <c r="Y251" i="9" s="1"/>
  <c r="V252" i="9"/>
  <c r="Y252" i="9" s="1"/>
  <c r="V253" i="9"/>
  <c r="Y253" i="9" s="1"/>
  <c r="V254" i="9"/>
  <c r="Y254" i="9" s="1"/>
  <c r="V255" i="9"/>
  <c r="Y255" i="9" s="1"/>
  <c r="V256" i="9"/>
  <c r="Y256" i="9" s="1"/>
  <c r="V257" i="9"/>
  <c r="Y257" i="9" s="1"/>
  <c r="V258" i="9"/>
  <c r="Y258" i="9" s="1"/>
  <c r="V259" i="9"/>
  <c r="Y259" i="9" s="1"/>
  <c r="V260" i="9"/>
  <c r="Y260" i="9" s="1"/>
  <c r="V261" i="9"/>
  <c r="Y261" i="9" s="1"/>
  <c r="V262" i="9"/>
  <c r="Y262" i="9" s="1"/>
  <c r="V263" i="9"/>
  <c r="Y263" i="9" s="1"/>
  <c r="V264" i="9"/>
  <c r="Y264" i="9" s="1"/>
  <c r="V265" i="9"/>
  <c r="Y265" i="9" s="1"/>
  <c r="V266" i="9"/>
  <c r="Y266" i="9" s="1"/>
  <c r="V267" i="9"/>
  <c r="Y267" i="9" s="1"/>
  <c r="V268" i="9"/>
  <c r="Y268" i="9" s="1"/>
  <c r="V269" i="9"/>
  <c r="Y269" i="9" s="1"/>
  <c r="V270" i="9"/>
  <c r="Y270" i="9" s="1"/>
  <c r="V271" i="9"/>
  <c r="Y271" i="9" s="1"/>
  <c r="V272" i="9"/>
  <c r="Y272" i="9" s="1"/>
  <c r="V273" i="9"/>
  <c r="Y273" i="9" s="1"/>
  <c r="V274" i="9"/>
  <c r="Y274" i="9" s="1"/>
  <c r="V275" i="9"/>
  <c r="Y275" i="9" s="1"/>
  <c r="V276" i="9"/>
  <c r="Y276" i="9" s="1"/>
  <c r="V277" i="9"/>
  <c r="Y277" i="9" s="1"/>
  <c r="V278" i="9"/>
  <c r="Y278" i="9" s="1"/>
  <c r="V279" i="9"/>
  <c r="Y279" i="9" s="1"/>
  <c r="V280" i="9"/>
  <c r="Y280" i="9" s="1"/>
  <c r="V281" i="9"/>
  <c r="Y281" i="9" s="1"/>
  <c r="V282" i="9"/>
  <c r="Y282" i="9" s="1"/>
  <c r="V283" i="9"/>
  <c r="Y283" i="9" s="1"/>
  <c r="V284" i="9"/>
  <c r="Y284" i="9" s="1"/>
  <c r="V285" i="9"/>
  <c r="Y285" i="9" s="1"/>
  <c r="V286" i="9"/>
  <c r="Y286" i="9" s="1"/>
  <c r="V287" i="9"/>
  <c r="Y287" i="9" s="1"/>
  <c r="V288" i="9"/>
  <c r="Y288" i="9" s="1"/>
  <c r="V289" i="9"/>
  <c r="Y289" i="9" s="1"/>
  <c r="V290" i="9"/>
  <c r="Y290" i="9" s="1"/>
  <c r="V291" i="9"/>
  <c r="Y291" i="9" s="1"/>
  <c r="V292" i="9"/>
  <c r="Y292" i="9" s="1"/>
  <c r="V293" i="9"/>
  <c r="Y293" i="9" s="1"/>
  <c r="V294" i="9"/>
  <c r="Y294" i="9" s="1"/>
  <c r="V295" i="9"/>
  <c r="Y295" i="9" s="1"/>
  <c r="V296" i="9"/>
  <c r="Y296" i="9" s="1"/>
  <c r="V297" i="9"/>
  <c r="Y297" i="9" s="1"/>
  <c r="V298" i="9"/>
  <c r="Y298" i="9" s="1"/>
  <c r="V299" i="9"/>
  <c r="Y299" i="9" s="1"/>
  <c r="V300" i="9"/>
  <c r="Y300" i="9" s="1"/>
  <c r="V301" i="9"/>
  <c r="Y301" i="9" s="1"/>
  <c r="V302" i="9"/>
  <c r="Y302" i="9" s="1"/>
  <c r="V303" i="9"/>
  <c r="Y303" i="9" s="1"/>
  <c r="V304" i="9"/>
  <c r="Y304" i="9" s="1"/>
  <c r="V305" i="9"/>
  <c r="Y305" i="9" s="1"/>
  <c r="V306" i="9"/>
  <c r="Y306" i="9" s="1"/>
  <c r="V307" i="9"/>
  <c r="Y307" i="9" s="1"/>
  <c r="V308" i="9"/>
  <c r="Y308" i="9" s="1"/>
  <c r="V309" i="9"/>
  <c r="Y309" i="9" s="1"/>
  <c r="V310" i="9"/>
  <c r="Y310" i="9" s="1"/>
  <c r="V311" i="9"/>
  <c r="Y311" i="9" s="1"/>
  <c r="V312" i="9"/>
  <c r="Y312" i="9" s="1"/>
  <c r="V313" i="9"/>
  <c r="Y313" i="9" s="1"/>
  <c r="V314" i="9"/>
  <c r="Y314" i="9" s="1"/>
  <c r="V315" i="9"/>
  <c r="Y315" i="9" s="1"/>
  <c r="V316" i="9"/>
  <c r="Y316" i="9" s="1"/>
  <c r="V317" i="9"/>
  <c r="Y317" i="9" s="1"/>
  <c r="V318" i="9"/>
  <c r="Y318" i="9" s="1"/>
  <c r="V319" i="9"/>
  <c r="Y319" i="9" s="1"/>
  <c r="V320" i="9"/>
  <c r="Y320" i="9" s="1"/>
  <c r="V321" i="9"/>
  <c r="Y321" i="9" s="1"/>
  <c r="V322" i="9"/>
  <c r="Y322" i="9" s="1"/>
  <c r="V323" i="9"/>
  <c r="Y323" i="9" s="1"/>
  <c r="V324" i="9"/>
  <c r="Y324" i="9" s="1"/>
  <c r="V325" i="9"/>
  <c r="Y325" i="9" s="1"/>
  <c r="V326" i="9"/>
  <c r="Y326" i="9" s="1"/>
  <c r="V327" i="9"/>
  <c r="Y327" i="9" s="1"/>
  <c r="V328" i="9"/>
  <c r="Y328" i="9" s="1"/>
  <c r="V329" i="9"/>
  <c r="Y329" i="9" s="1"/>
  <c r="V330" i="9"/>
  <c r="Y330" i="9" s="1"/>
  <c r="V331" i="9"/>
  <c r="Y331" i="9" s="1"/>
  <c r="V332" i="9"/>
  <c r="Y332" i="9" s="1"/>
  <c r="V333" i="9"/>
  <c r="Y333" i="9" s="1"/>
  <c r="V334" i="9"/>
  <c r="Y334" i="9" s="1"/>
  <c r="V335" i="9"/>
  <c r="Y335" i="9" s="1"/>
  <c r="V336" i="9"/>
  <c r="Y336" i="9" s="1"/>
  <c r="V337" i="9"/>
  <c r="Y337" i="9" s="1"/>
  <c r="V338" i="9"/>
  <c r="Y338" i="9" s="1"/>
  <c r="V339" i="9"/>
  <c r="Y339" i="9" s="1"/>
  <c r="V340" i="9"/>
  <c r="Y340" i="9" s="1"/>
  <c r="V341" i="9"/>
  <c r="Y341" i="9" s="1"/>
  <c r="V342" i="9"/>
  <c r="Y342" i="9" s="1"/>
  <c r="V343" i="9"/>
  <c r="Y343" i="9" s="1"/>
  <c r="V344" i="9"/>
  <c r="Y344" i="9" s="1"/>
  <c r="V345" i="9"/>
  <c r="Y345" i="9" s="1"/>
  <c r="V346" i="9"/>
  <c r="Y346" i="9" s="1"/>
  <c r="V347" i="9"/>
  <c r="Y347" i="9" s="1"/>
  <c r="V348" i="9"/>
  <c r="Y348" i="9" s="1"/>
  <c r="V349" i="9"/>
  <c r="Y349" i="9" s="1"/>
  <c r="V350" i="9"/>
  <c r="Y350" i="9" s="1"/>
  <c r="V351" i="9"/>
  <c r="Y351" i="9" s="1"/>
  <c r="V352" i="9"/>
  <c r="Y352" i="9" s="1"/>
  <c r="V353" i="9"/>
  <c r="Y353" i="9" s="1"/>
  <c r="V354" i="9"/>
  <c r="Y354" i="9" s="1"/>
  <c r="V355" i="9"/>
  <c r="Y355" i="9" s="1"/>
  <c r="V356" i="9"/>
  <c r="Y356" i="9" s="1"/>
  <c r="V357" i="9"/>
  <c r="Y357" i="9" s="1"/>
  <c r="V358" i="9"/>
  <c r="Y358" i="9" s="1"/>
  <c r="V359" i="9"/>
  <c r="Y359" i="9" s="1"/>
  <c r="V360" i="9"/>
  <c r="Y360" i="9" s="1"/>
  <c r="V361" i="9"/>
  <c r="Y361" i="9" s="1"/>
  <c r="V362" i="9"/>
  <c r="Y362" i="9" s="1"/>
  <c r="V363" i="9"/>
  <c r="Y363" i="9" s="1"/>
  <c r="V364" i="9"/>
  <c r="Y364" i="9" s="1"/>
  <c r="V365" i="9"/>
  <c r="Y365" i="9" s="1"/>
  <c r="V366" i="9"/>
  <c r="Y366" i="9" s="1"/>
  <c r="V367" i="9"/>
  <c r="Y367" i="9" s="1"/>
  <c r="V368" i="9"/>
  <c r="Y368" i="9" s="1"/>
  <c r="V369" i="9"/>
  <c r="Y369" i="9" s="1"/>
  <c r="V370" i="9"/>
  <c r="Y370" i="9" s="1"/>
  <c r="V371" i="9"/>
  <c r="Y371" i="9" s="1"/>
  <c r="V372" i="9"/>
  <c r="Y372" i="9" s="1"/>
  <c r="V373" i="9"/>
  <c r="Y373" i="9" s="1"/>
  <c r="V374" i="9"/>
  <c r="Y374" i="9" s="1"/>
  <c r="V375" i="9"/>
  <c r="Y375" i="9" s="1"/>
  <c r="V376" i="9"/>
  <c r="Y376" i="9" s="1"/>
  <c r="V377" i="9"/>
  <c r="Y377" i="9" s="1"/>
  <c r="V378" i="9"/>
  <c r="Y378" i="9" s="1"/>
  <c r="V379" i="9"/>
  <c r="Y379" i="9" s="1"/>
  <c r="V380" i="9"/>
  <c r="Y380" i="9" s="1"/>
  <c r="V381" i="9"/>
  <c r="Y381" i="9" s="1"/>
  <c r="V382" i="9"/>
  <c r="Y382" i="9" s="1"/>
  <c r="V383" i="9"/>
  <c r="Y383" i="9" s="1"/>
  <c r="V384" i="9"/>
  <c r="Y384" i="9" s="1"/>
  <c r="V385" i="9"/>
  <c r="Y385" i="9" s="1"/>
  <c r="V386" i="9"/>
  <c r="Y386" i="9" s="1"/>
  <c r="V387" i="9"/>
  <c r="Y387" i="9" s="1"/>
  <c r="V388" i="9"/>
  <c r="Y388" i="9" s="1"/>
  <c r="V389" i="9"/>
  <c r="Y389" i="9" s="1"/>
  <c r="V390" i="9"/>
  <c r="Y390" i="9" s="1"/>
  <c r="V391" i="9"/>
  <c r="Y391" i="9" s="1"/>
  <c r="V392" i="9"/>
  <c r="Y392" i="9" s="1"/>
  <c r="V393" i="9"/>
  <c r="Y393" i="9" s="1"/>
  <c r="V394" i="9"/>
  <c r="Y394" i="9" s="1"/>
  <c r="V395" i="9"/>
  <c r="Y395" i="9" s="1"/>
  <c r="V396" i="9"/>
  <c r="Y396" i="9" s="1"/>
  <c r="V397" i="9"/>
  <c r="Y397" i="9" s="1"/>
  <c r="V398" i="9"/>
  <c r="Y398" i="9" s="1"/>
  <c r="V399" i="9"/>
  <c r="Y399" i="9" s="1"/>
  <c r="V400" i="9"/>
  <c r="Y400" i="9" s="1"/>
  <c r="V401" i="9"/>
  <c r="Y401" i="9" s="1"/>
  <c r="V402" i="9"/>
  <c r="Y402" i="9" s="1"/>
  <c r="V403" i="9"/>
  <c r="Y403" i="9" s="1"/>
  <c r="V404" i="9"/>
  <c r="Y404" i="9" s="1"/>
  <c r="V405" i="9"/>
  <c r="Y405" i="9" s="1"/>
  <c r="V406" i="9"/>
  <c r="Y406" i="9" s="1"/>
  <c r="V407" i="9"/>
  <c r="Y407" i="9" s="1"/>
  <c r="V408" i="9"/>
  <c r="Y408" i="9" s="1"/>
  <c r="V409" i="9"/>
  <c r="Y409" i="9" s="1"/>
  <c r="V410" i="9"/>
  <c r="Y410" i="9" s="1"/>
  <c r="V411" i="9"/>
  <c r="Y411" i="9" s="1"/>
  <c r="V412" i="9"/>
  <c r="Y412" i="9" s="1"/>
  <c r="V413" i="9"/>
  <c r="Y413" i="9" s="1"/>
  <c r="V414" i="9"/>
  <c r="Y414" i="9" s="1"/>
  <c r="V415" i="9"/>
  <c r="Y415" i="9" s="1"/>
  <c r="V416" i="9"/>
  <c r="Y416" i="9" s="1"/>
  <c r="V417" i="9"/>
  <c r="Y417" i="9" s="1"/>
  <c r="V418" i="9"/>
  <c r="Y418" i="9" s="1"/>
  <c r="V419" i="9"/>
  <c r="Y419" i="9" s="1"/>
  <c r="V420" i="9"/>
  <c r="Y420" i="9" s="1"/>
  <c r="V421" i="9"/>
  <c r="Y421" i="9" s="1"/>
  <c r="V422" i="9"/>
  <c r="Y422" i="9" s="1"/>
  <c r="V423" i="9"/>
  <c r="Y423" i="9" s="1"/>
  <c r="V424" i="9"/>
  <c r="Y424" i="9" s="1"/>
  <c r="V425" i="9"/>
  <c r="Y425" i="9" s="1"/>
  <c r="V426" i="9"/>
  <c r="Y426" i="9" s="1"/>
  <c r="V427" i="9"/>
  <c r="Y427" i="9" s="1"/>
  <c r="V428" i="9"/>
  <c r="Y428" i="9" s="1"/>
  <c r="V429" i="9"/>
  <c r="Y429" i="9" s="1"/>
  <c r="V430" i="9"/>
  <c r="Y430" i="9" s="1"/>
  <c r="V431" i="9"/>
  <c r="Y431" i="9" s="1"/>
  <c r="V432" i="9"/>
  <c r="Y432" i="9" s="1"/>
  <c r="V433" i="9"/>
  <c r="Y433" i="9" s="1"/>
  <c r="V434" i="9"/>
  <c r="Y434" i="9" s="1"/>
  <c r="V435" i="9"/>
  <c r="Y435" i="9" s="1"/>
  <c r="V436" i="9"/>
  <c r="Y436" i="9" s="1"/>
  <c r="V437" i="9"/>
  <c r="Y437" i="9" s="1"/>
  <c r="V438" i="9"/>
  <c r="Y438" i="9" s="1"/>
  <c r="V439" i="9"/>
  <c r="Y439" i="9" s="1"/>
  <c r="V440" i="9"/>
  <c r="Y440" i="9" s="1"/>
  <c r="V441" i="9"/>
  <c r="Y441" i="9" s="1"/>
  <c r="V442" i="9"/>
  <c r="Y442" i="9" s="1"/>
  <c r="V443" i="9"/>
  <c r="Y443" i="9" s="1"/>
  <c r="V444" i="9"/>
  <c r="Y444" i="9" s="1"/>
  <c r="V445" i="9"/>
  <c r="Y445" i="9" s="1"/>
  <c r="V446" i="9"/>
  <c r="Y446" i="9" s="1"/>
  <c r="V447" i="9"/>
  <c r="Y447" i="9" s="1"/>
  <c r="V448" i="9"/>
  <c r="Y448" i="9" s="1"/>
  <c r="V449" i="9"/>
  <c r="Y449" i="9" s="1"/>
  <c r="V450" i="9"/>
  <c r="Y450" i="9" s="1"/>
  <c r="V451" i="9"/>
  <c r="Y451" i="9" s="1"/>
  <c r="V452" i="9"/>
  <c r="Y452" i="9" s="1"/>
  <c r="V453" i="9"/>
  <c r="Y453" i="9" s="1"/>
  <c r="V454" i="9"/>
  <c r="Y454" i="9" s="1"/>
  <c r="V455" i="9"/>
  <c r="Y455" i="9" s="1"/>
  <c r="V456" i="9"/>
  <c r="Y456" i="9" s="1"/>
  <c r="V457" i="9"/>
  <c r="Y457" i="9" s="1"/>
  <c r="V458" i="9"/>
  <c r="Y458" i="9" s="1"/>
  <c r="V459" i="9"/>
  <c r="Y459" i="9" s="1"/>
  <c r="V460" i="9"/>
  <c r="Y460" i="9" s="1"/>
  <c r="V461" i="9"/>
  <c r="Y461" i="9" s="1"/>
  <c r="V462" i="9"/>
  <c r="Y462" i="9" s="1"/>
  <c r="V463" i="9"/>
  <c r="Y463" i="9" s="1"/>
  <c r="V464" i="9"/>
  <c r="Y464" i="9" s="1"/>
  <c r="V465" i="9"/>
  <c r="Y465" i="9" s="1"/>
  <c r="V466" i="9"/>
  <c r="Y466" i="9" s="1"/>
  <c r="V467" i="9"/>
  <c r="Y467" i="9" s="1"/>
  <c r="V468" i="9"/>
  <c r="Y468" i="9" s="1"/>
  <c r="V469" i="9"/>
  <c r="Y469" i="9" s="1"/>
  <c r="V470" i="9"/>
  <c r="Y470" i="9" s="1"/>
  <c r="V471" i="9"/>
  <c r="Y471" i="9" s="1"/>
  <c r="V472" i="9"/>
  <c r="Y472" i="9" s="1"/>
  <c r="V473" i="9"/>
  <c r="Y473" i="9" s="1"/>
  <c r="V474" i="9"/>
  <c r="Y474" i="9" s="1"/>
  <c r="V475" i="9"/>
  <c r="Y475" i="9" s="1"/>
  <c r="V476" i="9"/>
  <c r="Y476" i="9" s="1"/>
  <c r="V477" i="9"/>
  <c r="Y477" i="9" s="1"/>
  <c r="V478" i="9"/>
  <c r="Y478" i="9" s="1"/>
  <c r="V479" i="9"/>
  <c r="Y479" i="9" s="1"/>
  <c r="V480" i="9"/>
  <c r="Y480" i="9" s="1"/>
  <c r="V481" i="9"/>
  <c r="Y481" i="9" s="1"/>
  <c r="V482" i="9"/>
  <c r="Y482" i="9" s="1"/>
  <c r="V483" i="9"/>
  <c r="Y483" i="9" s="1"/>
  <c r="V484" i="9"/>
  <c r="Y484" i="9" s="1"/>
  <c r="V485" i="9"/>
  <c r="Y485" i="9" s="1"/>
  <c r="V486" i="9"/>
  <c r="Y486" i="9" s="1"/>
  <c r="V487" i="9"/>
  <c r="Y487" i="9" s="1"/>
  <c r="V488" i="9"/>
  <c r="Y488" i="9" s="1"/>
  <c r="V489" i="9"/>
  <c r="Y489" i="9" s="1"/>
  <c r="V490" i="9"/>
  <c r="Y490" i="9" s="1"/>
  <c r="V491" i="9"/>
  <c r="Y491" i="9" s="1"/>
  <c r="V492" i="9"/>
  <c r="Y492" i="9" s="1"/>
  <c r="V493" i="9"/>
  <c r="Y493" i="9" s="1"/>
  <c r="V494" i="9"/>
  <c r="Y494" i="9" s="1"/>
  <c r="V495" i="9"/>
  <c r="Y495" i="9" s="1"/>
  <c r="V496" i="9"/>
  <c r="Y496" i="9" s="1"/>
  <c r="V497" i="9"/>
  <c r="Y497" i="9" s="1"/>
  <c r="V498" i="9"/>
  <c r="Y498" i="9" s="1"/>
  <c r="V499" i="9"/>
  <c r="Y499" i="9" s="1"/>
  <c r="V500" i="9"/>
  <c r="Y500" i="9" s="1"/>
  <c r="V501" i="9"/>
  <c r="Y501" i="9" s="1"/>
  <c r="V502" i="9"/>
  <c r="Y502" i="9" s="1"/>
  <c r="V503" i="9"/>
  <c r="Y503" i="9" s="1"/>
  <c r="V504" i="9"/>
  <c r="Y504" i="9" s="1"/>
  <c r="V505" i="9"/>
  <c r="Y505" i="9" s="1"/>
  <c r="V506" i="9"/>
  <c r="Y506" i="9" s="1"/>
  <c r="V507" i="9"/>
  <c r="Y507" i="9" s="1"/>
  <c r="V508" i="9"/>
  <c r="Y508" i="9" s="1"/>
  <c r="V509" i="9"/>
  <c r="Y509" i="9" s="1"/>
  <c r="V510" i="9"/>
  <c r="Y510" i="9" s="1"/>
  <c r="V511" i="9"/>
  <c r="Y511" i="9" s="1"/>
  <c r="V512" i="9"/>
  <c r="Y512" i="9" s="1"/>
  <c r="V513" i="9"/>
  <c r="Y513" i="9" s="1"/>
  <c r="V514" i="9"/>
  <c r="Y514" i="9" s="1"/>
  <c r="V515" i="9"/>
  <c r="Y515" i="9" s="1"/>
  <c r="V516" i="9"/>
  <c r="Y516" i="9" s="1"/>
  <c r="V517" i="9"/>
  <c r="Y517" i="9" s="1"/>
  <c r="V518" i="9"/>
  <c r="Y518" i="9" s="1"/>
  <c r="V519" i="9"/>
  <c r="Y519" i="9" s="1"/>
  <c r="V520" i="9"/>
  <c r="Y520" i="9" s="1"/>
  <c r="V521" i="9"/>
  <c r="Y521" i="9" s="1"/>
  <c r="V522" i="9"/>
  <c r="Y522" i="9" s="1"/>
  <c r="V523" i="9"/>
  <c r="Y523" i="9" s="1"/>
  <c r="V524" i="9"/>
  <c r="Y524" i="9" s="1"/>
  <c r="V525" i="9"/>
  <c r="Y525" i="9" s="1"/>
  <c r="V526" i="9"/>
  <c r="Y526" i="9" s="1"/>
  <c r="V527" i="9"/>
  <c r="Y527" i="9" s="1"/>
  <c r="V528" i="9"/>
  <c r="Y528" i="9" s="1"/>
  <c r="V529" i="9"/>
  <c r="Y529" i="9" s="1"/>
  <c r="V530" i="9"/>
  <c r="Y530" i="9" s="1"/>
  <c r="V531" i="9"/>
  <c r="Y531" i="9" s="1"/>
  <c r="V532" i="9"/>
  <c r="Y532" i="9" s="1"/>
  <c r="V533" i="9"/>
  <c r="Y533" i="9" s="1"/>
  <c r="V534" i="9"/>
  <c r="Y534" i="9" s="1"/>
  <c r="V535" i="9"/>
  <c r="Y535" i="9" s="1"/>
  <c r="V536" i="9"/>
  <c r="Y536" i="9" s="1"/>
  <c r="V537" i="9"/>
  <c r="Y537" i="9" s="1"/>
  <c r="V538" i="9"/>
  <c r="Y538" i="9" s="1"/>
  <c r="V539" i="9"/>
  <c r="Y539" i="9" s="1"/>
  <c r="V540" i="9"/>
  <c r="Y540" i="9" s="1"/>
  <c r="V541" i="9"/>
  <c r="Y541" i="9" s="1"/>
  <c r="V542" i="9"/>
  <c r="Y542" i="9" s="1"/>
  <c r="V543" i="9"/>
  <c r="Y543" i="9" s="1"/>
  <c r="V544" i="9"/>
  <c r="Y544" i="9" s="1"/>
  <c r="V545" i="9"/>
  <c r="Y545" i="9" s="1"/>
  <c r="V546" i="9"/>
  <c r="Y546" i="9" s="1"/>
  <c r="V547" i="9"/>
  <c r="Y547" i="9" s="1"/>
  <c r="V548" i="9"/>
  <c r="Y548" i="9" s="1"/>
  <c r="V549" i="9"/>
  <c r="Y549" i="9" s="1"/>
  <c r="V550" i="9"/>
  <c r="Y550" i="9" s="1"/>
  <c r="V551" i="9"/>
  <c r="Y551" i="9" s="1"/>
  <c r="V552" i="9"/>
  <c r="Y552" i="9" s="1"/>
  <c r="V553" i="9"/>
  <c r="Y553" i="9" s="1"/>
  <c r="V554" i="9"/>
  <c r="Y554" i="9" s="1"/>
  <c r="V555" i="9"/>
  <c r="Y555" i="9" s="1"/>
  <c r="V556" i="9"/>
  <c r="Y556" i="9" s="1"/>
  <c r="V557" i="9"/>
  <c r="Y557" i="9" s="1"/>
  <c r="V558" i="9"/>
  <c r="Y558" i="9" s="1"/>
  <c r="V559" i="9"/>
  <c r="Y559" i="9" s="1"/>
  <c r="V560" i="9"/>
  <c r="Y560" i="9" s="1"/>
  <c r="V561" i="9"/>
  <c r="Y561" i="9" s="1"/>
  <c r="V562" i="9"/>
  <c r="Y562" i="9" s="1"/>
  <c r="V563" i="9"/>
  <c r="Y563" i="9" s="1"/>
  <c r="V564" i="9"/>
  <c r="Y564" i="9" s="1"/>
  <c r="V565" i="9"/>
  <c r="Y565" i="9" s="1"/>
  <c r="V566" i="9"/>
  <c r="Y566" i="9" s="1"/>
  <c r="V567" i="9"/>
  <c r="Y567" i="9" s="1"/>
  <c r="V568" i="9"/>
  <c r="Y568" i="9" s="1"/>
  <c r="V569" i="9"/>
  <c r="Y569" i="9" s="1"/>
  <c r="V570" i="9"/>
  <c r="Y570" i="9" s="1"/>
  <c r="V571" i="9"/>
  <c r="Y571" i="9" s="1"/>
  <c r="V572" i="9"/>
  <c r="Y572" i="9" s="1"/>
  <c r="V573" i="9"/>
  <c r="Y573" i="9" s="1"/>
  <c r="V574" i="9"/>
  <c r="Y574" i="9" s="1"/>
  <c r="V575" i="9"/>
  <c r="Y575" i="9" s="1"/>
  <c r="V576" i="9"/>
  <c r="Y576" i="9" s="1"/>
  <c r="V577" i="9"/>
  <c r="Y577" i="9" s="1"/>
  <c r="V578" i="9"/>
  <c r="Y578" i="9" s="1"/>
  <c r="V579" i="9"/>
  <c r="Y579" i="9" s="1"/>
  <c r="V580" i="9"/>
  <c r="Y580" i="9" s="1"/>
  <c r="V581" i="9"/>
  <c r="Y581" i="9" s="1"/>
  <c r="V582" i="9"/>
  <c r="Y582" i="9" s="1"/>
  <c r="V583" i="9"/>
  <c r="Y583" i="9" s="1"/>
  <c r="V584" i="9"/>
  <c r="Y584" i="9" s="1"/>
  <c r="V585" i="9"/>
  <c r="Y585" i="9" s="1"/>
  <c r="V586" i="9"/>
  <c r="Y586" i="9" s="1"/>
  <c r="V587" i="9"/>
  <c r="Y587" i="9" s="1"/>
  <c r="V588" i="9"/>
  <c r="Y588" i="9" s="1"/>
  <c r="V589" i="9"/>
  <c r="Y589" i="9" s="1"/>
  <c r="V590" i="9"/>
  <c r="Y590" i="9" s="1"/>
  <c r="V591" i="9"/>
  <c r="Y591" i="9" s="1"/>
  <c r="V592" i="9"/>
  <c r="Y592" i="9" s="1"/>
  <c r="V593" i="9"/>
  <c r="Y593" i="9" s="1"/>
  <c r="V594" i="9"/>
  <c r="Y594" i="9" s="1"/>
  <c r="V595" i="9"/>
  <c r="Y595" i="9" s="1"/>
  <c r="V596" i="9"/>
  <c r="Y596" i="9" s="1"/>
  <c r="V597" i="9"/>
  <c r="Y597" i="9" s="1"/>
  <c r="V598" i="9"/>
  <c r="Y598" i="9" s="1"/>
  <c r="V599" i="9"/>
  <c r="Y599" i="9" s="1"/>
  <c r="V600" i="9"/>
  <c r="Y600" i="9" s="1"/>
  <c r="V601" i="9"/>
  <c r="Y601" i="9" s="1"/>
  <c r="V602" i="9"/>
  <c r="Y602" i="9" s="1"/>
  <c r="V603" i="9"/>
  <c r="Y603" i="9" s="1"/>
  <c r="V604" i="9"/>
  <c r="Y604" i="9" s="1"/>
  <c r="V605" i="9"/>
  <c r="Y605" i="9" s="1"/>
  <c r="V606" i="9"/>
  <c r="Y606" i="9" s="1"/>
  <c r="V607" i="9"/>
  <c r="Y607" i="9" s="1"/>
  <c r="V608" i="9"/>
  <c r="Y608" i="9" s="1"/>
  <c r="V609" i="9"/>
  <c r="Y609" i="9" s="1"/>
  <c r="V610" i="9"/>
  <c r="Y610" i="9" s="1"/>
  <c r="V611" i="9"/>
  <c r="Y611" i="9" s="1"/>
  <c r="V612" i="9"/>
  <c r="Y612" i="9" s="1"/>
  <c r="V613" i="9"/>
  <c r="Y613" i="9" s="1"/>
  <c r="V614" i="9"/>
  <c r="Y614" i="9" s="1"/>
  <c r="V615" i="9"/>
  <c r="Y615" i="9" s="1"/>
  <c r="V616" i="9"/>
  <c r="Y616" i="9" s="1"/>
  <c r="V617" i="9"/>
  <c r="Y617" i="9" s="1"/>
  <c r="V618" i="9"/>
  <c r="Y618" i="9" s="1"/>
  <c r="V619" i="9"/>
  <c r="Y619" i="9" s="1"/>
  <c r="V620" i="9"/>
  <c r="Y620" i="9" s="1"/>
  <c r="V621" i="9"/>
  <c r="Y621" i="9" s="1"/>
  <c r="V622" i="9"/>
  <c r="Y622" i="9" s="1"/>
  <c r="V623" i="9"/>
  <c r="Y623" i="9" s="1"/>
  <c r="V624" i="9"/>
  <c r="Y624" i="9" s="1"/>
  <c r="V625" i="9"/>
  <c r="Y625" i="9" s="1"/>
  <c r="V626" i="9"/>
  <c r="Y626" i="9" s="1"/>
  <c r="V627" i="9"/>
  <c r="Y627" i="9" s="1"/>
  <c r="V628" i="9"/>
  <c r="Y628" i="9" s="1"/>
  <c r="V629" i="9"/>
  <c r="Y629" i="9" s="1"/>
  <c r="V630" i="9"/>
  <c r="Y630" i="9" s="1"/>
  <c r="V631" i="9"/>
  <c r="Y631" i="9" s="1"/>
  <c r="V632" i="9"/>
  <c r="Y632" i="9" s="1"/>
  <c r="V633" i="9"/>
  <c r="Y633" i="9" s="1"/>
  <c r="V634" i="9"/>
  <c r="Y634" i="9" s="1"/>
  <c r="V635" i="9"/>
  <c r="Y635" i="9" s="1"/>
  <c r="V636" i="9"/>
  <c r="Y636" i="9" s="1"/>
  <c r="V637" i="9"/>
  <c r="Y637" i="9" s="1"/>
  <c r="V638" i="9"/>
  <c r="Y638" i="9" s="1"/>
  <c r="V639" i="9"/>
  <c r="Y639" i="9" s="1"/>
  <c r="V640" i="9"/>
  <c r="Y640" i="9" s="1"/>
  <c r="V641" i="9"/>
  <c r="Y641" i="9" s="1"/>
  <c r="V642" i="9"/>
  <c r="Y642" i="9" s="1"/>
  <c r="V643" i="9"/>
  <c r="Y643" i="9" s="1"/>
  <c r="V644" i="9"/>
  <c r="Y644" i="9" s="1"/>
  <c r="V645" i="9"/>
  <c r="Y645" i="9" s="1"/>
  <c r="V646" i="9"/>
  <c r="Y646" i="9" s="1"/>
  <c r="V647" i="9"/>
  <c r="Y647" i="9" s="1"/>
  <c r="V648" i="9"/>
  <c r="Y648" i="9" s="1"/>
  <c r="V649" i="9"/>
  <c r="Y649" i="9" s="1"/>
  <c r="V650" i="9"/>
  <c r="Y650" i="9" s="1"/>
  <c r="V651" i="9"/>
  <c r="Y651" i="9" s="1"/>
  <c r="V652" i="9"/>
  <c r="Y652" i="9" s="1"/>
  <c r="V653" i="9"/>
  <c r="Y653" i="9" s="1"/>
  <c r="V654" i="9"/>
  <c r="Y654" i="9" s="1"/>
  <c r="V655" i="9"/>
  <c r="Y655" i="9" s="1"/>
  <c r="V656" i="9"/>
  <c r="Y656" i="9" s="1"/>
  <c r="V657" i="9"/>
  <c r="Y657" i="9" s="1"/>
  <c r="V658" i="9"/>
  <c r="Y658" i="9" s="1"/>
  <c r="V659" i="9"/>
  <c r="Y659" i="9" s="1"/>
  <c r="V660" i="9"/>
  <c r="Y660" i="9" s="1"/>
  <c r="V661" i="9"/>
  <c r="Y661" i="9" s="1"/>
  <c r="V662" i="9"/>
  <c r="Y662" i="9" s="1"/>
  <c r="V663" i="9"/>
  <c r="Y663" i="9" s="1"/>
  <c r="V664" i="9"/>
  <c r="Y664" i="9" s="1"/>
  <c r="V665" i="9"/>
  <c r="Y665" i="9" s="1"/>
  <c r="V666" i="9"/>
  <c r="Y666" i="9" s="1"/>
  <c r="V667" i="9"/>
  <c r="Y667" i="9" s="1"/>
  <c r="V668" i="9"/>
  <c r="Y668" i="9" s="1"/>
  <c r="V669" i="9"/>
  <c r="Y669" i="9" s="1"/>
  <c r="V670" i="9"/>
  <c r="Y670" i="9" s="1"/>
  <c r="V671" i="9"/>
  <c r="Y671" i="9" s="1"/>
  <c r="V672" i="9"/>
  <c r="Y672" i="9" s="1"/>
  <c r="V673" i="9"/>
  <c r="Y673" i="9" s="1"/>
  <c r="V674" i="9"/>
  <c r="Y674" i="9" s="1"/>
  <c r="V675" i="9"/>
  <c r="Y675" i="9" s="1"/>
  <c r="V676" i="9"/>
  <c r="Y676" i="9" s="1"/>
  <c r="V677" i="9"/>
  <c r="Y677" i="9" s="1"/>
  <c r="V678" i="9"/>
  <c r="Y678" i="9" s="1"/>
  <c r="V679" i="9"/>
  <c r="Y679" i="9" s="1"/>
  <c r="V680" i="9"/>
  <c r="Y680" i="9" s="1"/>
  <c r="V681" i="9"/>
  <c r="Y681" i="9" s="1"/>
  <c r="V682" i="9"/>
  <c r="Y682" i="9" s="1"/>
  <c r="V683" i="9"/>
  <c r="Y683" i="9" s="1"/>
  <c r="V684" i="9"/>
  <c r="Y684" i="9" s="1"/>
  <c r="V685" i="9"/>
  <c r="Y685" i="9" s="1"/>
  <c r="V686" i="9"/>
  <c r="Y686" i="9" s="1"/>
  <c r="V687" i="9"/>
  <c r="Y687" i="9" s="1"/>
  <c r="V688" i="9"/>
  <c r="Y688" i="9" s="1"/>
  <c r="V689" i="9"/>
  <c r="Y689" i="9" s="1"/>
  <c r="V690" i="9"/>
  <c r="Y690" i="9" s="1"/>
  <c r="V691" i="9"/>
  <c r="Y691" i="9" s="1"/>
  <c r="V692" i="9"/>
  <c r="Y692" i="9" s="1"/>
  <c r="V693" i="9"/>
  <c r="Y693" i="9" s="1"/>
  <c r="V694" i="9"/>
  <c r="Y694" i="9" s="1"/>
  <c r="V695" i="9"/>
  <c r="Y695" i="9" s="1"/>
  <c r="V696" i="9"/>
  <c r="Y696" i="9" s="1"/>
  <c r="V697" i="9"/>
  <c r="Y697" i="9" s="1"/>
  <c r="V698" i="9"/>
  <c r="Y698" i="9" s="1"/>
  <c r="V699" i="9"/>
  <c r="Y699" i="9" s="1"/>
  <c r="V700" i="9"/>
  <c r="Y700" i="9" s="1"/>
  <c r="V701" i="9"/>
  <c r="Y701" i="9" s="1"/>
  <c r="V702" i="9"/>
  <c r="Y702" i="9" s="1"/>
  <c r="V703" i="9"/>
  <c r="Y703" i="9" s="1"/>
  <c r="V704" i="9"/>
  <c r="Y704" i="9" s="1"/>
  <c r="V705" i="9"/>
  <c r="Y705" i="9" s="1"/>
  <c r="V706" i="9"/>
  <c r="Y706" i="9" s="1"/>
  <c r="V707" i="9"/>
  <c r="Y707" i="9" s="1"/>
  <c r="V708" i="9"/>
  <c r="Y708" i="9" s="1"/>
  <c r="V709" i="9"/>
  <c r="Y709" i="9" s="1"/>
  <c r="V710" i="9"/>
  <c r="Y710" i="9" s="1"/>
  <c r="V711" i="9"/>
  <c r="Y711" i="9" s="1"/>
  <c r="V712" i="9"/>
  <c r="Y712" i="9" s="1"/>
  <c r="V713" i="9"/>
  <c r="Y713" i="9" s="1"/>
  <c r="V714" i="9"/>
  <c r="Y714" i="9" s="1"/>
  <c r="V715" i="9"/>
  <c r="Y715" i="9" s="1"/>
  <c r="V716" i="9"/>
  <c r="Y716" i="9" s="1"/>
  <c r="V717" i="9"/>
  <c r="Y717" i="9" s="1"/>
  <c r="V718" i="9"/>
  <c r="Y718" i="9" s="1"/>
  <c r="V719" i="9"/>
  <c r="Y719" i="9" s="1"/>
  <c r="V720" i="9"/>
  <c r="Y720" i="9" s="1"/>
  <c r="V721" i="9"/>
  <c r="Y721" i="9" s="1"/>
  <c r="V722" i="9"/>
  <c r="Y722" i="9" s="1"/>
  <c r="V723" i="9"/>
  <c r="Y723" i="9" s="1"/>
  <c r="V724" i="9"/>
  <c r="Y724" i="9" s="1"/>
  <c r="V725" i="9"/>
  <c r="Y725" i="9" s="1"/>
  <c r="V726" i="9"/>
  <c r="Y726" i="9" s="1"/>
  <c r="V727" i="9"/>
  <c r="Y727" i="9" s="1"/>
  <c r="V728" i="9"/>
  <c r="Y728" i="9" s="1"/>
  <c r="V729" i="9"/>
  <c r="Y729" i="9" s="1"/>
  <c r="V730" i="9"/>
  <c r="Y730" i="9" s="1"/>
  <c r="V731" i="9"/>
  <c r="Y731" i="9" s="1"/>
  <c r="V732" i="9"/>
  <c r="Y732" i="9" s="1"/>
  <c r="V733" i="9"/>
  <c r="Y733" i="9" s="1"/>
  <c r="V734" i="9"/>
  <c r="Y734" i="9" s="1"/>
  <c r="V735" i="9"/>
  <c r="Y735" i="9" s="1"/>
  <c r="V736" i="9"/>
  <c r="Y736" i="9" s="1"/>
  <c r="V737" i="9"/>
  <c r="Y737" i="9" s="1"/>
  <c r="V738" i="9"/>
  <c r="Y738" i="9" s="1"/>
  <c r="V739" i="9"/>
  <c r="Y739" i="9" s="1"/>
  <c r="V740" i="9"/>
  <c r="Y740" i="9" s="1"/>
  <c r="V741" i="9"/>
  <c r="Y741" i="9" s="1"/>
  <c r="V742" i="9"/>
  <c r="Y742" i="9" s="1"/>
  <c r="V743" i="9"/>
  <c r="Y743" i="9" s="1"/>
  <c r="V744" i="9"/>
  <c r="Y744" i="9" s="1"/>
  <c r="V745" i="9"/>
  <c r="Y745" i="9" s="1"/>
  <c r="V746" i="9"/>
  <c r="Y746" i="9" s="1"/>
  <c r="V747" i="9"/>
  <c r="Y747" i="9" s="1"/>
  <c r="V748" i="9"/>
  <c r="Y748" i="9" s="1"/>
  <c r="V749" i="9"/>
  <c r="Y749" i="9" s="1"/>
  <c r="V750" i="9"/>
  <c r="Y750" i="9" s="1"/>
  <c r="V751" i="9"/>
  <c r="Y751" i="9" s="1"/>
  <c r="V752" i="9"/>
  <c r="Y752" i="9" s="1"/>
  <c r="V753" i="9"/>
  <c r="Y753" i="9" s="1"/>
  <c r="V754" i="9"/>
  <c r="Y754" i="9" s="1"/>
  <c r="V755" i="9"/>
  <c r="Y755" i="9" s="1"/>
  <c r="V756" i="9"/>
  <c r="Y756" i="9" s="1"/>
  <c r="V757" i="9"/>
  <c r="Y757" i="9" s="1"/>
  <c r="V758" i="9"/>
  <c r="Y758" i="9" s="1"/>
  <c r="V759" i="9"/>
  <c r="Y759" i="9" s="1"/>
  <c r="V760" i="9"/>
  <c r="Y760" i="9" s="1"/>
  <c r="V761" i="9"/>
  <c r="Y761" i="9" s="1"/>
  <c r="V762" i="9"/>
  <c r="Y762" i="9" s="1"/>
  <c r="V763" i="9"/>
  <c r="Y763" i="9" s="1"/>
  <c r="V764" i="9"/>
  <c r="Y764" i="9" s="1"/>
  <c r="V765" i="9"/>
  <c r="Y765" i="9" s="1"/>
  <c r="V766" i="9"/>
  <c r="Y766" i="9" s="1"/>
  <c r="V767" i="9"/>
  <c r="Y767" i="9" s="1"/>
  <c r="V768" i="9"/>
  <c r="Y768" i="9" s="1"/>
  <c r="V769" i="9"/>
  <c r="Y769" i="9" s="1"/>
  <c r="V770" i="9"/>
  <c r="Y770" i="9" s="1"/>
  <c r="V771" i="9"/>
  <c r="Y771" i="9" s="1"/>
  <c r="V772" i="9"/>
  <c r="Y772" i="9" s="1"/>
  <c r="V773" i="9"/>
  <c r="Y773" i="9" s="1"/>
  <c r="V774" i="9"/>
  <c r="Y774" i="9" s="1"/>
  <c r="V775" i="9"/>
  <c r="Y775" i="9" s="1"/>
  <c r="V776" i="9"/>
  <c r="Y776" i="9" s="1"/>
  <c r="V777" i="9"/>
  <c r="Y777" i="9" s="1"/>
  <c r="V778" i="9"/>
  <c r="Y778" i="9" s="1"/>
  <c r="V779" i="9"/>
  <c r="Y779" i="9" s="1"/>
  <c r="V780" i="9"/>
  <c r="Y780" i="9" s="1"/>
  <c r="V781" i="9"/>
  <c r="Y781" i="9" s="1"/>
  <c r="V782" i="9"/>
  <c r="Y782" i="9" s="1"/>
  <c r="V783" i="9"/>
  <c r="Y783" i="9" s="1"/>
  <c r="V784" i="9"/>
  <c r="Y784" i="9" s="1"/>
  <c r="V785" i="9"/>
  <c r="Y785" i="9" s="1"/>
  <c r="V786" i="9"/>
  <c r="Y786" i="9" s="1"/>
  <c r="V787" i="9"/>
  <c r="Y787" i="9" s="1"/>
  <c r="V788" i="9"/>
  <c r="Y788" i="9" s="1"/>
  <c r="V789" i="9"/>
  <c r="Y789" i="9" s="1"/>
  <c r="V790" i="9"/>
  <c r="Y790" i="9" s="1"/>
  <c r="V791" i="9"/>
  <c r="Y791" i="9" s="1"/>
  <c r="V792" i="9"/>
  <c r="Y792" i="9" s="1"/>
  <c r="V793" i="9"/>
  <c r="Y793" i="9" s="1"/>
  <c r="V794" i="9"/>
  <c r="Y794" i="9" s="1"/>
  <c r="V795" i="9"/>
  <c r="Y795" i="9" s="1"/>
  <c r="V796" i="9"/>
  <c r="Y796" i="9" s="1"/>
  <c r="V797" i="9"/>
  <c r="Y797" i="9" s="1"/>
  <c r="V798" i="9"/>
  <c r="Y798" i="9" s="1"/>
  <c r="V799" i="9"/>
  <c r="Y799" i="9" s="1"/>
  <c r="V800" i="9"/>
  <c r="Y800" i="9" s="1"/>
  <c r="V801" i="9"/>
  <c r="Y801" i="9" s="1"/>
  <c r="V802" i="9"/>
  <c r="Y802" i="9" s="1"/>
  <c r="V803" i="9"/>
  <c r="Y803" i="9" s="1"/>
  <c r="V804" i="9"/>
  <c r="Y804" i="9" s="1"/>
  <c r="V805" i="9"/>
  <c r="Y805" i="9" s="1"/>
  <c r="V806" i="9"/>
  <c r="Y806" i="9" s="1"/>
  <c r="V807" i="9"/>
  <c r="Y807" i="9" s="1"/>
  <c r="V808" i="9"/>
  <c r="Y808" i="9" s="1"/>
  <c r="V809" i="9"/>
  <c r="Y809" i="9" s="1"/>
  <c r="V810" i="9"/>
  <c r="Y810" i="9" s="1"/>
  <c r="V811" i="9"/>
  <c r="Y811" i="9" s="1"/>
  <c r="V812" i="9"/>
  <c r="Y812" i="9" s="1"/>
  <c r="V813" i="9"/>
  <c r="Y813" i="9" s="1"/>
  <c r="V814" i="9"/>
  <c r="Y814" i="9" s="1"/>
  <c r="V815" i="9"/>
  <c r="Y815" i="9" s="1"/>
  <c r="V816" i="9"/>
  <c r="Y816" i="9" s="1"/>
  <c r="V817" i="9"/>
  <c r="Y817" i="9" s="1"/>
  <c r="V818" i="9"/>
  <c r="Y818" i="9" s="1"/>
  <c r="V819" i="9"/>
  <c r="Y819" i="9" s="1"/>
  <c r="V820" i="9"/>
  <c r="Y820" i="9" s="1"/>
  <c r="V821" i="9"/>
  <c r="Y821" i="9" s="1"/>
  <c r="V822" i="9"/>
  <c r="Y822" i="9" s="1"/>
  <c r="V823" i="9"/>
  <c r="Y823" i="9" s="1"/>
  <c r="V824" i="9"/>
  <c r="Y824" i="9" s="1"/>
  <c r="V825" i="9"/>
  <c r="Y825" i="9" s="1"/>
  <c r="V826" i="9"/>
  <c r="Y826" i="9" s="1"/>
  <c r="V827" i="9"/>
  <c r="Y827" i="9" s="1"/>
  <c r="V828" i="9"/>
  <c r="Y828" i="9" s="1"/>
  <c r="V829" i="9"/>
  <c r="Y829" i="9" s="1"/>
  <c r="V830" i="9"/>
  <c r="Y830" i="9" s="1"/>
  <c r="V831" i="9"/>
  <c r="Y831" i="9" s="1"/>
  <c r="V832" i="9"/>
  <c r="Y832" i="9" s="1"/>
  <c r="V833" i="9"/>
  <c r="Y833" i="9" s="1"/>
  <c r="V834" i="9"/>
  <c r="Y834" i="9" s="1"/>
  <c r="V835" i="9"/>
  <c r="Y835" i="9" s="1"/>
  <c r="V836" i="9"/>
  <c r="Y836" i="9" s="1"/>
  <c r="V837" i="9"/>
  <c r="Y837" i="9" s="1"/>
  <c r="V838" i="9"/>
  <c r="Y838" i="9" s="1"/>
  <c r="V839" i="9"/>
  <c r="Y839" i="9" s="1"/>
  <c r="V840" i="9"/>
  <c r="Y840" i="9" s="1"/>
  <c r="V841" i="9"/>
  <c r="Y841" i="9" s="1"/>
  <c r="V842" i="9"/>
  <c r="Y842" i="9" s="1"/>
  <c r="V843" i="9"/>
  <c r="Y843" i="9" s="1"/>
  <c r="V844" i="9"/>
  <c r="Y844" i="9" s="1"/>
  <c r="V845" i="9"/>
  <c r="Y845" i="9" s="1"/>
  <c r="V846" i="9"/>
  <c r="Y846" i="9" s="1"/>
  <c r="V847" i="9"/>
  <c r="Y847" i="9" s="1"/>
  <c r="V848" i="9"/>
  <c r="Y848" i="9" s="1"/>
  <c r="V849" i="9"/>
  <c r="Y849" i="9" s="1"/>
  <c r="V850" i="9"/>
  <c r="Y850" i="9" s="1"/>
  <c r="V851" i="9"/>
  <c r="Y851" i="9" s="1"/>
  <c r="V852" i="9"/>
  <c r="Y852" i="9" s="1"/>
  <c r="V853" i="9"/>
  <c r="Y853" i="9" s="1"/>
  <c r="V854" i="9"/>
  <c r="Y854" i="9" s="1"/>
  <c r="V855" i="9"/>
  <c r="Y855" i="9" s="1"/>
  <c r="V856" i="9"/>
  <c r="Y856" i="9" s="1"/>
  <c r="V857" i="9"/>
  <c r="Y857" i="9" s="1"/>
  <c r="V858" i="9"/>
  <c r="Y858" i="9" s="1"/>
  <c r="V859" i="9"/>
  <c r="Y859" i="9" s="1"/>
  <c r="V860" i="9"/>
  <c r="Y860" i="9" s="1"/>
  <c r="V861" i="9"/>
  <c r="Y861" i="9" s="1"/>
  <c r="V862" i="9"/>
  <c r="Y862" i="9" s="1"/>
  <c r="V863" i="9"/>
  <c r="Y863" i="9" s="1"/>
  <c r="V864" i="9"/>
  <c r="Y864" i="9" s="1"/>
  <c r="V865" i="9"/>
  <c r="Y865" i="9" s="1"/>
  <c r="V866" i="9"/>
  <c r="Y866" i="9" s="1"/>
  <c r="V867" i="9"/>
  <c r="Y867" i="9" s="1"/>
  <c r="V868" i="9"/>
  <c r="Y868" i="9" s="1"/>
  <c r="V869" i="9"/>
  <c r="Y869" i="9" s="1"/>
  <c r="V870" i="9"/>
  <c r="Y870" i="9" s="1"/>
  <c r="V871" i="9"/>
  <c r="Y871" i="9" s="1"/>
  <c r="V872" i="9"/>
  <c r="Y872" i="9" s="1"/>
  <c r="V873" i="9"/>
  <c r="Y873" i="9" s="1"/>
  <c r="V874" i="9"/>
  <c r="Y874" i="9" s="1"/>
  <c r="V875" i="9"/>
  <c r="Y875" i="9" s="1"/>
  <c r="V876" i="9"/>
  <c r="Y876" i="9" s="1"/>
  <c r="V877" i="9"/>
  <c r="Y877" i="9" s="1"/>
  <c r="V878" i="9"/>
  <c r="Y878" i="9" s="1"/>
  <c r="V879" i="9"/>
  <c r="Y879" i="9" s="1"/>
  <c r="V880" i="9"/>
  <c r="Y880" i="9" s="1"/>
  <c r="V881" i="9"/>
  <c r="Y881" i="9" s="1"/>
  <c r="V882" i="9"/>
  <c r="Y882" i="9" s="1"/>
  <c r="V883" i="9"/>
  <c r="Y883" i="9" s="1"/>
  <c r="V884" i="9"/>
  <c r="Y884" i="9" s="1"/>
  <c r="V885" i="9"/>
  <c r="Y885" i="9" s="1"/>
  <c r="V886" i="9"/>
  <c r="Y886" i="9" s="1"/>
  <c r="V887" i="9"/>
  <c r="Y887" i="9" s="1"/>
  <c r="V888" i="9"/>
  <c r="Y888" i="9" s="1"/>
  <c r="V889" i="9"/>
  <c r="Y889" i="9" s="1"/>
  <c r="V890" i="9"/>
  <c r="Y890" i="9" s="1"/>
  <c r="V891" i="9"/>
  <c r="Y891" i="9" s="1"/>
  <c r="V892" i="9"/>
  <c r="Y892" i="9" s="1"/>
  <c r="V893" i="9"/>
  <c r="Y893" i="9" s="1"/>
  <c r="V894" i="9"/>
  <c r="Y894" i="9" s="1"/>
  <c r="V895" i="9"/>
  <c r="Y895" i="9" s="1"/>
  <c r="V896" i="9"/>
  <c r="Y896" i="9" s="1"/>
  <c r="V897" i="9"/>
  <c r="Y897" i="9" s="1"/>
  <c r="V898" i="9"/>
  <c r="Y898" i="9" s="1"/>
  <c r="V899" i="9"/>
  <c r="Y899" i="9" s="1"/>
  <c r="V900" i="9"/>
  <c r="Y900" i="9" s="1"/>
  <c r="V901" i="9"/>
  <c r="Y901" i="9" s="1"/>
  <c r="V902" i="9"/>
  <c r="Y902" i="9" s="1"/>
  <c r="V903" i="9"/>
  <c r="Y903" i="9" s="1"/>
  <c r="V904" i="9"/>
  <c r="Y904" i="9" s="1"/>
  <c r="V905" i="9"/>
  <c r="Y905" i="9" s="1"/>
  <c r="V906" i="9"/>
  <c r="Y906" i="9" s="1"/>
  <c r="V907" i="9"/>
  <c r="Y907" i="9" s="1"/>
  <c r="V908" i="9"/>
  <c r="Y908" i="9" s="1"/>
  <c r="V909" i="9"/>
  <c r="Y909" i="9" s="1"/>
  <c r="V910" i="9"/>
  <c r="Y910" i="9" s="1"/>
  <c r="V911" i="9"/>
  <c r="Y911" i="9" s="1"/>
  <c r="V912" i="9"/>
  <c r="Y912" i="9" s="1"/>
  <c r="V913" i="9"/>
  <c r="Y913" i="9" s="1"/>
  <c r="V914" i="9"/>
  <c r="Y914" i="9" s="1"/>
  <c r="V915" i="9"/>
  <c r="Y915" i="9" s="1"/>
  <c r="V916" i="9"/>
  <c r="Y916" i="9" s="1"/>
  <c r="V917" i="9"/>
  <c r="Y917" i="9" s="1"/>
  <c r="V918" i="9"/>
  <c r="Y918" i="9" s="1"/>
  <c r="V919" i="9"/>
  <c r="Y919" i="9" s="1"/>
  <c r="V920" i="9"/>
  <c r="Y920" i="9" s="1"/>
  <c r="V921" i="9"/>
  <c r="Y921" i="9" s="1"/>
  <c r="V922" i="9"/>
  <c r="Y922" i="9" s="1"/>
  <c r="V923" i="9"/>
  <c r="Y923" i="9" s="1"/>
  <c r="V924" i="9"/>
  <c r="Y924" i="9" s="1"/>
  <c r="V925" i="9"/>
  <c r="Y925" i="9" s="1"/>
  <c r="V926" i="9"/>
  <c r="Y926" i="9" s="1"/>
  <c r="V927" i="9"/>
  <c r="Y927" i="9" s="1"/>
  <c r="V928" i="9"/>
  <c r="Y928" i="9" s="1"/>
  <c r="V929" i="9"/>
  <c r="Y929" i="9" s="1"/>
  <c r="V930" i="9"/>
  <c r="Y930" i="9" s="1"/>
  <c r="V931" i="9"/>
  <c r="Y931" i="9" s="1"/>
  <c r="V932" i="9"/>
  <c r="Y932" i="9" s="1"/>
  <c r="V933" i="9"/>
  <c r="Y933" i="9" s="1"/>
  <c r="V934" i="9"/>
  <c r="Y934" i="9" s="1"/>
  <c r="V935" i="9"/>
  <c r="Y935" i="9" s="1"/>
  <c r="V936" i="9"/>
  <c r="Y936" i="9" s="1"/>
  <c r="V937" i="9"/>
  <c r="Y937" i="9" s="1"/>
  <c r="V938" i="9"/>
  <c r="Y938" i="9" s="1"/>
  <c r="V939" i="9"/>
  <c r="Y939" i="9" s="1"/>
  <c r="V940" i="9"/>
  <c r="Y940" i="9" s="1"/>
  <c r="V941" i="9"/>
  <c r="Y941" i="9" s="1"/>
  <c r="V942" i="9"/>
  <c r="Y942" i="9" s="1"/>
  <c r="V943" i="9"/>
  <c r="Y943" i="9" s="1"/>
  <c r="V944" i="9"/>
  <c r="Y944" i="9" s="1"/>
  <c r="V945" i="9"/>
  <c r="Y945" i="9" s="1"/>
  <c r="V946" i="9"/>
  <c r="Y946" i="9" s="1"/>
  <c r="V947" i="9"/>
  <c r="Y947" i="9" s="1"/>
  <c r="V948" i="9"/>
  <c r="Y948" i="9" s="1"/>
  <c r="V949" i="9"/>
  <c r="Y949" i="9" s="1"/>
  <c r="V950" i="9"/>
  <c r="Y950" i="9" s="1"/>
  <c r="V951" i="9"/>
  <c r="Y951" i="9" s="1"/>
  <c r="V952" i="9"/>
  <c r="Y952" i="9" s="1"/>
  <c r="V953" i="9"/>
  <c r="Y953" i="9" s="1"/>
  <c r="V954" i="9"/>
  <c r="Y954" i="9" s="1"/>
  <c r="V955" i="9"/>
  <c r="Y955" i="9" s="1"/>
  <c r="V956" i="9"/>
  <c r="Y956" i="9" s="1"/>
  <c r="V957" i="9"/>
  <c r="Y957" i="9" s="1"/>
  <c r="V958" i="9"/>
  <c r="Y958" i="9" s="1"/>
  <c r="V959" i="9"/>
  <c r="Y959" i="9" s="1"/>
  <c r="V960" i="9"/>
  <c r="Y960" i="9" s="1"/>
  <c r="V961" i="9"/>
  <c r="Y961" i="9" s="1"/>
  <c r="V962" i="9"/>
  <c r="Y962" i="9" s="1"/>
  <c r="V963" i="9"/>
  <c r="Y963" i="9" s="1"/>
  <c r="V964" i="9"/>
  <c r="Y964" i="9" s="1"/>
  <c r="V965" i="9"/>
  <c r="Y965" i="9" s="1"/>
  <c r="V966" i="9"/>
  <c r="Y966" i="9" s="1"/>
  <c r="V967" i="9"/>
  <c r="Y967" i="9" s="1"/>
  <c r="V968" i="9"/>
  <c r="Y968" i="9" s="1"/>
  <c r="V969" i="9"/>
  <c r="Y969" i="9" s="1"/>
  <c r="V970" i="9"/>
  <c r="Y970" i="9" s="1"/>
  <c r="V971" i="9"/>
  <c r="Y971" i="9" s="1"/>
  <c r="V972" i="9"/>
  <c r="Y972" i="9" s="1"/>
  <c r="V973" i="9"/>
  <c r="Y973" i="9" s="1"/>
  <c r="V974" i="9"/>
  <c r="Y974" i="9" s="1"/>
  <c r="V975" i="9"/>
  <c r="Y975" i="9" s="1"/>
  <c r="V976" i="9"/>
  <c r="Y976" i="9" s="1"/>
  <c r="V977" i="9"/>
  <c r="Y977" i="9" s="1"/>
  <c r="V978" i="9"/>
  <c r="Y978" i="9" s="1"/>
  <c r="V979" i="9"/>
  <c r="Y979" i="9" s="1"/>
  <c r="V980" i="9"/>
  <c r="Y980" i="9" s="1"/>
  <c r="V981" i="9"/>
  <c r="Y981" i="9" s="1"/>
  <c r="V982" i="9"/>
  <c r="Y982" i="9" s="1"/>
  <c r="V983" i="9"/>
  <c r="Y983" i="9" s="1"/>
  <c r="V984" i="9"/>
  <c r="Y984" i="9" s="1"/>
  <c r="V985" i="9"/>
  <c r="Y985" i="9" s="1"/>
  <c r="V986" i="9"/>
  <c r="Y986" i="9" s="1"/>
  <c r="V987" i="9"/>
  <c r="Y987" i="9" s="1"/>
  <c r="V988" i="9"/>
  <c r="Y988" i="9" s="1"/>
  <c r="V989" i="9"/>
  <c r="Y989" i="9" s="1"/>
  <c r="V990" i="9"/>
  <c r="Y990" i="9" s="1"/>
  <c r="V991" i="9"/>
  <c r="Y991" i="9" s="1"/>
  <c r="V992" i="9"/>
  <c r="Y992" i="9" s="1"/>
  <c r="V993" i="9"/>
  <c r="Y993" i="9" s="1"/>
  <c r="V994" i="9"/>
  <c r="Y994" i="9" s="1"/>
  <c r="V995" i="9"/>
  <c r="Y995" i="9" s="1"/>
  <c r="V996" i="9"/>
  <c r="Y996" i="9" s="1"/>
  <c r="V997" i="9"/>
  <c r="Y997" i="9" s="1"/>
  <c r="V998" i="9"/>
  <c r="Y998" i="9" s="1"/>
  <c r="V999" i="9"/>
  <c r="Y999" i="9" s="1"/>
  <c r="V1000" i="9"/>
  <c r="Y1000" i="9" s="1"/>
  <c r="V1001" i="9"/>
  <c r="Y1001" i="9" s="1"/>
  <c r="V1002" i="9"/>
  <c r="Y1002" i="9" s="1"/>
  <c r="V1003" i="9"/>
  <c r="Y1003" i="9" s="1"/>
  <c r="V1004" i="9"/>
  <c r="Y1004" i="9" s="1"/>
  <c r="V1005" i="9"/>
  <c r="Y1005" i="9" s="1"/>
  <c r="V1006" i="9"/>
  <c r="Y1006" i="9" s="1"/>
  <c r="V1007" i="9"/>
  <c r="Y1007" i="9" s="1"/>
  <c r="V1008" i="9"/>
  <c r="Y1008" i="9" s="1"/>
  <c r="V1009" i="9"/>
  <c r="Y1009" i="9" s="1"/>
  <c r="V1010" i="9"/>
  <c r="Y1010" i="9" s="1"/>
  <c r="V1011" i="9"/>
  <c r="Y1011" i="9" s="1"/>
  <c r="V1012" i="9"/>
  <c r="Y1012" i="9" s="1"/>
  <c r="V1013" i="9"/>
  <c r="Y1013" i="9" s="1"/>
  <c r="V1014" i="9"/>
  <c r="Y1014" i="9" s="1"/>
  <c r="V1015" i="9"/>
  <c r="Y1015" i="9" s="1"/>
  <c r="V1016" i="9"/>
  <c r="Y1016" i="9" s="1"/>
  <c r="V1017" i="9"/>
  <c r="Y1017" i="9" s="1"/>
  <c r="V1018" i="9"/>
  <c r="Y1018" i="9" s="1"/>
  <c r="V1019" i="9"/>
  <c r="Y1019" i="9" s="1"/>
  <c r="V1020" i="9"/>
  <c r="Y1020" i="9" s="1"/>
  <c r="V1021" i="9"/>
  <c r="Y1021" i="9" s="1"/>
  <c r="V1022" i="9"/>
  <c r="Y1022" i="9" s="1"/>
  <c r="V1023" i="9"/>
  <c r="Y1023" i="9" s="1"/>
  <c r="V1024" i="9"/>
  <c r="Y1024" i="9" s="1"/>
  <c r="V1025" i="9"/>
  <c r="Y1025" i="9" s="1"/>
  <c r="V1026" i="9"/>
  <c r="Y1026" i="9" s="1"/>
  <c r="V1027" i="9"/>
  <c r="Y1027" i="9" s="1"/>
  <c r="V20" i="9"/>
  <c r="W21" i="9"/>
  <c r="Y21" i="9" s="1"/>
  <c r="W22" i="9"/>
  <c r="Y22" i="9" s="1"/>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82" i="9"/>
  <c r="W183" i="9"/>
  <c r="W184" i="9"/>
  <c r="W185" i="9"/>
  <c r="W186" i="9"/>
  <c r="W187" i="9"/>
  <c r="W188" i="9"/>
  <c r="W189" i="9"/>
  <c r="W190" i="9"/>
  <c r="W191" i="9"/>
  <c r="W192" i="9"/>
  <c r="W193" i="9"/>
  <c r="W194" i="9"/>
  <c r="W195" i="9"/>
  <c r="W196" i="9"/>
  <c r="W197" i="9"/>
  <c r="W198" i="9"/>
  <c r="W199" i="9"/>
  <c r="W200" i="9"/>
  <c r="W201" i="9"/>
  <c r="W202" i="9"/>
  <c r="W203" i="9"/>
  <c r="W204" i="9"/>
  <c r="W205" i="9"/>
  <c r="W206" i="9"/>
  <c r="W207" i="9"/>
  <c r="W208" i="9"/>
  <c r="W209" i="9"/>
  <c r="W210" i="9"/>
  <c r="W211" i="9"/>
  <c r="W212" i="9"/>
  <c r="W213" i="9"/>
  <c r="W214" i="9"/>
  <c r="W215" i="9"/>
  <c r="W216" i="9"/>
  <c r="W217" i="9"/>
  <c r="W218" i="9"/>
  <c r="W219" i="9"/>
  <c r="W220" i="9"/>
  <c r="W221" i="9"/>
  <c r="W222" i="9"/>
  <c r="W223" i="9"/>
  <c r="W224" i="9"/>
  <c r="W225" i="9"/>
  <c r="W226" i="9"/>
  <c r="W227" i="9"/>
  <c r="W228" i="9"/>
  <c r="W229" i="9"/>
  <c r="W230" i="9"/>
  <c r="W231" i="9"/>
  <c r="W232" i="9"/>
  <c r="W233" i="9"/>
  <c r="W234" i="9"/>
  <c r="W235" i="9"/>
  <c r="W236" i="9"/>
  <c r="W237" i="9"/>
  <c r="W238" i="9"/>
  <c r="W239" i="9"/>
  <c r="W240" i="9"/>
  <c r="W241" i="9"/>
  <c r="W242" i="9"/>
  <c r="W243" i="9"/>
  <c r="W244" i="9"/>
  <c r="W245" i="9"/>
  <c r="W246" i="9"/>
  <c r="W247" i="9"/>
  <c r="W248" i="9"/>
  <c r="W249" i="9"/>
  <c r="W250" i="9"/>
  <c r="W251" i="9"/>
  <c r="W252" i="9"/>
  <c r="W253" i="9"/>
  <c r="W254" i="9"/>
  <c r="W255" i="9"/>
  <c r="W256" i="9"/>
  <c r="W257" i="9"/>
  <c r="W258" i="9"/>
  <c r="W259" i="9"/>
  <c r="W260" i="9"/>
  <c r="W261" i="9"/>
  <c r="W262" i="9"/>
  <c r="W263" i="9"/>
  <c r="W264" i="9"/>
  <c r="W265" i="9"/>
  <c r="W266" i="9"/>
  <c r="W267" i="9"/>
  <c r="W268" i="9"/>
  <c r="W269" i="9"/>
  <c r="W270" i="9"/>
  <c r="W271" i="9"/>
  <c r="W272" i="9"/>
  <c r="W273" i="9"/>
  <c r="W274" i="9"/>
  <c r="W275" i="9"/>
  <c r="W276" i="9"/>
  <c r="W277" i="9"/>
  <c r="W278" i="9"/>
  <c r="W279" i="9"/>
  <c r="W280" i="9"/>
  <c r="W281" i="9"/>
  <c r="W282" i="9"/>
  <c r="W283" i="9"/>
  <c r="W284" i="9"/>
  <c r="W285" i="9"/>
  <c r="W286" i="9"/>
  <c r="W287" i="9"/>
  <c r="W288" i="9"/>
  <c r="W289" i="9"/>
  <c r="W290" i="9"/>
  <c r="W291" i="9"/>
  <c r="W292" i="9"/>
  <c r="W293" i="9"/>
  <c r="W294" i="9"/>
  <c r="W295" i="9"/>
  <c r="W296" i="9"/>
  <c r="W297" i="9"/>
  <c r="W298" i="9"/>
  <c r="W299" i="9"/>
  <c r="W300" i="9"/>
  <c r="W301" i="9"/>
  <c r="W302" i="9"/>
  <c r="W303" i="9"/>
  <c r="W304" i="9"/>
  <c r="W305" i="9"/>
  <c r="W306" i="9"/>
  <c r="W307" i="9"/>
  <c r="W308" i="9"/>
  <c r="W309" i="9"/>
  <c r="W310" i="9"/>
  <c r="W311" i="9"/>
  <c r="W312" i="9"/>
  <c r="W313" i="9"/>
  <c r="W314" i="9"/>
  <c r="W315" i="9"/>
  <c r="W316" i="9"/>
  <c r="W317" i="9"/>
  <c r="W318" i="9"/>
  <c r="W319" i="9"/>
  <c r="W320" i="9"/>
  <c r="W321" i="9"/>
  <c r="W322" i="9"/>
  <c r="W323" i="9"/>
  <c r="W324" i="9"/>
  <c r="W325" i="9"/>
  <c r="W326" i="9"/>
  <c r="W327" i="9"/>
  <c r="W328" i="9"/>
  <c r="W329" i="9"/>
  <c r="W330" i="9"/>
  <c r="W331" i="9"/>
  <c r="W332" i="9"/>
  <c r="W333" i="9"/>
  <c r="W334" i="9"/>
  <c r="W335" i="9"/>
  <c r="W336" i="9"/>
  <c r="W337" i="9"/>
  <c r="W338" i="9"/>
  <c r="W339" i="9"/>
  <c r="W340" i="9"/>
  <c r="W341" i="9"/>
  <c r="W342" i="9"/>
  <c r="W343" i="9"/>
  <c r="W344" i="9"/>
  <c r="W345" i="9"/>
  <c r="W346" i="9"/>
  <c r="W347" i="9"/>
  <c r="W348" i="9"/>
  <c r="W349" i="9"/>
  <c r="W350" i="9"/>
  <c r="W351" i="9"/>
  <c r="W352" i="9"/>
  <c r="W353" i="9"/>
  <c r="W354" i="9"/>
  <c r="W355" i="9"/>
  <c r="W356" i="9"/>
  <c r="W357" i="9"/>
  <c r="W358" i="9"/>
  <c r="W359" i="9"/>
  <c r="W360" i="9"/>
  <c r="W361" i="9"/>
  <c r="W362" i="9"/>
  <c r="W363" i="9"/>
  <c r="W364" i="9"/>
  <c r="W365" i="9"/>
  <c r="W366" i="9"/>
  <c r="W367" i="9"/>
  <c r="W368" i="9"/>
  <c r="W369" i="9"/>
  <c r="W370" i="9"/>
  <c r="W371" i="9"/>
  <c r="W372" i="9"/>
  <c r="W373" i="9"/>
  <c r="W374" i="9"/>
  <c r="W375" i="9"/>
  <c r="W376" i="9"/>
  <c r="W377" i="9"/>
  <c r="W378" i="9"/>
  <c r="W379" i="9"/>
  <c r="W380" i="9"/>
  <c r="W381" i="9"/>
  <c r="W382" i="9"/>
  <c r="W383" i="9"/>
  <c r="W384" i="9"/>
  <c r="W385" i="9"/>
  <c r="W386" i="9"/>
  <c r="W387" i="9"/>
  <c r="W388" i="9"/>
  <c r="W389" i="9"/>
  <c r="W390" i="9"/>
  <c r="W391" i="9"/>
  <c r="W392" i="9"/>
  <c r="W393" i="9"/>
  <c r="W394" i="9"/>
  <c r="W395" i="9"/>
  <c r="W396" i="9"/>
  <c r="W397" i="9"/>
  <c r="W398" i="9"/>
  <c r="W399" i="9"/>
  <c r="W400" i="9"/>
  <c r="W401" i="9"/>
  <c r="W402" i="9"/>
  <c r="W403" i="9"/>
  <c r="W404" i="9"/>
  <c r="W405" i="9"/>
  <c r="W406" i="9"/>
  <c r="W407" i="9"/>
  <c r="W408" i="9"/>
  <c r="W409" i="9"/>
  <c r="W410" i="9"/>
  <c r="W411" i="9"/>
  <c r="W412" i="9"/>
  <c r="W413" i="9"/>
  <c r="W414" i="9"/>
  <c r="W415" i="9"/>
  <c r="W416" i="9"/>
  <c r="W417" i="9"/>
  <c r="W418" i="9"/>
  <c r="W419" i="9"/>
  <c r="W420" i="9"/>
  <c r="W421" i="9"/>
  <c r="W422" i="9"/>
  <c r="W423" i="9"/>
  <c r="W424" i="9"/>
  <c r="W425" i="9"/>
  <c r="W426" i="9"/>
  <c r="W427" i="9"/>
  <c r="W428" i="9"/>
  <c r="W429" i="9"/>
  <c r="W430" i="9"/>
  <c r="W431" i="9"/>
  <c r="W432" i="9"/>
  <c r="W433" i="9"/>
  <c r="W434" i="9"/>
  <c r="W435" i="9"/>
  <c r="W436" i="9"/>
  <c r="W437" i="9"/>
  <c r="W438" i="9"/>
  <c r="W439" i="9"/>
  <c r="W440" i="9"/>
  <c r="W441" i="9"/>
  <c r="W442" i="9"/>
  <c r="W443" i="9"/>
  <c r="W444" i="9"/>
  <c r="W445" i="9"/>
  <c r="W446" i="9"/>
  <c r="W447" i="9"/>
  <c r="W448" i="9"/>
  <c r="W449" i="9"/>
  <c r="W450" i="9"/>
  <c r="W451" i="9"/>
  <c r="W452" i="9"/>
  <c r="W453" i="9"/>
  <c r="W454" i="9"/>
  <c r="W455" i="9"/>
  <c r="W456" i="9"/>
  <c r="W457" i="9"/>
  <c r="W458" i="9"/>
  <c r="W459" i="9"/>
  <c r="W460" i="9"/>
  <c r="W461" i="9"/>
  <c r="W462" i="9"/>
  <c r="W463" i="9"/>
  <c r="W464" i="9"/>
  <c r="W465" i="9"/>
  <c r="W466" i="9"/>
  <c r="W467" i="9"/>
  <c r="W468" i="9"/>
  <c r="W469" i="9"/>
  <c r="W470" i="9"/>
  <c r="W471" i="9"/>
  <c r="W472" i="9"/>
  <c r="W473" i="9"/>
  <c r="W474" i="9"/>
  <c r="W475" i="9"/>
  <c r="W476" i="9"/>
  <c r="W477" i="9"/>
  <c r="W478" i="9"/>
  <c r="W479" i="9"/>
  <c r="W480" i="9"/>
  <c r="W481" i="9"/>
  <c r="W482" i="9"/>
  <c r="W483" i="9"/>
  <c r="W484" i="9"/>
  <c r="W485" i="9"/>
  <c r="W486" i="9"/>
  <c r="W487" i="9"/>
  <c r="W488" i="9"/>
  <c r="W489" i="9"/>
  <c r="W490" i="9"/>
  <c r="W491" i="9"/>
  <c r="W492" i="9"/>
  <c r="W493" i="9"/>
  <c r="W494" i="9"/>
  <c r="W495" i="9"/>
  <c r="W496" i="9"/>
  <c r="W497" i="9"/>
  <c r="W498" i="9"/>
  <c r="W499" i="9"/>
  <c r="W500" i="9"/>
  <c r="W501" i="9"/>
  <c r="W502" i="9"/>
  <c r="W503" i="9"/>
  <c r="W504" i="9"/>
  <c r="W505" i="9"/>
  <c r="W506" i="9"/>
  <c r="W507" i="9"/>
  <c r="W508" i="9"/>
  <c r="W509" i="9"/>
  <c r="W510" i="9"/>
  <c r="W511" i="9"/>
  <c r="W512" i="9"/>
  <c r="W513" i="9"/>
  <c r="W514" i="9"/>
  <c r="W515" i="9"/>
  <c r="W516" i="9"/>
  <c r="W517" i="9"/>
  <c r="W518" i="9"/>
  <c r="W519" i="9"/>
  <c r="W520" i="9"/>
  <c r="W521" i="9"/>
  <c r="W522" i="9"/>
  <c r="W523" i="9"/>
  <c r="W524" i="9"/>
  <c r="W525" i="9"/>
  <c r="W526" i="9"/>
  <c r="W527" i="9"/>
  <c r="W528" i="9"/>
  <c r="W529" i="9"/>
  <c r="W530" i="9"/>
  <c r="W531" i="9"/>
  <c r="W532" i="9"/>
  <c r="W533" i="9"/>
  <c r="W534" i="9"/>
  <c r="W535" i="9"/>
  <c r="W536" i="9"/>
  <c r="W537" i="9"/>
  <c r="W538" i="9"/>
  <c r="W539" i="9"/>
  <c r="W540" i="9"/>
  <c r="W541" i="9"/>
  <c r="W542" i="9"/>
  <c r="W543" i="9"/>
  <c r="W544" i="9"/>
  <c r="W545" i="9"/>
  <c r="W546" i="9"/>
  <c r="W547" i="9"/>
  <c r="W548" i="9"/>
  <c r="W549" i="9"/>
  <c r="W550" i="9"/>
  <c r="W551" i="9"/>
  <c r="W552" i="9"/>
  <c r="W553" i="9"/>
  <c r="W554" i="9"/>
  <c r="W555" i="9"/>
  <c r="W556" i="9"/>
  <c r="W557" i="9"/>
  <c r="W558" i="9"/>
  <c r="W559" i="9"/>
  <c r="W560" i="9"/>
  <c r="W561" i="9"/>
  <c r="W562" i="9"/>
  <c r="W563" i="9"/>
  <c r="W564" i="9"/>
  <c r="W565" i="9"/>
  <c r="W566" i="9"/>
  <c r="W567" i="9"/>
  <c r="W568" i="9"/>
  <c r="W569" i="9"/>
  <c r="W570" i="9"/>
  <c r="W571" i="9"/>
  <c r="W572" i="9"/>
  <c r="W573" i="9"/>
  <c r="W574" i="9"/>
  <c r="W575" i="9"/>
  <c r="W576" i="9"/>
  <c r="W577" i="9"/>
  <c r="W578" i="9"/>
  <c r="W579" i="9"/>
  <c r="W580" i="9"/>
  <c r="W581" i="9"/>
  <c r="W582" i="9"/>
  <c r="W583" i="9"/>
  <c r="W584" i="9"/>
  <c r="W585" i="9"/>
  <c r="W586" i="9"/>
  <c r="W587" i="9"/>
  <c r="W588" i="9"/>
  <c r="W589" i="9"/>
  <c r="W590" i="9"/>
  <c r="W591" i="9"/>
  <c r="W592" i="9"/>
  <c r="W593" i="9"/>
  <c r="W594" i="9"/>
  <c r="W595" i="9"/>
  <c r="W596" i="9"/>
  <c r="W597" i="9"/>
  <c r="W598" i="9"/>
  <c r="W599" i="9"/>
  <c r="W600" i="9"/>
  <c r="W601" i="9"/>
  <c r="W602" i="9"/>
  <c r="W603" i="9"/>
  <c r="W604" i="9"/>
  <c r="W605" i="9"/>
  <c r="W606" i="9"/>
  <c r="W607" i="9"/>
  <c r="W608" i="9"/>
  <c r="W609" i="9"/>
  <c r="W610" i="9"/>
  <c r="W611" i="9"/>
  <c r="W612" i="9"/>
  <c r="W613" i="9"/>
  <c r="W614" i="9"/>
  <c r="W615" i="9"/>
  <c r="W616" i="9"/>
  <c r="W617" i="9"/>
  <c r="W618" i="9"/>
  <c r="W619" i="9"/>
  <c r="W620" i="9"/>
  <c r="W621" i="9"/>
  <c r="W622" i="9"/>
  <c r="W623" i="9"/>
  <c r="W624" i="9"/>
  <c r="W625" i="9"/>
  <c r="W626" i="9"/>
  <c r="W627" i="9"/>
  <c r="W628" i="9"/>
  <c r="W629" i="9"/>
  <c r="W630" i="9"/>
  <c r="W631" i="9"/>
  <c r="W632" i="9"/>
  <c r="W633" i="9"/>
  <c r="W634" i="9"/>
  <c r="W635" i="9"/>
  <c r="W636" i="9"/>
  <c r="W637" i="9"/>
  <c r="W638" i="9"/>
  <c r="W639" i="9"/>
  <c r="W640" i="9"/>
  <c r="W641" i="9"/>
  <c r="W642" i="9"/>
  <c r="W643" i="9"/>
  <c r="W644" i="9"/>
  <c r="W645" i="9"/>
  <c r="W646" i="9"/>
  <c r="W647" i="9"/>
  <c r="W648" i="9"/>
  <c r="W649" i="9"/>
  <c r="W650" i="9"/>
  <c r="W651" i="9"/>
  <c r="W652" i="9"/>
  <c r="W653" i="9"/>
  <c r="W654" i="9"/>
  <c r="W655" i="9"/>
  <c r="W656" i="9"/>
  <c r="W657" i="9"/>
  <c r="W658" i="9"/>
  <c r="W659" i="9"/>
  <c r="W660" i="9"/>
  <c r="W661" i="9"/>
  <c r="W662" i="9"/>
  <c r="W663" i="9"/>
  <c r="W664" i="9"/>
  <c r="W665" i="9"/>
  <c r="W666" i="9"/>
  <c r="W667" i="9"/>
  <c r="W668" i="9"/>
  <c r="W669" i="9"/>
  <c r="W670" i="9"/>
  <c r="W671" i="9"/>
  <c r="W672" i="9"/>
  <c r="W673" i="9"/>
  <c r="W674" i="9"/>
  <c r="W675" i="9"/>
  <c r="W676" i="9"/>
  <c r="W677" i="9"/>
  <c r="W678" i="9"/>
  <c r="W679" i="9"/>
  <c r="W680" i="9"/>
  <c r="W681" i="9"/>
  <c r="W682" i="9"/>
  <c r="W683" i="9"/>
  <c r="W684" i="9"/>
  <c r="W685" i="9"/>
  <c r="W686" i="9"/>
  <c r="W687" i="9"/>
  <c r="W688" i="9"/>
  <c r="W689" i="9"/>
  <c r="W690" i="9"/>
  <c r="W691" i="9"/>
  <c r="W692" i="9"/>
  <c r="W693" i="9"/>
  <c r="W694" i="9"/>
  <c r="W695" i="9"/>
  <c r="W696" i="9"/>
  <c r="W697" i="9"/>
  <c r="W698" i="9"/>
  <c r="W699" i="9"/>
  <c r="W700" i="9"/>
  <c r="W701" i="9"/>
  <c r="W702" i="9"/>
  <c r="W703" i="9"/>
  <c r="W704" i="9"/>
  <c r="W705" i="9"/>
  <c r="W706" i="9"/>
  <c r="W707" i="9"/>
  <c r="W708" i="9"/>
  <c r="W709" i="9"/>
  <c r="W710" i="9"/>
  <c r="W711" i="9"/>
  <c r="W712" i="9"/>
  <c r="W713" i="9"/>
  <c r="W714" i="9"/>
  <c r="W715" i="9"/>
  <c r="W716" i="9"/>
  <c r="W717" i="9"/>
  <c r="W718" i="9"/>
  <c r="W719" i="9"/>
  <c r="W720" i="9"/>
  <c r="W721" i="9"/>
  <c r="W722" i="9"/>
  <c r="W723" i="9"/>
  <c r="W724" i="9"/>
  <c r="W725" i="9"/>
  <c r="W726" i="9"/>
  <c r="W727" i="9"/>
  <c r="W728" i="9"/>
  <c r="W729" i="9"/>
  <c r="W730" i="9"/>
  <c r="W731" i="9"/>
  <c r="W732" i="9"/>
  <c r="W733" i="9"/>
  <c r="W734" i="9"/>
  <c r="W735" i="9"/>
  <c r="W736" i="9"/>
  <c r="W737" i="9"/>
  <c r="W738" i="9"/>
  <c r="W739" i="9"/>
  <c r="W740" i="9"/>
  <c r="W741" i="9"/>
  <c r="W742" i="9"/>
  <c r="W743" i="9"/>
  <c r="W744" i="9"/>
  <c r="W745" i="9"/>
  <c r="W746" i="9"/>
  <c r="W747" i="9"/>
  <c r="W748" i="9"/>
  <c r="W749" i="9"/>
  <c r="W750" i="9"/>
  <c r="W751" i="9"/>
  <c r="W752" i="9"/>
  <c r="W753" i="9"/>
  <c r="W754" i="9"/>
  <c r="W755" i="9"/>
  <c r="W756" i="9"/>
  <c r="W757" i="9"/>
  <c r="W758" i="9"/>
  <c r="W759" i="9"/>
  <c r="W760" i="9"/>
  <c r="W761" i="9"/>
  <c r="W762" i="9"/>
  <c r="W763" i="9"/>
  <c r="W764" i="9"/>
  <c r="W765" i="9"/>
  <c r="W766" i="9"/>
  <c r="W767" i="9"/>
  <c r="W768" i="9"/>
  <c r="W769" i="9"/>
  <c r="W770" i="9"/>
  <c r="W771" i="9"/>
  <c r="W772" i="9"/>
  <c r="W773" i="9"/>
  <c r="W774" i="9"/>
  <c r="W775" i="9"/>
  <c r="W776" i="9"/>
  <c r="W777" i="9"/>
  <c r="W778" i="9"/>
  <c r="W779" i="9"/>
  <c r="W780" i="9"/>
  <c r="W781" i="9"/>
  <c r="W782" i="9"/>
  <c r="W783" i="9"/>
  <c r="W784" i="9"/>
  <c r="W785" i="9"/>
  <c r="W786" i="9"/>
  <c r="W787" i="9"/>
  <c r="W788" i="9"/>
  <c r="W789" i="9"/>
  <c r="W790" i="9"/>
  <c r="W791" i="9"/>
  <c r="W792" i="9"/>
  <c r="W793" i="9"/>
  <c r="W794" i="9"/>
  <c r="W795" i="9"/>
  <c r="W796" i="9"/>
  <c r="W797" i="9"/>
  <c r="W798" i="9"/>
  <c r="W799" i="9"/>
  <c r="W800" i="9"/>
  <c r="W801" i="9"/>
  <c r="W802" i="9"/>
  <c r="W803" i="9"/>
  <c r="W804" i="9"/>
  <c r="W805" i="9"/>
  <c r="W806" i="9"/>
  <c r="W807" i="9"/>
  <c r="W808" i="9"/>
  <c r="W809" i="9"/>
  <c r="W810" i="9"/>
  <c r="W811" i="9"/>
  <c r="W812" i="9"/>
  <c r="W813" i="9"/>
  <c r="W814" i="9"/>
  <c r="W815" i="9"/>
  <c r="W816" i="9"/>
  <c r="W817" i="9"/>
  <c r="W818" i="9"/>
  <c r="W819" i="9"/>
  <c r="W820" i="9"/>
  <c r="W821" i="9"/>
  <c r="W822" i="9"/>
  <c r="W823" i="9"/>
  <c r="W824" i="9"/>
  <c r="W825" i="9"/>
  <c r="W826" i="9"/>
  <c r="W827" i="9"/>
  <c r="W828" i="9"/>
  <c r="W829" i="9"/>
  <c r="W830" i="9"/>
  <c r="W831" i="9"/>
  <c r="W832" i="9"/>
  <c r="W833" i="9"/>
  <c r="W834" i="9"/>
  <c r="W835" i="9"/>
  <c r="W836" i="9"/>
  <c r="W837" i="9"/>
  <c r="W838" i="9"/>
  <c r="W839" i="9"/>
  <c r="W840" i="9"/>
  <c r="W841" i="9"/>
  <c r="W842" i="9"/>
  <c r="W843" i="9"/>
  <c r="W844" i="9"/>
  <c r="W845" i="9"/>
  <c r="W846" i="9"/>
  <c r="W847" i="9"/>
  <c r="W848" i="9"/>
  <c r="W849" i="9"/>
  <c r="W850" i="9"/>
  <c r="W851" i="9"/>
  <c r="W852" i="9"/>
  <c r="W853" i="9"/>
  <c r="W854" i="9"/>
  <c r="W855" i="9"/>
  <c r="W856" i="9"/>
  <c r="W857" i="9"/>
  <c r="W858" i="9"/>
  <c r="W859" i="9"/>
  <c r="W860" i="9"/>
  <c r="W861" i="9"/>
  <c r="W862" i="9"/>
  <c r="W863" i="9"/>
  <c r="W864" i="9"/>
  <c r="W865" i="9"/>
  <c r="W866" i="9"/>
  <c r="W867" i="9"/>
  <c r="W868" i="9"/>
  <c r="W869" i="9"/>
  <c r="W870" i="9"/>
  <c r="W871" i="9"/>
  <c r="W872" i="9"/>
  <c r="W873" i="9"/>
  <c r="W874" i="9"/>
  <c r="W875" i="9"/>
  <c r="W876" i="9"/>
  <c r="W877" i="9"/>
  <c r="W878" i="9"/>
  <c r="W879" i="9"/>
  <c r="W880" i="9"/>
  <c r="W881" i="9"/>
  <c r="W882" i="9"/>
  <c r="W883" i="9"/>
  <c r="W884" i="9"/>
  <c r="W885" i="9"/>
  <c r="W886" i="9"/>
  <c r="W887" i="9"/>
  <c r="W888" i="9"/>
  <c r="W889" i="9"/>
  <c r="W890" i="9"/>
  <c r="W891" i="9"/>
  <c r="W892" i="9"/>
  <c r="W893" i="9"/>
  <c r="W894" i="9"/>
  <c r="W895" i="9"/>
  <c r="W896" i="9"/>
  <c r="W897" i="9"/>
  <c r="W898" i="9"/>
  <c r="W899" i="9"/>
  <c r="W900" i="9"/>
  <c r="W901" i="9"/>
  <c r="W902" i="9"/>
  <c r="W903" i="9"/>
  <c r="W904" i="9"/>
  <c r="W905" i="9"/>
  <c r="W906" i="9"/>
  <c r="W907" i="9"/>
  <c r="W908" i="9"/>
  <c r="W909" i="9"/>
  <c r="W910" i="9"/>
  <c r="W911" i="9"/>
  <c r="W912" i="9"/>
  <c r="W913" i="9"/>
  <c r="W914" i="9"/>
  <c r="W915" i="9"/>
  <c r="W916" i="9"/>
  <c r="W917" i="9"/>
  <c r="W918" i="9"/>
  <c r="W919" i="9"/>
  <c r="W920" i="9"/>
  <c r="W921" i="9"/>
  <c r="W922" i="9"/>
  <c r="W923" i="9"/>
  <c r="W924" i="9"/>
  <c r="W925" i="9"/>
  <c r="W926" i="9"/>
  <c r="W927" i="9"/>
  <c r="W928" i="9"/>
  <c r="W929" i="9"/>
  <c r="W930" i="9"/>
  <c r="W931" i="9"/>
  <c r="W932" i="9"/>
  <c r="W933" i="9"/>
  <c r="W934" i="9"/>
  <c r="W935" i="9"/>
  <c r="W936" i="9"/>
  <c r="W937" i="9"/>
  <c r="W938" i="9"/>
  <c r="W939" i="9"/>
  <c r="W940" i="9"/>
  <c r="W941" i="9"/>
  <c r="W942" i="9"/>
  <c r="W943" i="9"/>
  <c r="W944" i="9"/>
  <c r="W945" i="9"/>
  <c r="W946" i="9"/>
  <c r="W947" i="9"/>
  <c r="W948" i="9"/>
  <c r="W949" i="9"/>
  <c r="W950" i="9"/>
  <c r="W951" i="9"/>
  <c r="W952" i="9"/>
  <c r="W953" i="9"/>
  <c r="W954" i="9"/>
  <c r="W955" i="9"/>
  <c r="W956" i="9"/>
  <c r="W957" i="9"/>
  <c r="W958" i="9"/>
  <c r="W959" i="9"/>
  <c r="W960" i="9"/>
  <c r="W961" i="9"/>
  <c r="W962" i="9"/>
  <c r="W963" i="9"/>
  <c r="W964" i="9"/>
  <c r="W965" i="9"/>
  <c r="W966" i="9"/>
  <c r="W967" i="9"/>
  <c r="W968" i="9"/>
  <c r="W969" i="9"/>
  <c r="W970" i="9"/>
  <c r="W971" i="9"/>
  <c r="W972" i="9"/>
  <c r="W973" i="9"/>
  <c r="W974" i="9"/>
  <c r="W975" i="9"/>
  <c r="W976" i="9"/>
  <c r="W977" i="9"/>
  <c r="W978" i="9"/>
  <c r="W979" i="9"/>
  <c r="W980" i="9"/>
  <c r="W981" i="9"/>
  <c r="W982" i="9"/>
  <c r="W983" i="9"/>
  <c r="W984" i="9"/>
  <c r="W985" i="9"/>
  <c r="W986" i="9"/>
  <c r="W987" i="9"/>
  <c r="W988" i="9"/>
  <c r="W989" i="9"/>
  <c r="W990" i="9"/>
  <c r="W991" i="9"/>
  <c r="W992" i="9"/>
  <c r="W993" i="9"/>
  <c r="W994" i="9"/>
  <c r="W995" i="9"/>
  <c r="W996" i="9"/>
  <c r="W997" i="9"/>
  <c r="W998" i="9"/>
  <c r="W999" i="9"/>
  <c r="W1000" i="9"/>
  <c r="W1001" i="9"/>
  <c r="W1002" i="9"/>
  <c r="W1003" i="9"/>
  <c r="W1004" i="9"/>
  <c r="W1005" i="9"/>
  <c r="W1006" i="9"/>
  <c r="W1007" i="9"/>
  <c r="W1008" i="9"/>
  <c r="W1009" i="9"/>
  <c r="W1010" i="9"/>
  <c r="W1011" i="9"/>
  <c r="W1012" i="9"/>
  <c r="W1013" i="9"/>
  <c r="W1014" i="9"/>
  <c r="W1015" i="9"/>
  <c r="W1016" i="9"/>
  <c r="W1017" i="9"/>
  <c r="W1018" i="9"/>
  <c r="W1019" i="9"/>
  <c r="W1020" i="9"/>
  <c r="W1021" i="9"/>
  <c r="W1022" i="9"/>
  <c r="W1023" i="9"/>
  <c r="W1024" i="9"/>
  <c r="W1025" i="9"/>
  <c r="W1026" i="9"/>
  <c r="W1027" i="9"/>
  <c r="W20" i="9"/>
  <c r="F15" i="5"/>
  <c r="B14" i="1"/>
  <c r="D6" i="25" l="1"/>
  <c r="D5" i="25"/>
  <c r="D4" i="25"/>
  <c r="S17" i="14"/>
  <c r="T21" i="14"/>
  <c r="T28" i="14"/>
  <c r="T20" i="14"/>
  <c r="Y20" i="9"/>
  <c r="Q18" i="9"/>
  <c r="T27" i="14"/>
  <c r="T26" i="14"/>
  <c r="T24" i="14"/>
  <c r="T23" i="14"/>
  <c r="T22" i="14"/>
  <c r="T19" i="14"/>
  <c r="T25" i="14"/>
  <c r="Q16" i="6" l="1"/>
  <c r="R16" i="6"/>
  <c r="Q17" i="6"/>
  <c r="R17" i="6"/>
  <c r="Q18" i="6"/>
  <c r="R18" i="6"/>
  <c r="Q19" i="6"/>
  <c r="R19" i="6"/>
  <c r="Q20" i="6"/>
  <c r="R20" i="6"/>
  <c r="Q21" i="6"/>
  <c r="R21" i="6"/>
  <c r="Q22" i="6"/>
  <c r="R22" i="6"/>
  <c r="Q23" i="6"/>
  <c r="R23" i="6"/>
  <c r="Q24" i="6"/>
  <c r="R24" i="6"/>
  <c r="Q25" i="6"/>
  <c r="R25" i="6"/>
  <c r="Q26" i="6"/>
  <c r="R26" i="6"/>
  <c r="Q27" i="6"/>
  <c r="R27" i="6"/>
  <c r="Q28" i="6"/>
  <c r="R28" i="6"/>
  <c r="Q29" i="6"/>
  <c r="R29" i="6"/>
  <c r="Q30" i="6"/>
  <c r="R30" i="6"/>
  <c r="Q31" i="6"/>
  <c r="R31" i="6"/>
  <c r="Q32" i="6"/>
  <c r="R32" i="6"/>
  <c r="Q33" i="6"/>
  <c r="R33" i="6"/>
  <c r="Q34" i="6"/>
  <c r="R34" i="6"/>
  <c r="Q35" i="6"/>
  <c r="R35" i="6"/>
  <c r="Q36" i="6"/>
  <c r="R36" i="6"/>
  <c r="Q37" i="6"/>
  <c r="R37" i="6"/>
  <c r="Q38" i="6"/>
  <c r="R38" i="6"/>
  <c r="Q39" i="6"/>
  <c r="R39" i="6"/>
  <c r="Q40" i="6"/>
  <c r="R40" i="6"/>
  <c r="Q41" i="6"/>
  <c r="R41" i="6"/>
  <c r="Q42" i="6"/>
  <c r="R42" i="6"/>
  <c r="Q43" i="6"/>
  <c r="R43" i="6"/>
  <c r="Q44" i="6"/>
  <c r="R44" i="6"/>
  <c r="Q45" i="6"/>
  <c r="R45" i="6"/>
  <c r="Q46" i="6"/>
  <c r="R46" i="6"/>
  <c r="Q47" i="6"/>
  <c r="R47" i="6"/>
  <c r="Q48" i="6"/>
  <c r="R48" i="6"/>
  <c r="Q49" i="6"/>
  <c r="R49" i="6"/>
  <c r="Q50" i="6"/>
  <c r="R50" i="6"/>
  <c r="Q51" i="6"/>
  <c r="R51" i="6"/>
  <c r="Q52" i="6"/>
  <c r="R52" i="6"/>
  <c r="Q53" i="6"/>
  <c r="R53" i="6"/>
  <c r="Q54" i="6"/>
  <c r="R54" i="6"/>
  <c r="Q55" i="6"/>
  <c r="R55" i="6"/>
  <c r="Q56" i="6"/>
  <c r="R56" i="6"/>
  <c r="Q57" i="6"/>
  <c r="R57" i="6"/>
  <c r="Q58" i="6"/>
  <c r="R58" i="6"/>
  <c r="Q59" i="6"/>
  <c r="R59" i="6"/>
  <c r="Q60" i="6"/>
  <c r="R60" i="6"/>
  <c r="Q61" i="6"/>
  <c r="R61" i="6"/>
  <c r="Q62" i="6"/>
  <c r="R62" i="6"/>
  <c r="Q63" i="6"/>
  <c r="R63" i="6"/>
  <c r="Q64" i="6"/>
  <c r="R64" i="6"/>
  <c r="Q65" i="6"/>
  <c r="R65" i="6"/>
  <c r="Q66" i="6"/>
  <c r="R66" i="6"/>
  <c r="Q67" i="6"/>
  <c r="R67" i="6"/>
  <c r="Q68" i="6"/>
  <c r="R68" i="6"/>
  <c r="Q69" i="6"/>
  <c r="R69" i="6"/>
  <c r="Q70" i="6"/>
  <c r="R70" i="6"/>
  <c r="Q71" i="6"/>
  <c r="R71" i="6"/>
  <c r="Q72" i="6"/>
  <c r="R72" i="6"/>
  <c r="Q73" i="6"/>
  <c r="R73" i="6"/>
  <c r="Q74" i="6"/>
  <c r="R74" i="6"/>
  <c r="Q75" i="6"/>
  <c r="R75" i="6"/>
  <c r="Q76" i="6"/>
  <c r="R76" i="6"/>
  <c r="Q77" i="6"/>
  <c r="R77" i="6"/>
  <c r="Q78" i="6"/>
  <c r="R78" i="6"/>
  <c r="Q79" i="6"/>
  <c r="R79" i="6"/>
  <c r="Q80" i="6"/>
  <c r="R80" i="6"/>
  <c r="Q81" i="6"/>
  <c r="R81" i="6"/>
  <c r="Q82" i="6"/>
  <c r="R82" i="6"/>
  <c r="Q83" i="6"/>
  <c r="R83" i="6"/>
  <c r="Q84" i="6"/>
  <c r="R84" i="6"/>
  <c r="Q85" i="6"/>
  <c r="R85" i="6"/>
  <c r="Q86" i="6"/>
  <c r="R86" i="6"/>
  <c r="Q87" i="6"/>
  <c r="R87" i="6"/>
  <c r="Q88" i="6"/>
  <c r="R88" i="6"/>
  <c r="Q89" i="6"/>
  <c r="R89" i="6"/>
  <c r="Q90" i="6"/>
  <c r="R90" i="6"/>
  <c r="Q91" i="6"/>
  <c r="R91" i="6"/>
  <c r="Q92" i="6"/>
  <c r="R92" i="6"/>
  <c r="Q93" i="6"/>
  <c r="R93" i="6"/>
  <c r="Q94" i="6"/>
  <c r="R94" i="6"/>
  <c r="Q95" i="6"/>
  <c r="R95" i="6"/>
  <c r="Q96" i="6"/>
  <c r="R96" i="6"/>
  <c r="Q97" i="6"/>
  <c r="R97" i="6"/>
  <c r="Q98" i="6"/>
  <c r="R98" i="6"/>
  <c r="Q99" i="6"/>
  <c r="R99" i="6"/>
  <c r="Q100" i="6"/>
  <c r="R100" i="6"/>
  <c r="Q101" i="6"/>
  <c r="R101" i="6"/>
  <c r="Q102" i="6"/>
  <c r="R102" i="6"/>
  <c r="Q103" i="6"/>
  <c r="R103" i="6"/>
  <c r="Q104" i="6"/>
  <c r="R104" i="6"/>
  <c r="Q105" i="6"/>
  <c r="R105" i="6"/>
  <c r="Q106" i="6"/>
  <c r="R106" i="6"/>
  <c r="Q107" i="6"/>
  <c r="R107" i="6"/>
  <c r="Q108" i="6"/>
  <c r="R108" i="6"/>
  <c r="Q109" i="6"/>
  <c r="R109" i="6"/>
  <c r="Q110" i="6"/>
  <c r="R110" i="6"/>
  <c r="Q111" i="6"/>
  <c r="R111" i="6"/>
  <c r="Q112" i="6"/>
  <c r="R112" i="6"/>
  <c r="Q113" i="6"/>
  <c r="R113" i="6"/>
  <c r="Q114" i="6"/>
  <c r="R114" i="6"/>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E17" i="11"/>
  <c r="U17" i="11" s="1"/>
  <c r="E18" i="11"/>
  <c r="U18" i="11" s="1"/>
  <c r="E19" i="11"/>
  <c r="U19" i="11" s="1"/>
  <c r="E20" i="11"/>
  <c r="U20" i="11" s="1"/>
  <c r="E21" i="11"/>
  <c r="U21" i="11" s="1"/>
  <c r="E22" i="11"/>
  <c r="U22" i="11" s="1"/>
  <c r="E23" i="11"/>
  <c r="U23" i="11" s="1"/>
  <c r="E24" i="11"/>
  <c r="U24" i="11" s="1"/>
  <c r="E25" i="11"/>
  <c r="U25" i="11" s="1"/>
  <c r="E26" i="11"/>
  <c r="U26" i="11" s="1"/>
  <c r="E27" i="11"/>
  <c r="U27" i="11" s="1"/>
  <c r="E28" i="11"/>
  <c r="U28" i="11" s="1"/>
  <c r="E29" i="11"/>
  <c r="U29" i="11" s="1"/>
  <c r="E30" i="11"/>
  <c r="U30" i="11" s="1"/>
  <c r="E31" i="11"/>
  <c r="U31" i="11" s="1"/>
  <c r="E32" i="11"/>
  <c r="U32" i="11" s="1"/>
  <c r="E33" i="11"/>
  <c r="U33" i="11" s="1"/>
  <c r="E34" i="11"/>
  <c r="U34" i="11" s="1"/>
  <c r="E35" i="11"/>
  <c r="U35" i="11" s="1"/>
  <c r="E36" i="11"/>
  <c r="U36" i="11" s="1"/>
  <c r="E37" i="11"/>
  <c r="U37" i="11" s="1"/>
  <c r="E38" i="11"/>
  <c r="U38" i="11" s="1"/>
  <c r="E39" i="11"/>
  <c r="U39" i="11" s="1"/>
  <c r="E40" i="11"/>
  <c r="U40" i="11" s="1"/>
  <c r="E41" i="11"/>
  <c r="U41" i="11" s="1"/>
  <c r="E42" i="11"/>
  <c r="U42" i="11" s="1"/>
  <c r="E43" i="11"/>
  <c r="U43" i="11" s="1"/>
  <c r="E44" i="11"/>
  <c r="U44" i="11" s="1"/>
  <c r="E45" i="11"/>
  <c r="U45" i="11" s="1"/>
  <c r="E46" i="11"/>
  <c r="U46" i="11" s="1"/>
  <c r="E47" i="11"/>
  <c r="U47" i="11" s="1"/>
  <c r="E48" i="11"/>
  <c r="U48" i="11" s="1"/>
  <c r="E49" i="11"/>
  <c r="U49" i="11" s="1"/>
  <c r="E50" i="11"/>
  <c r="U50" i="11" s="1"/>
  <c r="E51" i="11"/>
  <c r="U51" i="11" s="1"/>
  <c r="E52" i="11"/>
  <c r="U52" i="11" s="1"/>
  <c r="E53" i="11"/>
  <c r="U53" i="11" s="1"/>
  <c r="E54" i="11"/>
  <c r="U54" i="11" s="1"/>
  <c r="E55" i="11"/>
  <c r="U55" i="11" s="1"/>
  <c r="E56" i="11"/>
  <c r="U56" i="11" s="1"/>
  <c r="E57" i="11"/>
  <c r="U57" i="11" s="1"/>
  <c r="E58" i="11"/>
  <c r="U58" i="11" s="1"/>
  <c r="E59" i="11"/>
  <c r="U59" i="11" s="1"/>
  <c r="E60" i="11"/>
  <c r="U60" i="11" s="1"/>
  <c r="E61" i="11"/>
  <c r="U61" i="11" s="1"/>
  <c r="E62" i="11"/>
  <c r="U62" i="11" s="1"/>
  <c r="E63" i="11"/>
  <c r="U63" i="11" s="1"/>
  <c r="E64" i="11"/>
  <c r="U64" i="11" s="1"/>
  <c r="E65" i="11"/>
  <c r="U65" i="11" s="1"/>
  <c r="E66" i="11"/>
  <c r="U66" i="11" s="1"/>
  <c r="E67" i="11"/>
  <c r="U67" i="11" s="1"/>
  <c r="E68" i="11"/>
  <c r="U68" i="11" s="1"/>
  <c r="E69" i="11"/>
  <c r="U69" i="11" s="1"/>
  <c r="E70" i="11"/>
  <c r="U70" i="11" s="1"/>
  <c r="E71" i="11"/>
  <c r="U71" i="11" s="1"/>
  <c r="E72" i="11"/>
  <c r="U72" i="11" s="1"/>
  <c r="E73" i="11"/>
  <c r="U73" i="11" s="1"/>
  <c r="E74" i="11"/>
  <c r="U74" i="11" s="1"/>
  <c r="E75" i="11"/>
  <c r="U75" i="11" s="1"/>
  <c r="E76" i="11"/>
  <c r="U76" i="11" s="1"/>
  <c r="E77" i="11"/>
  <c r="U77" i="11" s="1"/>
  <c r="E78" i="11"/>
  <c r="U78" i="11" s="1"/>
  <c r="E79" i="11"/>
  <c r="U79" i="11" s="1"/>
  <c r="E80" i="11"/>
  <c r="U80" i="11" s="1"/>
  <c r="E81" i="11"/>
  <c r="U81" i="11" s="1"/>
  <c r="E82" i="11"/>
  <c r="U82" i="11" s="1"/>
  <c r="E83" i="11"/>
  <c r="U83" i="11" s="1"/>
  <c r="E84" i="11"/>
  <c r="U84" i="11" s="1"/>
  <c r="E85" i="11"/>
  <c r="U85" i="11" s="1"/>
  <c r="E86" i="11"/>
  <c r="U86" i="11" s="1"/>
  <c r="E87" i="11"/>
  <c r="U87" i="11" s="1"/>
  <c r="E88" i="11"/>
  <c r="U88" i="11" s="1"/>
  <c r="E89" i="11"/>
  <c r="U89" i="11" s="1"/>
  <c r="E90" i="11"/>
  <c r="U90" i="11" s="1"/>
  <c r="E91" i="11"/>
  <c r="U91" i="11" s="1"/>
  <c r="E92" i="11"/>
  <c r="U92" i="11" s="1"/>
  <c r="E93" i="11"/>
  <c r="U93" i="11" s="1"/>
  <c r="E94" i="11"/>
  <c r="U94" i="11" s="1"/>
  <c r="E95" i="11"/>
  <c r="U95" i="11" s="1"/>
  <c r="E96" i="11"/>
  <c r="U96" i="11" s="1"/>
  <c r="E97" i="11"/>
  <c r="U97" i="11" s="1"/>
  <c r="E98" i="11"/>
  <c r="U98" i="11" s="1"/>
  <c r="E99" i="11"/>
  <c r="U99" i="11" s="1"/>
  <c r="E100" i="11"/>
  <c r="U100" i="11" s="1"/>
  <c r="E101" i="11"/>
  <c r="U101" i="11" s="1"/>
  <c r="E102" i="11"/>
  <c r="U102" i="11" s="1"/>
  <c r="E103" i="11"/>
  <c r="U103" i="11" s="1"/>
  <c r="E104" i="11"/>
  <c r="U104" i="11" s="1"/>
  <c r="E105" i="11"/>
  <c r="U105" i="11" s="1"/>
  <c r="E106" i="11"/>
  <c r="U106" i="11" s="1"/>
  <c r="E107" i="11"/>
  <c r="U107" i="11" s="1"/>
  <c r="E108" i="11"/>
  <c r="U108" i="11" s="1"/>
  <c r="E109" i="11"/>
  <c r="U109" i="11" s="1"/>
  <c r="E110" i="11"/>
  <c r="U110" i="11" s="1"/>
  <c r="E111" i="11"/>
  <c r="U111" i="11" s="1"/>
  <c r="E112" i="11"/>
  <c r="U112" i="11" s="1"/>
  <c r="E113" i="11"/>
  <c r="U113" i="11" s="1"/>
  <c r="E114" i="11"/>
  <c r="U114" i="11" s="1"/>
  <c r="E115" i="11"/>
  <c r="U115" i="11" s="1"/>
  <c r="E116" i="11"/>
  <c r="U116" i="11" s="1"/>
  <c r="E117" i="11"/>
  <c r="U117" i="11" s="1"/>
  <c r="E118" i="11"/>
  <c r="U118" i="11" s="1"/>
  <c r="E119" i="11"/>
  <c r="U119" i="11" s="1"/>
  <c r="E120" i="11"/>
  <c r="U120" i="11" s="1"/>
  <c r="E121" i="11"/>
  <c r="U121" i="11" s="1"/>
  <c r="E122" i="11"/>
  <c r="U122" i="11" s="1"/>
  <c r="E123" i="11"/>
  <c r="U123" i="11" s="1"/>
  <c r="E124" i="11"/>
  <c r="U124" i="11" s="1"/>
  <c r="E125" i="11"/>
  <c r="U125" i="11" s="1"/>
  <c r="E126" i="11"/>
  <c r="U126" i="11" s="1"/>
  <c r="E127" i="11"/>
  <c r="U127" i="11" s="1"/>
  <c r="E128" i="11"/>
  <c r="U128" i="11" s="1"/>
  <c r="E129" i="11"/>
  <c r="U129" i="11" s="1"/>
  <c r="E130" i="11"/>
  <c r="U130" i="11" s="1"/>
  <c r="E131" i="11"/>
  <c r="U131" i="11" s="1"/>
  <c r="E132" i="11"/>
  <c r="U132" i="11" s="1"/>
  <c r="E133" i="11"/>
  <c r="U133" i="11" s="1"/>
  <c r="E134" i="11"/>
  <c r="U134" i="11" s="1"/>
  <c r="E135" i="11"/>
  <c r="U135" i="11" s="1"/>
  <c r="E16" i="11"/>
  <c r="U16" i="11" s="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8" i="11"/>
  <c r="C19" i="11"/>
  <c r="C17" i="11"/>
  <c r="C16" i="11"/>
  <c r="N16" i="6"/>
  <c r="C17" i="6"/>
  <c r="N17" i="6" s="1"/>
  <c r="C18" i="6"/>
  <c r="N18" i="6" s="1"/>
  <c r="C19" i="6"/>
  <c r="N19" i="6" s="1"/>
  <c r="D19" i="6"/>
  <c r="C20" i="6"/>
  <c r="N20" i="6" s="1"/>
  <c r="D20" i="6"/>
  <c r="C21" i="6"/>
  <c r="N21" i="6" s="1"/>
  <c r="D21" i="6"/>
  <c r="E21" i="6" s="1"/>
  <c r="C22" i="6"/>
  <c r="N22" i="6" s="1"/>
  <c r="D22" i="6"/>
  <c r="E22" i="6" s="1"/>
  <c r="C23" i="6"/>
  <c r="N23" i="6" s="1"/>
  <c r="D23" i="6"/>
  <c r="C24" i="6"/>
  <c r="N24" i="6" s="1"/>
  <c r="D24" i="6"/>
  <c r="E24" i="6" s="1"/>
  <c r="C25" i="6"/>
  <c r="N25" i="6" s="1"/>
  <c r="D25" i="6"/>
  <c r="E25" i="6" s="1"/>
  <c r="C26" i="6"/>
  <c r="N26" i="6" s="1"/>
  <c r="D26" i="6"/>
  <c r="E26" i="6" s="1"/>
  <c r="C27" i="6"/>
  <c r="N27" i="6" s="1"/>
  <c r="D27" i="6"/>
  <c r="C28" i="6"/>
  <c r="N28" i="6" s="1"/>
  <c r="D28" i="6"/>
  <c r="E28" i="6" s="1"/>
  <c r="C29" i="6"/>
  <c r="N29" i="6" s="1"/>
  <c r="D29" i="6"/>
  <c r="E29" i="6" s="1"/>
  <c r="C30" i="6"/>
  <c r="N30" i="6" s="1"/>
  <c r="D30" i="6"/>
  <c r="E30" i="6" s="1"/>
  <c r="C31" i="6"/>
  <c r="N31" i="6" s="1"/>
  <c r="D31" i="6"/>
  <c r="C32" i="6"/>
  <c r="N32" i="6" s="1"/>
  <c r="D32" i="6"/>
  <c r="E32" i="6" s="1"/>
  <c r="C33" i="6"/>
  <c r="N33" i="6" s="1"/>
  <c r="D33" i="6"/>
  <c r="E33" i="6" s="1"/>
  <c r="C34" i="6"/>
  <c r="N34" i="6" s="1"/>
  <c r="D34" i="6"/>
  <c r="E34" i="6" s="1"/>
  <c r="C35" i="6"/>
  <c r="N35" i="6" s="1"/>
  <c r="D35" i="6"/>
  <c r="C36" i="6"/>
  <c r="N36" i="6" s="1"/>
  <c r="D36" i="6"/>
  <c r="C37" i="6"/>
  <c r="N37" i="6" s="1"/>
  <c r="D37" i="6"/>
  <c r="E37" i="6" s="1"/>
  <c r="C38" i="6"/>
  <c r="N38" i="6" s="1"/>
  <c r="D38" i="6"/>
  <c r="E38" i="6" s="1"/>
  <c r="C39" i="6"/>
  <c r="N39" i="6" s="1"/>
  <c r="D39" i="6"/>
  <c r="C40" i="6"/>
  <c r="N40" i="6" s="1"/>
  <c r="D40" i="6"/>
  <c r="C41" i="6"/>
  <c r="N41" i="6" s="1"/>
  <c r="D41" i="6"/>
  <c r="E41" i="6" s="1"/>
  <c r="C42" i="6"/>
  <c r="N42" i="6" s="1"/>
  <c r="D42" i="6"/>
  <c r="E42" i="6" s="1"/>
  <c r="C43" i="6"/>
  <c r="N43" i="6" s="1"/>
  <c r="D43" i="6"/>
  <c r="C44" i="6"/>
  <c r="N44" i="6" s="1"/>
  <c r="D44" i="6"/>
  <c r="C45" i="6"/>
  <c r="N45" i="6" s="1"/>
  <c r="D45" i="6"/>
  <c r="E45" i="6" s="1"/>
  <c r="C46" i="6"/>
  <c r="N46" i="6" s="1"/>
  <c r="D46" i="6"/>
  <c r="E46" i="6" s="1"/>
  <c r="C47" i="6"/>
  <c r="N47" i="6" s="1"/>
  <c r="D47" i="6"/>
  <c r="C48" i="6"/>
  <c r="N48" i="6" s="1"/>
  <c r="D48" i="6"/>
  <c r="C49" i="6"/>
  <c r="N49" i="6" s="1"/>
  <c r="D49" i="6"/>
  <c r="E49" i="6" s="1"/>
  <c r="C50" i="6"/>
  <c r="N50" i="6" s="1"/>
  <c r="D50" i="6"/>
  <c r="E50" i="6" s="1"/>
  <c r="C51" i="6"/>
  <c r="N51" i="6" s="1"/>
  <c r="D51" i="6"/>
  <c r="C52" i="6"/>
  <c r="N52" i="6" s="1"/>
  <c r="D52" i="6"/>
  <c r="C53" i="6"/>
  <c r="N53" i="6" s="1"/>
  <c r="D53" i="6"/>
  <c r="E53" i="6" s="1"/>
  <c r="C54" i="6"/>
  <c r="N54" i="6" s="1"/>
  <c r="D54" i="6"/>
  <c r="E54" i="6" s="1"/>
  <c r="C55" i="6"/>
  <c r="N55" i="6" s="1"/>
  <c r="D55" i="6"/>
  <c r="C56" i="6"/>
  <c r="N56" i="6" s="1"/>
  <c r="D56" i="6"/>
  <c r="C57" i="6"/>
  <c r="N57" i="6" s="1"/>
  <c r="D57" i="6"/>
  <c r="E57" i="6" s="1"/>
  <c r="C58" i="6"/>
  <c r="N58" i="6" s="1"/>
  <c r="D58" i="6"/>
  <c r="E58" i="6" s="1"/>
  <c r="C59" i="6"/>
  <c r="N59" i="6" s="1"/>
  <c r="D59" i="6"/>
  <c r="C60" i="6"/>
  <c r="N60" i="6" s="1"/>
  <c r="D60" i="6"/>
  <c r="C61" i="6"/>
  <c r="N61" i="6" s="1"/>
  <c r="D61" i="6"/>
  <c r="E61" i="6" s="1"/>
  <c r="C62" i="6"/>
  <c r="N62" i="6" s="1"/>
  <c r="D62" i="6"/>
  <c r="E62" i="6" s="1"/>
  <c r="C63" i="6"/>
  <c r="N63" i="6" s="1"/>
  <c r="D63" i="6"/>
  <c r="C64" i="6"/>
  <c r="N64" i="6" s="1"/>
  <c r="D64" i="6"/>
  <c r="C65" i="6"/>
  <c r="N65" i="6" s="1"/>
  <c r="D65" i="6"/>
  <c r="E65" i="6" s="1"/>
  <c r="C66" i="6"/>
  <c r="N66" i="6" s="1"/>
  <c r="D66" i="6"/>
  <c r="E66" i="6" s="1"/>
  <c r="C67" i="6"/>
  <c r="N67" i="6" s="1"/>
  <c r="D67" i="6"/>
  <c r="C68" i="6"/>
  <c r="N68" i="6" s="1"/>
  <c r="D68" i="6"/>
  <c r="C69" i="6"/>
  <c r="N69" i="6" s="1"/>
  <c r="D69" i="6"/>
  <c r="E69" i="6" s="1"/>
  <c r="C70" i="6"/>
  <c r="N70" i="6" s="1"/>
  <c r="D70" i="6"/>
  <c r="E70" i="6" s="1"/>
  <c r="C71" i="6"/>
  <c r="N71" i="6" s="1"/>
  <c r="D71" i="6"/>
  <c r="C72" i="6"/>
  <c r="N72" i="6" s="1"/>
  <c r="D72" i="6"/>
  <c r="C73" i="6"/>
  <c r="N73" i="6" s="1"/>
  <c r="D73" i="6"/>
  <c r="E73" i="6" s="1"/>
  <c r="C74" i="6"/>
  <c r="N74" i="6" s="1"/>
  <c r="D74" i="6"/>
  <c r="E74" i="6" s="1"/>
  <c r="C75" i="6"/>
  <c r="N75" i="6" s="1"/>
  <c r="D75" i="6"/>
  <c r="C76" i="6"/>
  <c r="N76" i="6" s="1"/>
  <c r="D76" i="6"/>
  <c r="C77" i="6"/>
  <c r="N77" i="6" s="1"/>
  <c r="D77" i="6"/>
  <c r="E77" i="6" s="1"/>
  <c r="C78" i="6"/>
  <c r="N78" i="6" s="1"/>
  <c r="D78" i="6"/>
  <c r="E78" i="6" s="1"/>
  <c r="C79" i="6"/>
  <c r="N79" i="6" s="1"/>
  <c r="D79" i="6"/>
  <c r="C80" i="6"/>
  <c r="N80" i="6" s="1"/>
  <c r="D80" i="6"/>
  <c r="C81" i="6"/>
  <c r="N81" i="6" s="1"/>
  <c r="D81" i="6"/>
  <c r="C82" i="6"/>
  <c r="N82" i="6" s="1"/>
  <c r="D82" i="6"/>
  <c r="E82" i="6" s="1"/>
  <c r="C83" i="6"/>
  <c r="N83" i="6" s="1"/>
  <c r="D83" i="6"/>
  <c r="C84" i="6"/>
  <c r="N84" i="6" s="1"/>
  <c r="D84" i="6"/>
  <c r="C85" i="6"/>
  <c r="N85" i="6" s="1"/>
  <c r="D85" i="6"/>
  <c r="E85" i="6" s="1"/>
  <c r="C86" i="6"/>
  <c r="N86" i="6" s="1"/>
  <c r="D86" i="6"/>
  <c r="E86" i="6" s="1"/>
  <c r="C87" i="6"/>
  <c r="N87" i="6" s="1"/>
  <c r="D87" i="6"/>
  <c r="C88" i="6"/>
  <c r="N88" i="6" s="1"/>
  <c r="D88" i="6"/>
  <c r="C89" i="6"/>
  <c r="N89" i="6" s="1"/>
  <c r="D89" i="6"/>
  <c r="E89" i="6" s="1"/>
  <c r="C90" i="6"/>
  <c r="N90" i="6" s="1"/>
  <c r="D90" i="6"/>
  <c r="E90" i="6" s="1"/>
  <c r="C91" i="6"/>
  <c r="N91" i="6" s="1"/>
  <c r="D91" i="6"/>
  <c r="C92" i="6"/>
  <c r="N92" i="6" s="1"/>
  <c r="D92" i="6"/>
  <c r="C93" i="6"/>
  <c r="N93" i="6" s="1"/>
  <c r="D93" i="6"/>
  <c r="E93" i="6" s="1"/>
  <c r="C94" i="6"/>
  <c r="N94" i="6" s="1"/>
  <c r="D94" i="6"/>
  <c r="E94" i="6" s="1"/>
  <c r="C95" i="6"/>
  <c r="N95" i="6" s="1"/>
  <c r="D95" i="6"/>
  <c r="C96" i="6"/>
  <c r="N96" i="6" s="1"/>
  <c r="D96" i="6"/>
  <c r="C97" i="6"/>
  <c r="N97" i="6" s="1"/>
  <c r="D97" i="6"/>
  <c r="E97" i="6" s="1"/>
  <c r="C98" i="6"/>
  <c r="N98" i="6" s="1"/>
  <c r="D98" i="6"/>
  <c r="E98" i="6" s="1"/>
  <c r="C99" i="6"/>
  <c r="N99" i="6" s="1"/>
  <c r="D99" i="6"/>
  <c r="C100" i="6"/>
  <c r="N100" i="6" s="1"/>
  <c r="D100" i="6"/>
  <c r="C101" i="6"/>
  <c r="N101" i="6" s="1"/>
  <c r="D101" i="6"/>
  <c r="E101" i="6" s="1"/>
  <c r="C102" i="6"/>
  <c r="N102" i="6" s="1"/>
  <c r="D102" i="6"/>
  <c r="E102" i="6" s="1"/>
  <c r="C103" i="6"/>
  <c r="N103" i="6" s="1"/>
  <c r="D103" i="6"/>
  <c r="C104" i="6"/>
  <c r="N104" i="6" s="1"/>
  <c r="D104" i="6"/>
  <c r="C105" i="6"/>
  <c r="N105" i="6" s="1"/>
  <c r="D105" i="6"/>
  <c r="E105" i="6" s="1"/>
  <c r="C106" i="6"/>
  <c r="N106" i="6" s="1"/>
  <c r="D106" i="6"/>
  <c r="E106" i="6" s="1"/>
  <c r="C107" i="6"/>
  <c r="N107" i="6" s="1"/>
  <c r="D107" i="6"/>
  <c r="C108" i="6"/>
  <c r="N108" i="6" s="1"/>
  <c r="D108" i="6"/>
  <c r="C109" i="6"/>
  <c r="N109" i="6" s="1"/>
  <c r="D109" i="6"/>
  <c r="E109" i="6" s="1"/>
  <c r="C110" i="6"/>
  <c r="N110" i="6" s="1"/>
  <c r="D110" i="6"/>
  <c r="E110" i="6" s="1"/>
  <c r="C111" i="6"/>
  <c r="N111" i="6" s="1"/>
  <c r="D111" i="6"/>
  <c r="C112" i="6"/>
  <c r="N112" i="6" s="1"/>
  <c r="D112" i="6"/>
  <c r="C113" i="6"/>
  <c r="N113" i="6" s="1"/>
  <c r="D113" i="6"/>
  <c r="C114" i="6"/>
  <c r="N114" i="6" s="1"/>
  <c r="D114" i="6"/>
  <c r="E114" i="6" s="1"/>
  <c r="O81" i="6" l="1"/>
  <c r="E81" i="6"/>
  <c r="O112" i="6"/>
  <c r="E112" i="6"/>
  <c r="O108" i="6"/>
  <c r="E108" i="6"/>
  <c r="T108" i="6" s="1"/>
  <c r="O104" i="6"/>
  <c r="E104" i="6"/>
  <c r="O100" i="6"/>
  <c r="E100" i="6"/>
  <c r="O96" i="6"/>
  <c r="E96" i="6"/>
  <c r="T96" i="6" s="1"/>
  <c r="O92" i="6"/>
  <c r="E92" i="6"/>
  <c r="P92" i="6" s="1"/>
  <c r="D79" i="24" s="1"/>
  <c r="O88" i="6"/>
  <c r="E88" i="6"/>
  <c r="O84" i="6"/>
  <c r="E84" i="6"/>
  <c r="O80" i="6"/>
  <c r="E80" i="6"/>
  <c r="O76" i="6"/>
  <c r="E76" i="6"/>
  <c r="O72" i="6"/>
  <c r="E72" i="6"/>
  <c r="P72" i="6" s="1"/>
  <c r="I59" i="24" s="1"/>
  <c r="O68" i="6"/>
  <c r="E68" i="6"/>
  <c r="O64" i="6"/>
  <c r="E64" i="6"/>
  <c r="O60" i="6"/>
  <c r="E60" i="6"/>
  <c r="T60" i="6" s="1"/>
  <c r="O56" i="6"/>
  <c r="E56" i="6"/>
  <c r="O52" i="6"/>
  <c r="E52" i="6"/>
  <c r="O48" i="6"/>
  <c r="E48" i="6"/>
  <c r="O44" i="6"/>
  <c r="E44" i="6"/>
  <c r="O40" i="6"/>
  <c r="E40" i="6"/>
  <c r="P40" i="6" s="1"/>
  <c r="G27" i="24" s="1"/>
  <c r="O36" i="6"/>
  <c r="E36" i="6"/>
  <c r="O20" i="6"/>
  <c r="E20" i="6"/>
  <c r="O113" i="6"/>
  <c r="E113" i="6"/>
  <c r="T113" i="6" s="1"/>
  <c r="O111" i="6"/>
  <c r="E111" i="6"/>
  <c r="P111" i="6" s="1"/>
  <c r="O107" i="6"/>
  <c r="E107" i="6"/>
  <c r="O103" i="6"/>
  <c r="E103" i="6"/>
  <c r="O99" i="6"/>
  <c r="E99" i="6"/>
  <c r="O95" i="6"/>
  <c r="E95" i="6"/>
  <c r="O91" i="6"/>
  <c r="E91" i="6"/>
  <c r="O87" i="6"/>
  <c r="E87" i="6"/>
  <c r="O83" i="6"/>
  <c r="E83" i="6"/>
  <c r="O79" i="6"/>
  <c r="E79" i="6"/>
  <c r="T79" i="6" s="1"/>
  <c r="O75" i="6"/>
  <c r="E75" i="6"/>
  <c r="O71" i="6"/>
  <c r="E71" i="6"/>
  <c r="O67" i="6"/>
  <c r="E67" i="6"/>
  <c r="O63" i="6"/>
  <c r="E63" i="6"/>
  <c r="T63" i="6" s="1"/>
  <c r="O59" i="6"/>
  <c r="E59" i="6"/>
  <c r="O55" i="6"/>
  <c r="E55" i="6"/>
  <c r="O51" i="6"/>
  <c r="E51" i="6"/>
  <c r="O47" i="6"/>
  <c r="E47" i="6"/>
  <c r="O43" i="6"/>
  <c r="E43" i="6"/>
  <c r="O39" i="6"/>
  <c r="E39" i="6"/>
  <c r="O35" i="6"/>
  <c r="E35" i="6"/>
  <c r="O31" i="6"/>
  <c r="E31" i="6"/>
  <c r="O27" i="6"/>
  <c r="E27" i="6"/>
  <c r="O19" i="6"/>
  <c r="E19" i="6"/>
  <c r="O23" i="6"/>
  <c r="E23" i="6"/>
  <c r="P16" i="6"/>
  <c r="T16" i="6"/>
  <c r="P110" i="6"/>
  <c r="T110" i="6"/>
  <c r="P94" i="6"/>
  <c r="T94" i="6"/>
  <c r="P24" i="6"/>
  <c r="T24" i="6"/>
  <c r="P106" i="6"/>
  <c r="T106" i="6"/>
  <c r="P98" i="6"/>
  <c r="T98" i="6"/>
  <c r="P90" i="6"/>
  <c r="T90" i="6"/>
  <c r="P86" i="6"/>
  <c r="T86" i="6"/>
  <c r="P82" i="6"/>
  <c r="T82" i="6"/>
  <c r="P78" i="6"/>
  <c r="T78" i="6"/>
  <c r="P74" i="6"/>
  <c r="T74" i="6"/>
  <c r="P109" i="6"/>
  <c r="T109" i="6"/>
  <c r="P105" i="6"/>
  <c r="T105" i="6"/>
  <c r="P101" i="6"/>
  <c r="T101" i="6"/>
  <c r="P97" i="6"/>
  <c r="T97" i="6"/>
  <c r="P93" i="6"/>
  <c r="C80" i="24" s="1"/>
  <c r="T93" i="6"/>
  <c r="P70" i="6"/>
  <c r="T70" i="6"/>
  <c r="P66" i="6"/>
  <c r="T66" i="6"/>
  <c r="P62" i="6"/>
  <c r="T62" i="6"/>
  <c r="P58" i="6"/>
  <c r="T58" i="6"/>
  <c r="P54" i="6"/>
  <c r="T54" i="6"/>
  <c r="P50" i="6"/>
  <c r="T50" i="6"/>
  <c r="P46" i="6"/>
  <c r="T46" i="6"/>
  <c r="P42" i="6"/>
  <c r="T42" i="6"/>
  <c r="P18" i="6"/>
  <c r="T18" i="6"/>
  <c r="P114" i="6"/>
  <c r="T114" i="6"/>
  <c r="P89" i="6"/>
  <c r="T89" i="6"/>
  <c r="P85" i="6"/>
  <c r="T85" i="6"/>
  <c r="P77" i="6"/>
  <c r="T77" i="6"/>
  <c r="P73" i="6"/>
  <c r="T73" i="6"/>
  <c r="P38" i="6"/>
  <c r="T38" i="6"/>
  <c r="P34" i="6"/>
  <c r="T34" i="6"/>
  <c r="P30" i="6"/>
  <c r="T30" i="6"/>
  <c r="P26" i="6"/>
  <c r="T26" i="6"/>
  <c r="P22" i="6"/>
  <c r="T22" i="6"/>
  <c r="P69" i="6"/>
  <c r="T69" i="6"/>
  <c r="P65" i="6"/>
  <c r="T65" i="6"/>
  <c r="P61" i="6"/>
  <c r="T61" i="6"/>
  <c r="P57" i="6"/>
  <c r="T57" i="6"/>
  <c r="P53" i="6"/>
  <c r="T53" i="6"/>
  <c r="P49" i="6"/>
  <c r="T49" i="6"/>
  <c r="P45" i="6"/>
  <c r="T45" i="6"/>
  <c r="P41" i="6"/>
  <c r="T41" i="6"/>
  <c r="P17" i="6"/>
  <c r="T17" i="6"/>
  <c r="P15" i="6"/>
  <c r="T15" i="6"/>
  <c r="P37" i="6"/>
  <c r="T37" i="6"/>
  <c r="P33" i="6"/>
  <c r="T33" i="6"/>
  <c r="P29" i="6"/>
  <c r="T29" i="6"/>
  <c r="P25" i="6"/>
  <c r="T25" i="6"/>
  <c r="P21" i="6"/>
  <c r="T21" i="6"/>
  <c r="P28" i="6"/>
  <c r="T28" i="6"/>
  <c r="P32" i="6"/>
  <c r="T32" i="6"/>
  <c r="P102" i="6"/>
  <c r="T102" i="6"/>
  <c r="O109" i="6"/>
  <c r="O105" i="6"/>
  <c r="O101" i="6"/>
  <c r="O97" i="6"/>
  <c r="O93" i="6"/>
  <c r="O89" i="6"/>
  <c r="O85" i="6"/>
  <c r="O77" i="6"/>
  <c r="O73" i="6"/>
  <c r="O69" i="6"/>
  <c r="O65" i="6"/>
  <c r="O61" i="6"/>
  <c r="O57" i="6"/>
  <c r="O53" i="6"/>
  <c r="O49" i="6"/>
  <c r="O45" i="6"/>
  <c r="O41" i="6"/>
  <c r="O37" i="6"/>
  <c r="O33" i="6"/>
  <c r="O29" i="6"/>
  <c r="O25" i="6"/>
  <c r="O21" i="6"/>
  <c r="O17" i="6"/>
  <c r="O32" i="6"/>
  <c r="O28" i="6"/>
  <c r="O24" i="6"/>
  <c r="O16" i="6"/>
  <c r="O114" i="6"/>
  <c r="O110" i="6"/>
  <c r="O106" i="6"/>
  <c r="O102" i="6"/>
  <c r="O98" i="6"/>
  <c r="O94" i="6"/>
  <c r="O90" i="6"/>
  <c r="O86" i="6"/>
  <c r="O82" i="6"/>
  <c r="O78" i="6"/>
  <c r="O74" i="6"/>
  <c r="O70" i="6"/>
  <c r="O66" i="6"/>
  <c r="O62" i="6"/>
  <c r="O58" i="6"/>
  <c r="O54" i="6"/>
  <c r="O50" i="6"/>
  <c r="O46" i="6"/>
  <c r="O42" i="6"/>
  <c r="O38" i="6"/>
  <c r="O34" i="6"/>
  <c r="O30" i="6"/>
  <c r="O26" i="6"/>
  <c r="O22" i="6"/>
  <c r="O18" i="6"/>
  <c r="S113" i="30"/>
  <c r="S16" i="30"/>
  <c r="S17" i="30"/>
  <c r="S18" i="30"/>
  <c r="S19" i="30"/>
  <c r="S20" i="30"/>
  <c r="S21" i="30"/>
  <c r="S22" i="30"/>
  <c r="S23" i="30"/>
  <c r="S24" i="30"/>
  <c r="S25" i="30"/>
  <c r="S26" i="30"/>
  <c r="S27" i="30"/>
  <c r="S28" i="30"/>
  <c r="S29" i="30"/>
  <c r="S30" i="30"/>
  <c r="S31" i="30"/>
  <c r="S32" i="30"/>
  <c r="S33" i="30"/>
  <c r="S34" i="30"/>
  <c r="S35" i="30"/>
  <c r="S36" i="30"/>
  <c r="S37" i="30"/>
  <c r="S38" i="30"/>
  <c r="S39" i="30"/>
  <c r="S40" i="30"/>
  <c r="S41" i="30"/>
  <c r="S42" i="30"/>
  <c r="S43" i="30"/>
  <c r="S44" i="30"/>
  <c r="S45" i="30"/>
  <c r="S46" i="30"/>
  <c r="S47" i="30"/>
  <c r="S48" i="30"/>
  <c r="S49" i="30"/>
  <c r="S50" i="30"/>
  <c r="S51" i="30"/>
  <c r="S52" i="30"/>
  <c r="S53" i="30"/>
  <c r="S54" i="30"/>
  <c r="S55" i="30"/>
  <c r="S56" i="30"/>
  <c r="S57" i="30"/>
  <c r="S58" i="30"/>
  <c r="S59" i="30"/>
  <c r="S60" i="30"/>
  <c r="S61" i="30"/>
  <c r="S62" i="30"/>
  <c r="S63" i="30"/>
  <c r="S64" i="30"/>
  <c r="S65" i="30"/>
  <c r="S66" i="30"/>
  <c r="S67" i="30"/>
  <c r="S68" i="30"/>
  <c r="S69" i="30"/>
  <c r="S70" i="30"/>
  <c r="S71" i="30"/>
  <c r="S72" i="30"/>
  <c r="S73" i="30"/>
  <c r="S74" i="30"/>
  <c r="S75" i="30"/>
  <c r="S76" i="30"/>
  <c r="S77" i="30"/>
  <c r="S78" i="30"/>
  <c r="S79" i="30"/>
  <c r="S80" i="30"/>
  <c r="S81" i="30"/>
  <c r="S82" i="30"/>
  <c r="S83" i="30"/>
  <c r="S84" i="30"/>
  <c r="S85" i="30"/>
  <c r="S86" i="30"/>
  <c r="S87" i="30"/>
  <c r="S88" i="30"/>
  <c r="S89" i="30"/>
  <c r="S90" i="30"/>
  <c r="S91" i="30"/>
  <c r="S92" i="30"/>
  <c r="S93" i="30"/>
  <c r="S94" i="30"/>
  <c r="S95" i="30"/>
  <c r="S96" i="30"/>
  <c r="S97" i="30"/>
  <c r="S98" i="30"/>
  <c r="S99" i="30"/>
  <c r="S100" i="30"/>
  <c r="S101" i="30"/>
  <c r="S102" i="30"/>
  <c r="S103" i="30"/>
  <c r="S104" i="30"/>
  <c r="S105" i="30"/>
  <c r="S106" i="30"/>
  <c r="S107" i="30"/>
  <c r="S108" i="30"/>
  <c r="S109" i="30"/>
  <c r="S110" i="30"/>
  <c r="S111" i="30"/>
  <c r="S112" i="30"/>
  <c r="T15" i="30"/>
  <c r="U15" i="30" s="1"/>
  <c r="V15" i="30"/>
  <c r="W15" i="30"/>
  <c r="X15" i="30"/>
  <c r="Y15" i="30"/>
  <c r="T16" i="30"/>
  <c r="U16" i="30" s="1"/>
  <c r="V16" i="30"/>
  <c r="W16" i="30"/>
  <c r="X16" i="30"/>
  <c r="Y16" i="30"/>
  <c r="T17" i="30"/>
  <c r="U17" i="30" s="1"/>
  <c r="V17" i="30"/>
  <c r="W17" i="30"/>
  <c r="X17" i="30"/>
  <c r="Y17" i="30"/>
  <c r="T18" i="30"/>
  <c r="U18" i="30" s="1"/>
  <c r="V18" i="30"/>
  <c r="W18" i="30"/>
  <c r="X18" i="30"/>
  <c r="Y18" i="30"/>
  <c r="T19" i="30"/>
  <c r="U19" i="30" s="1"/>
  <c r="V19" i="30"/>
  <c r="W19" i="30"/>
  <c r="X19" i="30"/>
  <c r="Y19" i="30"/>
  <c r="T20" i="30"/>
  <c r="U20" i="30" s="1"/>
  <c r="V20" i="30"/>
  <c r="W20" i="30"/>
  <c r="X20" i="30"/>
  <c r="Y20" i="30"/>
  <c r="T21" i="30"/>
  <c r="U21" i="30" s="1"/>
  <c r="V21" i="30"/>
  <c r="W21" i="30"/>
  <c r="X21" i="30"/>
  <c r="Y21" i="30"/>
  <c r="T22" i="30"/>
  <c r="U22" i="30" s="1"/>
  <c r="V22" i="30"/>
  <c r="W22" i="30"/>
  <c r="X22" i="30"/>
  <c r="Y22" i="30"/>
  <c r="T23" i="30"/>
  <c r="U23" i="30" s="1"/>
  <c r="V23" i="30"/>
  <c r="W23" i="30"/>
  <c r="X23" i="30"/>
  <c r="Y23" i="30"/>
  <c r="T24" i="30"/>
  <c r="U24" i="30" s="1"/>
  <c r="V24" i="30"/>
  <c r="W24" i="30"/>
  <c r="X24" i="30"/>
  <c r="Y24" i="30"/>
  <c r="T25" i="30"/>
  <c r="U25" i="30" s="1"/>
  <c r="V25" i="30"/>
  <c r="W25" i="30"/>
  <c r="X25" i="30"/>
  <c r="Y25" i="30"/>
  <c r="T26" i="30"/>
  <c r="U26" i="30" s="1"/>
  <c r="V26" i="30"/>
  <c r="W26" i="30"/>
  <c r="X26" i="30"/>
  <c r="Y26" i="30"/>
  <c r="T27" i="30"/>
  <c r="U27" i="30" s="1"/>
  <c r="V27" i="30"/>
  <c r="W27" i="30"/>
  <c r="X27" i="30"/>
  <c r="Y27" i="30"/>
  <c r="T28" i="30"/>
  <c r="U28" i="30" s="1"/>
  <c r="V28" i="30"/>
  <c r="W28" i="30"/>
  <c r="X28" i="30"/>
  <c r="Y28" i="30"/>
  <c r="T29" i="30"/>
  <c r="U29" i="30" s="1"/>
  <c r="V29" i="30"/>
  <c r="W29" i="30"/>
  <c r="X29" i="30"/>
  <c r="Y29" i="30"/>
  <c r="T30" i="30"/>
  <c r="U30" i="30" s="1"/>
  <c r="V30" i="30"/>
  <c r="W30" i="30"/>
  <c r="X30" i="30"/>
  <c r="Y30" i="30"/>
  <c r="T31" i="30"/>
  <c r="U31" i="30" s="1"/>
  <c r="V31" i="30"/>
  <c r="W31" i="30"/>
  <c r="X31" i="30"/>
  <c r="Y31" i="30"/>
  <c r="T32" i="30"/>
  <c r="U32" i="30" s="1"/>
  <c r="V32" i="30"/>
  <c r="W32" i="30"/>
  <c r="X32" i="30"/>
  <c r="Y32" i="30"/>
  <c r="T33" i="30"/>
  <c r="U33" i="30" s="1"/>
  <c r="V33" i="30"/>
  <c r="W33" i="30"/>
  <c r="X33" i="30"/>
  <c r="Y33" i="30"/>
  <c r="T34" i="30"/>
  <c r="U34" i="30" s="1"/>
  <c r="F22" i="7" s="1"/>
  <c r="V34" i="30"/>
  <c r="W34" i="30"/>
  <c r="X34" i="30"/>
  <c r="Y34" i="30"/>
  <c r="T35" i="30"/>
  <c r="U35" i="30" s="1"/>
  <c r="F23" i="7" s="1"/>
  <c r="V35" i="30"/>
  <c r="W35" i="30"/>
  <c r="X35" i="30"/>
  <c r="Y35" i="30"/>
  <c r="T36" i="30"/>
  <c r="U36" i="30" s="1"/>
  <c r="F24" i="7" s="1"/>
  <c r="V36" i="30"/>
  <c r="W36" i="30"/>
  <c r="X36" i="30"/>
  <c r="Y36" i="30"/>
  <c r="T37" i="30"/>
  <c r="U37" i="30" s="1"/>
  <c r="F25" i="7" s="1"/>
  <c r="V37" i="30"/>
  <c r="W37" i="30"/>
  <c r="X37" i="30"/>
  <c r="Y37" i="30"/>
  <c r="T38" i="30"/>
  <c r="U38" i="30" s="1"/>
  <c r="F26" i="7" s="1"/>
  <c r="V38" i="30"/>
  <c r="W38" i="30"/>
  <c r="X38" i="30"/>
  <c r="Y38" i="30"/>
  <c r="T39" i="30"/>
  <c r="U39" i="30" s="1"/>
  <c r="F27" i="7" s="1"/>
  <c r="V39" i="30"/>
  <c r="W39" i="30"/>
  <c r="X39" i="30"/>
  <c r="Y39" i="30"/>
  <c r="T40" i="30"/>
  <c r="U40" i="30" s="1"/>
  <c r="F28" i="7" s="1"/>
  <c r="V40" i="30"/>
  <c r="W40" i="30"/>
  <c r="X40" i="30"/>
  <c r="Y40" i="30"/>
  <c r="T41" i="30"/>
  <c r="U41" i="30" s="1"/>
  <c r="F29" i="7" s="1"/>
  <c r="V41" i="30"/>
  <c r="W41" i="30"/>
  <c r="X41" i="30"/>
  <c r="Y41" i="30"/>
  <c r="T42" i="30"/>
  <c r="U42" i="30" s="1"/>
  <c r="F30" i="7" s="1"/>
  <c r="V42" i="30"/>
  <c r="W42" i="30"/>
  <c r="X42" i="30"/>
  <c r="Y42" i="30"/>
  <c r="T43" i="30"/>
  <c r="U43" i="30" s="1"/>
  <c r="F31" i="7" s="1"/>
  <c r="V43" i="30"/>
  <c r="W43" i="30"/>
  <c r="X43" i="30"/>
  <c r="Y43" i="30"/>
  <c r="T44" i="30"/>
  <c r="U44" i="30" s="1"/>
  <c r="F32" i="7" s="1"/>
  <c r="V44" i="30"/>
  <c r="W44" i="30"/>
  <c r="X44" i="30"/>
  <c r="Y44" i="30"/>
  <c r="T45" i="30"/>
  <c r="U45" i="30" s="1"/>
  <c r="F33" i="7" s="1"/>
  <c r="V45" i="30"/>
  <c r="W45" i="30"/>
  <c r="X45" i="30"/>
  <c r="Y45" i="30"/>
  <c r="T46" i="30"/>
  <c r="U46" i="30" s="1"/>
  <c r="F34" i="7" s="1"/>
  <c r="V46" i="30"/>
  <c r="W46" i="30"/>
  <c r="X46" i="30"/>
  <c r="Y46" i="30"/>
  <c r="T47" i="30"/>
  <c r="U47" i="30" s="1"/>
  <c r="F35" i="7" s="1"/>
  <c r="V47" i="30"/>
  <c r="W47" i="30"/>
  <c r="X47" i="30"/>
  <c r="Y47" i="30"/>
  <c r="T48" i="30"/>
  <c r="U48" i="30" s="1"/>
  <c r="F36" i="7" s="1"/>
  <c r="V48" i="30"/>
  <c r="W48" i="30"/>
  <c r="X48" i="30"/>
  <c r="Y48" i="30"/>
  <c r="T49" i="30"/>
  <c r="U49" i="30" s="1"/>
  <c r="F37" i="7" s="1"/>
  <c r="V49" i="30"/>
  <c r="W49" i="30"/>
  <c r="X49" i="30"/>
  <c r="Y49" i="30"/>
  <c r="T50" i="30"/>
  <c r="U50" i="30" s="1"/>
  <c r="F38" i="7" s="1"/>
  <c r="V50" i="30"/>
  <c r="W50" i="30"/>
  <c r="X50" i="30"/>
  <c r="Y50" i="30"/>
  <c r="T51" i="30"/>
  <c r="U51" i="30" s="1"/>
  <c r="F39" i="7" s="1"/>
  <c r="V51" i="30"/>
  <c r="W51" i="30"/>
  <c r="X51" i="30"/>
  <c r="Y51" i="30"/>
  <c r="T52" i="30"/>
  <c r="U52" i="30" s="1"/>
  <c r="F40" i="7" s="1"/>
  <c r="V52" i="30"/>
  <c r="W52" i="30"/>
  <c r="X52" i="30"/>
  <c r="Y52" i="30"/>
  <c r="T53" i="30"/>
  <c r="U53" i="30" s="1"/>
  <c r="F41" i="7" s="1"/>
  <c r="V53" i="30"/>
  <c r="W53" i="30"/>
  <c r="X53" i="30"/>
  <c r="Y53" i="30"/>
  <c r="T54" i="30"/>
  <c r="U54" i="30" s="1"/>
  <c r="F42" i="7" s="1"/>
  <c r="V54" i="30"/>
  <c r="W54" i="30"/>
  <c r="X54" i="30"/>
  <c r="Y54" i="30"/>
  <c r="T55" i="30"/>
  <c r="U55" i="30" s="1"/>
  <c r="F43" i="7" s="1"/>
  <c r="V55" i="30"/>
  <c r="W55" i="30"/>
  <c r="X55" i="30"/>
  <c r="Y55" i="30"/>
  <c r="T56" i="30"/>
  <c r="U56" i="30" s="1"/>
  <c r="F44" i="7" s="1"/>
  <c r="V56" i="30"/>
  <c r="W56" i="30"/>
  <c r="X56" i="30"/>
  <c r="Y56" i="30"/>
  <c r="T57" i="30"/>
  <c r="U57" i="30" s="1"/>
  <c r="F45" i="7" s="1"/>
  <c r="V57" i="30"/>
  <c r="W57" i="30"/>
  <c r="X57" i="30"/>
  <c r="Y57" i="30"/>
  <c r="T58" i="30"/>
  <c r="U58" i="30" s="1"/>
  <c r="F46" i="7" s="1"/>
  <c r="V58" i="30"/>
  <c r="W58" i="30"/>
  <c r="X58" i="30"/>
  <c r="Y58" i="30"/>
  <c r="T59" i="30"/>
  <c r="U59" i="30" s="1"/>
  <c r="F47" i="7" s="1"/>
  <c r="V59" i="30"/>
  <c r="W59" i="30"/>
  <c r="X59" i="30"/>
  <c r="Y59" i="30"/>
  <c r="T60" i="30"/>
  <c r="U60" i="30" s="1"/>
  <c r="F48" i="7" s="1"/>
  <c r="V60" i="30"/>
  <c r="W60" i="30"/>
  <c r="X60" i="30"/>
  <c r="Y60" i="30"/>
  <c r="T61" i="30"/>
  <c r="U61" i="30" s="1"/>
  <c r="F49" i="7" s="1"/>
  <c r="V61" i="30"/>
  <c r="W61" i="30"/>
  <c r="X61" i="30"/>
  <c r="Y61" i="30"/>
  <c r="T62" i="30"/>
  <c r="U62" i="30" s="1"/>
  <c r="F50" i="7" s="1"/>
  <c r="V62" i="30"/>
  <c r="W62" i="30"/>
  <c r="X62" i="30"/>
  <c r="Y62" i="30"/>
  <c r="T63" i="30"/>
  <c r="U63" i="30" s="1"/>
  <c r="F51" i="7" s="1"/>
  <c r="V63" i="30"/>
  <c r="W63" i="30"/>
  <c r="X63" i="30"/>
  <c r="Y63" i="30"/>
  <c r="T64" i="30"/>
  <c r="U64" i="30" s="1"/>
  <c r="F52" i="7" s="1"/>
  <c r="V64" i="30"/>
  <c r="W64" i="30"/>
  <c r="X64" i="30"/>
  <c r="Y64" i="30"/>
  <c r="T65" i="30"/>
  <c r="U65" i="30" s="1"/>
  <c r="F53" i="7" s="1"/>
  <c r="V65" i="30"/>
  <c r="W65" i="30"/>
  <c r="X65" i="30"/>
  <c r="Y65" i="30"/>
  <c r="T66" i="30"/>
  <c r="U66" i="30" s="1"/>
  <c r="F54" i="7" s="1"/>
  <c r="V66" i="30"/>
  <c r="W66" i="30"/>
  <c r="X66" i="30"/>
  <c r="Y66" i="30"/>
  <c r="T67" i="30"/>
  <c r="U67" i="30" s="1"/>
  <c r="F55" i="7" s="1"/>
  <c r="V67" i="30"/>
  <c r="W67" i="30"/>
  <c r="X67" i="30"/>
  <c r="Y67" i="30"/>
  <c r="T68" i="30"/>
  <c r="U68" i="30" s="1"/>
  <c r="F56" i="7" s="1"/>
  <c r="V68" i="30"/>
  <c r="W68" i="30"/>
  <c r="X68" i="30"/>
  <c r="Y68" i="30"/>
  <c r="T69" i="30"/>
  <c r="U69" i="30" s="1"/>
  <c r="F57" i="7" s="1"/>
  <c r="V69" i="30"/>
  <c r="W69" i="30"/>
  <c r="X69" i="30"/>
  <c r="Y69" i="30"/>
  <c r="T70" i="30"/>
  <c r="U70" i="30" s="1"/>
  <c r="F58" i="7" s="1"/>
  <c r="V70" i="30"/>
  <c r="W70" i="30"/>
  <c r="X70" i="30"/>
  <c r="Y70" i="30"/>
  <c r="T71" i="30"/>
  <c r="U71" i="30" s="1"/>
  <c r="F59" i="7" s="1"/>
  <c r="V71" i="30"/>
  <c r="W71" i="30"/>
  <c r="X71" i="30"/>
  <c r="Y71" i="30"/>
  <c r="T72" i="30"/>
  <c r="U72" i="30" s="1"/>
  <c r="F60" i="7" s="1"/>
  <c r="V72" i="30"/>
  <c r="W72" i="30"/>
  <c r="X72" i="30"/>
  <c r="Y72" i="30"/>
  <c r="T73" i="30"/>
  <c r="U73" i="30" s="1"/>
  <c r="F61" i="7" s="1"/>
  <c r="V73" i="30"/>
  <c r="W73" i="30"/>
  <c r="X73" i="30"/>
  <c r="Y73" i="30"/>
  <c r="T74" i="30"/>
  <c r="U74" i="30" s="1"/>
  <c r="F62" i="7" s="1"/>
  <c r="V74" i="30"/>
  <c r="W74" i="30"/>
  <c r="X74" i="30"/>
  <c r="Y74" i="30"/>
  <c r="T75" i="30"/>
  <c r="U75" i="30" s="1"/>
  <c r="F63" i="7" s="1"/>
  <c r="V75" i="30"/>
  <c r="W75" i="30"/>
  <c r="X75" i="30"/>
  <c r="Y75" i="30"/>
  <c r="T76" i="30"/>
  <c r="U76" i="30" s="1"/>
  <c r="F64" i="7" s="1"/>
  <c r="V76" i="30"/>
  <c r="W76" i="30"/>
  <c r="X76" i="30"/>
  <c r="Y76" i="30"/>
  <c r="T77" i="30"/>
  <c r="U77" i="30" s="1"/>
  <c r="F65" i="7" s="1"/>
  <c r="V77" i="30"/>
  <c r="W77" i="30"/>
  <c r="X77" i="30"/>
  <c r="Y77" i="30"/>
  <c r="T78" i="30"/>
  <c r="U78" i="30" s="1"/>
  <c r="F66" i="7" s="1"/>
  <c r="V78" i="30"/>
  <c r="W78" i="30"/>
  <c r="X78" i="30"/>
  <c r="Y78" i="30"/>
  <c r="T79" i="30"/>
  <c r="U79" i="30" s="1"/>
  <c r="F67" i="7" s="1"/>
  <c r="V79" i="30"/>
  <c r="W79" i="30"/>
  <c r="X79" i="30"/>
  <c r="Y79" i="30"/>
  <c r="T80" i="30"/>
  <c r="U80" i="30" s="1"/>
  <c r="F68" i="7" s="1"/>
  <c r="V80" i="30"/>
  <c r="W80" i="30"/>
  <c r="X80" i="30"/>
  <c r="Y80" i="30"/>
  <c r="T81" i="30"/>
  <c r="U81" i="30" s="1"/>
  <c r="F69" i="7" s="1"/>
  <c r="V81" i="30"/>
  <c r="W81" i="30"/>
  <c r="X81" i="30"/>
  <c r="Y81" i="30"/>
  <c r="T82" i="30"/>
  <c r="U82" i="30" s="1"/>
  <c r="F70" i="7" s="1"/>
  <c r="V82" i="30"/>
  <c r="W82" i="30"/>
  <c r="X82" i="30"/>
  <c r="Y82" i="30"/>
  <c r="T83" i="30"/>
  <c r="U83" i="30" s="1"/>
  <c r="F71" i="7" s="1"/>
  <c r="V83" i="30"/>
  <c r="W83" i="30"/>
  <c r="X83" i="30"/>
  <c r="Y83" i="30"/>
  <c r="T84" i="30"/>
  <c r="U84" i="30" s="1"/>
  <c r="F72" i="7" s="1"/>
  <c r="V84" i="30"/>
  <c r="W84" i="30"/>
  <c r="X84" i="30"/>
  <c r="Y84" i="30"/>
  <c r="T85" i="30"/>
  <c r="U85" i="30" s="1"/>
  <c r="F73" i="7" s="1"/>
  <c r="V85" i="30"/>
  <c r="W85" i="30"/>
  <c r="X85" i="30"/>
  <c r="Y85" i="30"/>
  <c r="T86" i="30"/>
  <c r="U86" i="30" s="1"/>
  <c r="F74" i="7" s="1"/>
  <c r="V86" i="30"/>
  <c r="W86" i="30"/>
  <c r="X86" i="30"/>
  <c r="Y86" i="30"/>
  <c r="T87" i="30"/>
  <c r="U87" i="30" s="1"/>
  <c r="F75" i="7" s="1"/>
  <c r="V87" i="30"/>
  <c r="W87" i="30"/>
  <c r="X87" i="30"/>
  <c r="Y87" i="30"/>
  <c r="T88" i="30"/>
  <c r="U88" i="30" s="1"/>
  <c r="F76" i="7" s="1"/>
  <c r="V88" i="30"/>
  <c r="W88" i="30"/>
  <c r="X88" i="30"/>
  <c r="Y88" i="30"/>
  <c r="T89" i="30"/>
  <c r="U89" i="30" s="1"/>
  <c r="F77" i="7" s="1"/>
  <c r="V89" i="30"/>
  <c r="W89" i="30"/>
  <c r="X89" i="30"/>
  <c r="Y89" i="30"/>
  <c r="T90" i="30"/>
  <c r="U90" i="30" s="1"/>
  <c r="F78" i="7" s="1"/>
  <c r="V90" i="30"/>
  <c r="W90" i="30"/>
  <c r="X90" i="30"/>
  <c r="Y90" i="30"/>
  <c r="T91" i="30"/>
  <c r="U91" i="30" s="1"/>
  <c r="F79" i="7" s="1"/>
  <c r="V91" i="30"/>
  <c r="W91" i="30"/>
  <c r="X91" i="30"/>
  <c r="Y91" i="30"/>
  <c r="T92" i="30"/>
  <c r="U92" i="30" s="1"/>
  <c r="F80" i="7" s="1"/>
  <c r="V92" i="30"/>
  <c r="W92" i="30"/>
  <c r="X92" i="30"/>
  <c r="Y92" i="30"/>
  <c r="T93" i="30"/>
  <c r="U93" i="30" s="1"/>
  <c r="F81" i="7" s="1"/>
  <c r="V93" i="30"/>
  <c r="W93" i="30"/>
  <c r="X93" i="30"/>
  <c r="Y93" i="30"/>
  <c r="T94" i="30"/>
  <c r="U94" i="30" s="1"/>
  <c r="F82" i="7" s="1"/>
  <c r="V94" i="30"/>
  <c r="W94" i="30"/>
  <c r="X94" i="30"/>
  <c r="Y94" i="30"/>
  <c r="T95" i="30"/>
  <c r="U95" i="30" s="1"/>
  <c r="F83" i="7" s="1"/>
  <c r="V95" i="30"/>
  <c r="W95" i="30"/>
  <c r="X95" i="30"/>
  <c r="Y95" i="30"/>
  <c r="T96" i="30"/>
  <c r="U96" i="30" s="1"/>
  <c r="F84" i="7" s="1"/>
  <c r="V96" i="30"/>
  <c r="W96" i="30"/>
  <c r="X96" i="30"/>
  <c r="Y96" i="30"/>
  <c r="T97" i="30"/>
  <c r="U97" i="30" s="1"/>
  <c r="F85" i="7" s="1"/>
  <c r="V97" i="30"/>
  <c r="W97" i="30"/>
  <c r="X97" i="30"/>
  <c r="Y97" i="30"/>
  <c r="T98" i="30"/>
  <c r="U98" i="30" s="1"/>
  <c r="F86" i="7" s="1"/>
  <c r="V98" i="30"/>
  <c r="W98" i="30"/>
  <c r="X98" i="30"/>
  <c r="Y98" i="30"/>
  <c r="T99" i="30"/>
  <c r="U99" i="30" s="1"/>
  <c r="F87" i="7" s="1"/>
  <c r="V99" i="30"/>
  <c r="W99" i="30"/>
  <c r="X99" i="30"/>
  <c r="Y99" i="30"/>
  <c r="T100" i="30"/>
  <c r="U100" i="30" s="1"/>
  <c r="F88" i="7" s="1"/>
  <c r="V100" i="30"/>
  <c r="W100" i="30"/>
  <c r="X100" i="30"/>
  <c r="Y100" i="30"/>
  <c r="T101" i="30"/>
  <c r="U101" i="30" s="1"/>
  <c r="F89" i="7" s="1"/>
  <c r="V101" i="30"/>
  <c r="W101" i="30"/>
  <c r="X101" i="30"/>
  <c r="Y101" i="30"/>
  <c r="T102" i="30"/>
  <c r="U102" i="30" s="1"/>
  <c r="F90" i="7" s="1"/>
  <c r="V102" i="30"/>
  <c r="W102" i="30"/>
  <c r="X102" i="30"/>
  <c r="Y102" i="30"/>
  <c r="T103" i="30"/>
  <c r="U103" i="30" s="1"/>
  <c r="F91" i="7" s="1"/>
  <c r="V103" i="30"/>
  <c r="W103" i="30"/>
  <c r="X103" i="30"/>
  <c r="Y103" i="30"/>
  <c r="T104" i="30"/>
  <c r="U104" i="30" s="1"/>
  <c r="F92" i="7" s="1"/>
  <c r="V104" i="30"/>
  <c r="W104" i="30"/>
  <c r="X104" i="30"/>
  <c r="Y104" i="30"/>
  <c r="T105" i="30"/>
  <c r="U105" i="30" s="1"/>
  <c r="F93" i="7" s="1"/>
  <c r="V105" i="30"/>
  <c r="W105" i="30"/>
  <c r="X105" i="30"/>
  <c r="Y105" i="30"/>
  <c r="T106" i="30"/>
  <c r="U106" i="30" s="1"/>
  <c r="F94" i="7" s="1"/>
  <c r="V106" i="30"/>
  <c r="W106" i="30"/>
  <c r="X106" i="30"/>
  <c r="Y106" i="30"/>
  <c r="T107" i="30"/>
  <c r="U107" i="30" s="1"/>
  <c r="F95" i="7" s="1"/>
  <c r="V107" i="30"/>
  <c r="W107" i="30"/>
  <c r="X107" i="30"/>
  <c r="Y107" i="30"/>
  <c r="T108" i="30"/>
  <c r="U108" i="30" s="1"/>
  <c r="F96" i="7" s="1"/>
  <c r="V108" i="30"/>
  <c r="W108" i="30"/>
  <c r="X108" i="30"/>
  <c r="Y108" i="30"/>
  <c r="T109" i="30"/>
  <c r="U109" i="30" s="1"/>
  <c r="F97" i="7" s="1"/>
  <c r="V109" i="30"/>
  <c r="W109" i="30"/>
  <c r="X109" i="30"/>
  <c r="Y109" i="30"/>
  <c r="T110" i="30"/>
  <c r="U110" i="30" s="1"/>
  <c r="F98" i="7" s="1"/>
  <c r="V110" i="30"/>
  <c r="W110" i="30"/>
  <c r="X110" i="30"/>
  <c r="Y110" i="30"/>
  <c r="T111" i="30"/>
  <c r="U111" i="30" s="1"/>
  <c r="F99" i="7" s="1"/>
  <c r="V111" i="30"/>
  <c r="W111" i="30"/>
  <c r="X111" i="30"/>
  <c r="Y111" i="30"/>
  <c r="T112" i="30"/>
  <c r="U112" i="30" s="1"/>
  <c r="F100" i="7" s="1"/>
  <c r="V112" i="30"/>
  <c r="W112" i="30"/>
  <c r="X112" i="30"/>
  <c r="Y112" i="30"/>
  <c r="T113" i="30"/>
  <c r="U113" i="30" s="1"/>
  <c r="F101" i="7" s="1"/>
  <c r="V113" i="30"/>
  <c r="W113" i="30"/>
  <c r="X113" i="30"/>
  <c r="Y113" i="30"/>
  <c r="Y14" i="30"/>
  <c r="W14" i="30"/>
  <c r="V14" i="30"/>
  <c r="X14" i="30"/>
  <c r="T14" i="30"/>
  <c r="U14" i="30" s="1"/>
  <c r="S15" i="30"/>
  <c r="S14" i="30"/>
  <c r="T92" i="6" l="1"/>
  <c r="T72" i="6"/>
  <c r="T40" i="6"/>
  <c r="T111" i="6"/>
  <c r="D98" i="24"/>
  <c r="H98" i="24"/>
  <c r="B69" i="6"/>
  <c r="M69" i="6" s="1"/>
  <c r="B86" i="6"/>
  <c r="M86" i="6" s="1"/>
  <c r="A59" i="24"/>
  <c r="A11" i="24"/>
  <c r="H72" i="24"/>
  <c r="A32" i="24"/>
  <c r="E21" i="24"/>
  <c r="B85" i="6"/>
  <c r="M85" i="6" s="1"/>
  <c r="B93" i="6"/>
  <c r="M93" i="6" s="1"/>
  <c r="B94" i="6"/>
  <c r="M94" i="6" s="1"/>
  <c r="C101" i="24"/>
  <c r="B92" i="6"/>
  <c r="M92" i="6" s="1"/>
  <c r="E69" i="24"/>
  <c r="B111" i="6"/>
  <c r="M111" i="6" s="1"/>
  <c r="G33" i="24"/>
  <c r="G98" i="24"/>
  <c r="G49" i="24"/>
  <c r="G81" i="24"/>
  <c r="F53" i="24"/>
  <c r="H25" i="24"/>
  <c r="F27" i="24"/>
  <c r="F98" i="24"/>
  <c r="C98" i="24"/>
  <c r="A85" i="24"/>
  <c r="H27" i="24"/>
  <c r="B13" i="24"/>
  <c r="G37" i="24"/>
  <c r="G101" i="24"/>
  <c r="A16" i="24"/>
  <c r="H48" i="24"/>
  <c r="E84" i="24"/>
  <c r="C79" i="24"/>
  <c r="D60" i="24"/>
  <c r="D27" i="24"/>
  <c r="E27" i="24"/>
  <c r="A69" i="24"/>
  <c r="C27" i="24"/>
  <c r="B27" i="24"/>
  <c r="I27" i="24"/>
  <c r="A36" i="24"/>
  <c r="D65" i="24"/>
  <c r="I97" i="24"/>
  <c r="A27" i="24"/>
  <c r="B79" i="24"/>
  <c r="D20" i="24"/>
  <c r="E52" i="24"/>
  <c r="B88" i="24"/>
  <c r="I57" i="24"/>
  <c r="C89" i="24"/>
  <c r="H59" i="24"/>
  <c r="I79" i="24"/>
  <c r="G59" i="24"/>
  <c r="A19" i="24"/>
  <c r="A12" i="24"/>
  <c r="A44" i="24"/>
  <c r="A80" i="24"/>
  <c r="H79" i="24"/>
  <c r="A79" i="24"/>
  <c r="F59" i="24"/>
  <c r="G79" i="24"/>
  <c r="D59" i="24"/>
  <c r="E59" i="24"/>
  <c r="E73" i="24"/>
  <c r="F79" i="24"/>
  <c r="C59" i="24"/>
  <c r="F45" i="24"/>
  <c r="E79" i="24"/>
  <c r="B59" i="24"/>
  <c r="I28" i="24"/>
  <c r="A96" i="24"/>
  <c r="B72" i="6"/>
  <c r="M72" i="6" s="1"/>
  <c r="B98" i="24"/>
  <c r="B17" i="24"/>
  <c r="P31" i="6"/>
  <c r="F18" i="24" s="1"/>
  <c r="T31" i="6"/>
  <c r="P81" i="6"/>
  <c r="A68" i="24" s="1"/>
  <c r="T81" i="6"/>
  <c r="G9" i="24"/>
  <c r="D41" i="24"/>
  <c r="P64" i="6"/>
  <c r="A51" i="24" s="1"/>
  <c r="T64" i="6"/>
  <c r="P84" i="6"/>
  <c r="H71" i="24" s="1"/>
  <c r="T84" i="6"/>
  <c r="P39" i="6"/>
  <c r="A26" i="24" s="1"/>
  <c r="T39" i="6"/>
  <c r="P71" i="6"/>
  <c r="E58" i="24" s="1"/>
  <c r="T71" i="6"/>
  <c r="I98" i="24"/>
  <c r="P87" i="6"/>
  <c r="B87" i="6" s="1"/>
  <c r="M87" i="6" s="1"/>
  <c r="T87" i="6"/>
  <c r="P36" i="6"/>
  <c r="D23" i="24" s="1"/>
  <c r="T36" i="6"/>
  <c r="D77" i="24"/>
  <c r="P35" i="6"/>
  <c r="B22" i="24" s="1"/>
  <c r="T35" i="6"/>
  <c r="P80" i="6"/>
  <c r="C67" i="24" s="1"/>
  <c r="T80" i="6"/>
  <c r="F24" i="24"/>
  <c r="A56" i="24"/>
  <c r="D92" i="24"/>
  <c r="P100" i="6"/>
  <c r="D87" i="24" s="1"/>
  <c r="T100" i="6"/>
  <c r="P44" i="6"/>
  <c r="D31" i="24" s="1"/>
  <c r="T44" i="6"/>
  <c r="P95" i="6"/>
  <c r="B95" i="6" s="1"/>
  <c r="M95" i="6" s="1"/>
  <c r="T95" i="6"/>
  <c r="P47" i="6"/>
  <c r="C34" i="24" s="1"/>
  <c r="T47" i="6"/>
  <c r="A98" i="24"/>
  <c r="P19" i="6"/>
  <c r="T19" i="6"/>
  <c r="P83" i="6"/>
  <c r="D70" i="24" s="1"/>
  <c r="T83" i="6"/>
  <c r="P52" i="6"/>
  <c r="I39" i="24" s="1"/>
  <c r="T52" i="6"/>
  <c r="P56" i="6"/>
  <c r="D43" i="24" s="1"/>
  <c r="T56" i="6"/>
  <c r="P104" i="6"/>
  <c r="I91" i="24" s="1"/>
  <c r="T104" i="6"/>
  <c r="P51" i="6"/>
  <c r="F38" i="24" s="1"/>
  <c r="T51" i="6"/>
  <c r="P91" i="6"/>
  <c r="I78" i="24" s="1"/>
  <c r="T91" i="6"/>
  <c r="P67" i="6"/>
  <c r="B54" i="24" s="1"/>
  <c r="T67" i="6"/>
  <c r="P99" i="6"/>
  <c r="B99" i="6" s="1"/>
  <c r="M99" i="6" s="1"/>
  <c r="T99" i="6"/>
  <c r="P23" i="6"/>
  <c r="G10" i="24" s="1"/>
  <c r="T23" i="6"/>
  <c r="P43" i="6"/>
  <c r="D30" i="24" s="1"/>
  <c r="T43" i="6"/>
  <c r="P20" i="6"/>
  <c r="C7" i="24" s="1"/>
  <c r="T20" i="6"/>
  <c r="P103" i="6"/>
  <c r="E90" i="24" s="1"/>
  <c r="T103" i="6"/>
  <c r="E98" i="24"/>
  <c r="P55" i="6"/>
  <c r="C42" i="24" s="1"/>
  <c r="T55" i="6"/>
  <c r="P112" i="6"/>
  <c r="A99" i="24" s="1"/>
  <c r="T112" i="6"/>
  <c r="H61" i="24"/>
  <c r="F93" i="24"/>
  <c r="C15" i="24"/>
  <c r="H8" i="24"/>
  <c r="B40" i="24"/>
  <c r="H76" i="24"/>
  <c r="P59" i="6"/>
  <c r="D46" i="24" s="1"/>
  <c r="T59" i="6"/>
  <c r="P27" i="6"/>
  <c r="F14" i="24" s="1"/>
  <c r="T27" i="6"/>
  <c r="P76" i="6"/>
  <c r="I63" i="24" s="1"/>
  <c r="T76" i="6"/>
  <c r="P88" i="6"/>
  <c r="B88" i="6" s="1"/>
  <c r="M88" i="6" s="1"/>
  <c r="T88" i="6"/>
  <c r="P75" i="6"/>
  <c r="D62" i="24" s="1"/>
  <c r="T75" i="6"/>
  <c r="P68" i="6"/>
  <c r="C55" i="24" s="1"/>
  <c r="T68" i="6"/>
  <c r="P48" i="6"/>
  <c r="H35" i="24" s="1"/>
  <c r="T48" i="6"/>
  <c r="P107" i="6"/>
  <c r="E94" i="24" s="1"/>
  <c r="T107" i="6"/>
  <c r="P113" i="6"/>
  <c r="H100" i="24" s="1"/>
  <c r="P60" i="6"/>
  <c r="G47" i="24" s="1"/>
  <c r="P96" i="6"/>
  <c r="A83" i="24" s="1"/>
  <c r="P79" i="6"/>
  <c r="I66" i="24" s="1"/>
  <c r="P108" i="6"/>
  <c r="F95" i="24" s="1"/>
  <c r="P63" i="6"/>
  <c r="I50" i="24" s="1"/>
  <c r="A2" i="31"/>
  <c r="B2" i="31"/>
  <c r="C2" i="31"/>
  <c r="E2" i="31"/>
  <c r="F2" i="31"/>
  <c r="G2" i="31"/>
  <c r="D19" i="24"/>
  <c r="A72" i="24"/>
  <c r="D101" i="24"/>
  <c r="H41" i="24"/>
  <c r="H69" i="24"/>
  <c r="G73" i="24"/>
  <c r="D80" i="24"/>
  <c r="B16" i="30"/>
  <c r="A4" i="31"/>
  <c r="G4" i="31"/>
  <c r="F4" i="31"/>
  <c r="E4" i="31"/>
  <c r="C4" i="31"/>
  <c r="B4" i="31"/>
  <c r="A65" i="24"/>
  <c r="G40" i="24"/>
  <c r="B20" i="24"/>
  <c r="H97" i="24"/>
  <c r="B76" i="24"/>
  <c r="B101" i="24"/>
  <c r="F40" i="24"/>
  <c r="D69" i="24"/>
  <c r="B80" i="24"/>
  <c r="F49" i="24"/>
  <c r="I20" i="24"/>
  <c r="E97" i="24"/>
  <c r="I76" i="24"/>
  <c r="H101" i="24"/>
  <c r="E40" i="24"/>
  <c r="C69" i="24"/>
  <c r="I44" i="24"/>
  <c r="C5" i="31"/>
  <c r="B5" i="31"/>
  <c r="A5" i="31"/>
  <c r="G5" i="31"/>
  <c r="F5" i="31"/>
  <c r="E5" i="31"/>
  <c r="B110" i="6"/>
  <c r="M110" i="6" s="1"/>
  <c r="D49" i="24"/>
  <c r="G20" i="24"/>
  <c r="D97" i="24"/>
  <c r="A76" i="24"/>
  <c r="D40" i="24"/>
  <c r="F73" i="24"/>
  <c r="G44" i="24"/>
  <c r="A37" i="24"/>
  <c r="C49" i="24"/>
  <c r="A97" i="24"/>
  <c r="B41" i="24"/>
  <c r="C40" i="24"/>
  <c r="I73" i="24"/>
  <c r="F44" i="24"/>
  <c r="H37" i="24"/>
  <c r="B15" i="30"/>
  <c r="G3" i="31"/>
  <c r="F3" i="31"/>
  <c r="E3" i="31"/>
  <c r="C3" i="31"/>
  <c r="B3" i="31"/>
  <c r="A3" i="31"/>
  <c r="B49" i="24"/>
  <c r="G72" i="24"/>
  <c r="I41" i="24"/>
  <c r="A73" i="24"/>
  <c r="E44" i="24"/>
  <c r="F6" i="31"/>
  <c r="E6" i="31"/>
  <c r="C6" i="31"/>
  <c r="B6" i="31"/>
  <c r="A6" i="31"/>
  <c r="G6" i="31"/>
  <c r="F72" i="24"/>
  <c r="A41" i="24"/>
  <c r="H73" i="24"/>
  <c r="A15" i="24"/>
  <c r="H15" i="24"/>
  <c r="C19" i="24"/>
  <c r="G15" i="24"/>
  <c r="B19" i="24"/>
  <c r="F15" i="24"/>
  <c r="H19" i="24"/>
  <c r="E15" i="24"/>
  <c r="G19" i="24"/>
  <c r="B15" i="24"/>
  <c r="F19" i="24"/>
  <c r="I15" i="24"/>
  <c r="E19" i="24"/>
  <c r="I11" i="24"/>
  <c r="B8" i="24"/>
  <c r="C9" i="24"/>
  <c r="F11" i="24"/>
  <c r="A9" i="24"/>
  <c r="C12" i="24"/>
  <c r="H9" i="24"/>
  <c r="B12" i="24"/>
  <c r="I12" i="24"/>
  <c r="G8" i="24"/>
  <c r="E12" i="24"/>
  <c r="F9" i="24"/>
  <c r="C11" i="24"/>
  <c r="F8" i="24"/>
  <c r="D12" i="24"/>
  <c r="E9" i="24"/>
  <c r="B11" i="24"/>
  <c r="C8" i="24"/>
  <c r="D9" i="24"/>
  <c r="Y11" i="30"/>
  <c r="H29" i="24"/>
  <c r="A29" i="24"/>
  <c r="B77" i="6"/>
  <c r="M77" i="6" s="1"/>
  <c r="B64" i="24"/>
  <c r="C64" i="24"/>
  <c r="B7" i="31"/>
  <c r="A7" i="31"/>
  <c r="G7" i="31"/>
  <c r="F7" i="31"/>
  <c r="E7" i="31"/>
  <c r="C7" i="31"/>
  <c r="C37" i="24"/>
  <c r="B37" i="24"/>
  <c r="D37" i="24"/>
  <c r="B82" i="6"/>
  <c r="M82" i="6" s="1"/>
  <c r="F69" i="24"/>
  <c r="G69" i="24"/>
  <c r="B114" i="6"/>
  <c r="M114" i="6" s="1"/>
  <c r="A101" i="24"/>
  <c r="I101" i="24"/>
  <c r="A8" i="24"/>
  <c r="I8" i="24"/>
  <c r="A40" i="24"/>
  <c r="I40" i="24"/>
  <c r="B89" i="6"/>
  <c r="M89" i="6" s="1"/>
  <c r="D76" i="24"/>
  <c r="C76" i="24"/>
  <c r="E76" i="24"/>
  <c r="H11" i="24"/>
  <c r="D15" i="24"/>
  <c r="I19" i="24"/>
  <c r="A49" i="24"/>
  <c r="I56" i="24"/>
  <c r="A53" i="24"/>
  <c r="A60" i="24"/>
  <c r="I64" i="24"/>
  <c r="E8" i="24"/>
  <c r="I16" i="24"/>
  <c r="E20" i="24"/>
  <c r="H24" i="24"/>
  <c r="E57" i="24"/>
  <c r="D72" i="24"/>
  <c r="B97" i="24"/>
  <c r="D28" i="24"/>
  <c r="B65" i="24"/>
  <c r="G76" i="24"/>
  <c r="F101" i="24"/>
  <c r="F88" i="24"/>
  <c r="C96" i="24"/>
  <c r="F17" i="24"/>
  <c r="H21" i="24"/>
  <c r="B25" i="24"/>
  <c r="G36" i="24"/>
  <c r="H40" i="24"/>
  <c r="B69" i="24"/>
  <c r="A48" i="24"/>
  <c r="F33" i="24"/>
  <c r="E77" i="24"/>
  <c r="E37" i="24"/>
  <c r="A45" i="24"/>
  <c r="G52" i="24"/>
  <c r="H81" i="24"/>
  <c r="F92" i="24"/>
  <c r="B74" i="6"/>
  <c r="M74" i="6" s="1"/>
  <c r="A61" i="24"/>
  <c r="I61" i="24"/>
  <c r="B106" i="6"/>
  <c r="M106" i="6" s="1"/>
  <c r="B93" i="24"/>
  <c r="C93" i="24"/>
  <c r="B78" i="6"/>
  <c r="M78" i="6" s="1"/>
  <c r="B101" i="6"/>
  <c r="M101" i="6" s="1"/>
  <c r="I9" i="24"/>
  <c r="B9" i="24"/>
  <c r="E41" i="24"/>
  <c r="G41" i="24"/>
  <c r="F41" i="24"/>
  <c r="B73" i="24"/>
  <c r="C73" i="24"/>
  <c r="F12" i="24"/>
  <c r="G12" i="24"/>
  <c r="B44" i="24"/>
  <c r="D44" i="24"/>
  <c r="C44" i="24"/>
  <c r="E80" i="24"/>
  <c r="F80" i="24"/>
  <c r="G11" i="24"/>
  <c r="H49" i="24"/>
  <c r="H56" i="24"/>
  <c r="H89" i="24"/>
  <c r="H53" i="24"/>
  <c r="H60" i="24"/>
  <c r="A64" i="24"/>
  <c r="E93" i="24"/>
  <c r="D8" i="24"/>
  <c r="H12" i="24"/>
  <c r="D57" i="24"/>
  <c r="I72" i="24"/>
  <c r="G32" i="24"/>
  <c r="G61" i="24"/>
  <c r="I65" i="24"/>
  <c r="F76" i="24"/>
  <c r="E101" i="24"/>
  <c r="C41" i="24"/>
  <c r="E88" i="24"/>
  <c r="B96" i="24"/>
  <c r="E17" i="24"/>
  <c r="G21" i="24"/>
  <c r="I25" i="24"/>
  <c r="F36" i="24"/>
  <c r="I69" i="24"/>
  <c r="D73" i="24"/>
  <c r="B29" i="24"/>
  <c r="C33" i="24"/>
  <c r="H44" i="24"/>
  <c r="H80" i="24"/>
  <c r="F52" i="24"/>
  <c r="D85" i="24"/>
  <c r="G13" i="24"/>
  <c r="H13" i="24"/>
  <c r="G45" i="24"/>
  <c r="H45" i="24"/>
  <c r="B90" i="6"/>
  <c r="M90" i="6" s="1"/>
  <c r="H77" i="24"/>
  <c r="A77" i="24"/>
  <c r="B16" i="24"/>
  <c r="C16" i="24"/>
  <c r="B48" i="24"/>
  <c r="C48" i="24"/>
  <c r="B97" i="6"/>
  <c r="M97" i="6" s="1"/>
  <c r="G84" i="24"/>
  <c r="H84" i="24"/>
  <c r="G56" i="24"/>
  <c r="G89" i="24"/>
  <c r="G53" i="24"/>
  <c r="E60" i="24"/>
  <c r="H64" i="24"/>
  <c r="H16" i="24"/>
  <c r="G24" i="24"/>
  <c r="C57" i="24"/>
  <c r="C28" i="24"/>
  <c r="F32" i="24"/>
  <c r="F61" i="24"/>
  <c r="I13" i="24"/>
  <c r="F21" i="24"/>
  <c r="A25" i="24"/>
  <c r="I29" i="24"/>
  <c r="B33" i="24"/>
  <c r="C77" i="24"/>
  <c r="D84" i="24"/>
  <c r="E45" i="24"/>
  <c r="E92" i="24"/>
  <c r="I85" i="24"/>
  <c r="C17" i="24"/>
  <c r="D17" i="24"/>
  <c r="A81" i="24"/>
  <c r="I81" i="24"/>
  <c r="H20" i="24"/>
  <c r="A20" i="24"/>
  <c r="B65" i="6"/>
  <c r="M65" i="6" s="1"/>
  <c r="A52" i="24"/>
  <c r="I52" i="24"/>
  <c r="C88" i="24"/>
  <c r="D88" i="24"/>
  <c r="D11" i="24"/>
  <c r="E11" i="24"/>
  <c r="E49" i="24"/>
  <c r="F56" i="24"/>
  <c r="D89" i="24"/>
  <c r="D93" i="24"/>
  <c r="C20" i="24"/>
  <c r="B57" i="24"/>
  <c r="B28" i="24"/>
  <c r="E32" i="24"/>
  <c r="E61" i="24"/>
  <c r="H65" i="24"/>
  <c r="I96" i="24"/>
  <c r="A13" i="24"/>
  <c r="I17" i="24"/>
  <c r="G48" i="24"/>
  <c r="G29" i="24"/>
  <c r="I33" i="24"/>
  <c r="G80" i="24"/>
  <c r="I37" i="24"/>
  <c r="C84" i="24"/>
  <c r="D45" i="24"/>
  <c r="D52" i="24"/>
  <c r="F81" i="24"/>
  <c r="A21" i="24"/>
  <c r="I21" i="24"/>
  <c r="D53" i="24"/>
  <c r="E53" i="24"/>
  <c r="B98" i="6"/>
  <c r="M98" i="6" s="1"/>
  <c r="B85" i="24"/>
  <c r="C85" i="24"/>
  <c r="D24" i="24"/>
  <c r="E24" i="24"/>
  <c r="B105" i="6"/>
  <c r="M105" i="6" s="1"/>
  <c r="A92" i="24"/>
  <c r="I92" i="24"/>
  <c r="E56" i="24"/>
  <c r="C53" i="24"/>
  <c r="G64" i="24"/>
  <c r="I93" i="24"/>
  <c r="G16" i="24"/>
  <c r="C24" i="24"/>
  <c r="D32" i="24"/>
  <c r="D61" i="24"/>
  <c r="I88" i="24"/>
  <c r="F13" i="24"/>
  <c r="A17" i="24"/>
  <c r="D21" i="24"/>
  <c r="B36" i="24"/>
  <c r="F48" i="24"/>
  <c r="F29" i="24"/>
  <c r="A33" i="24"/>
  <c r="B77" i="24"/>
  <c r="B84" i="24"/>
  <c r="C45" i="24"/>
  <c r="E81" i="24"/>
  <c r="C92" i="24"/>
  <c r="H85" i="24"/>
  <c r="E25" i="24"/>
  <c r="G25" i="24"/>
  <c r="F25" i="24"/>
  <c r="B70" i="6"/>
  <c r="M70" i="6" s="1"/>
  <c r="H57" i="24"/>
  <c r="A57" i="24"/>
  <c r="B102" i="6"/>
  <c r="M102" i="6" s="1"/>
  <c r="E89" i="24"/>
  <c r="F89" i="24"/>
  <c r="E28" i="24"/>
  <c r="F28" i="24"/>
  <c r="B73" i="6"/>
  <c r="M73" i="6" s="1"/>
  <c r="F60" i="24"/>
  <c r="G60" i="24"/>
  <c r="B109" i="6"/>
  <c r="M109" i="6" s="1"/>
  <c r="D96" i="24"/>
  <c r="E96" i="24"/>
  <c r="D56" i="24"/>
  <c r="B89" i="24"/>
  <c r="C60" i="24"/>
  <c r="F64" i="24"/>
  <c r="A93" i="24"/>
  <c r="F16" i="24"/>
  <c r="B24" i="24"/>
  <c r="G57" i="24"/>
  <c r="I10" i="24"/>
  <c r="A28" i="24"/>
  <c r="C32" i="24"/>
  <c r="C61" i="24"/>
  <c r="A88" i="24"/>
  <c r="H96" i="24"/>
  <c r="E13" i="24"/>
  <c r="H17" i="24"/>
  <c r="C21" i="24"/>
  <c r="I36" i="24"/>
  <c r="E48" i="24"/>
  <c r="E29" i="24"/>
  <c r="H33" i="24"/>
  <c r="I77" i="24"/>
  <c r="I84" i="24"/>
  <c r="C52" i="24"/>
  <c r="D81" i="24"/>
  <c r="B92" i="24"/>
  <c r="G85" i="24"/>
  <c r="C56" i="24"/>
  <c r="I89" i="24"/>
  <c r="B53" i="24"/>
  <c r="B60" i="24"/>
  <c r="E64" i="24"/>
  <c r="H93" i="24"/>
  <c r="E16" i="24"/>
  <c r="I24" i="24"/>
  <c r="H28" i="24"/>
  <c r="H88" i="24"/>
  <c r="G96" i="24"/>
  <c r="D13" i="24"/>
  <c r="G17" i="24"/>
  <c r="D25" i="24"/>
  <c r="D48" i="24"/>
  <c r="D29" i="24"/>
  <c r="G77" i="24"/>
  <c r="A84" i="24"/>
  <c r="B45" i="24"/>
  <c r="B52" i="24"/>
  <c r="C81" i="24"/>
  <c r="H92" i="24"/>
  <c r="F85" i="24"/>
  <c r="I32" i="24"/>
  <c r="B32" i="24"/>
  <c r="D33" i="24"/>
  <c r="E33" i="24"/>
  <c r="E65" i="24"/>
  <c r="G65" i="24"/>
  <c r="F65" i="24"/>
  <c r="F97" i="24"/>
  <c r="G97" i="24"/>
  <c r="D36" i="24"/>
  <c r="C36" i="24"/>
  <c r="E36" i="24"/>
  <c r="B72" i="24"/>
  <c r="C72" i="24"/>
  <c r="I49" i="24"/>
  <c r="B56" i="24"/>
  <c r="A89" i="24"/>
  <c r="I53" i="24"/>
  <c r="I60" i="24"/>
  <c r="D64" i="24"/>
  <c r="G93" i="24"/>
  <c r="D16" i="24"/>
  <c r="F20" i="24"/>
  <c r="A24" i="24"/>
  <c r="F57" i="24"/>
  <c r="E72" i="24"/>
  <c r="C97" i="24"/>
  <c r="G28" i="24"/>
  <c r="H32" i="24"/>
  <c r="B61" i="24"/>
  <c r="C65" i="24"/>
  <c r="G88" i="24"/>
  <c r="F96" i="24"/>
  <c r="C13" i="24"/>
  <c r="B21" i="24"/>
  <c r="C25" i="24"/>
  <c r="H36" i="24"/>
  <c r="I48" i="24"/>
  <c r="C29" i="24"/>
  <c r="F77" i="24"/>
  <c r="I80" i="24"/>
  <c r="F37" i="24"/>
  <c r="F84" i="24"/>
  <c r="I45" i="24"/>
  <c r="H52" i="24"/>
  <c r="B81" i="24"/>
  <c r="G92" i="24"/>
  <c r="E85" i="24"/>
  <c r="G98" i="31"/>
  <c r="F98" i="31"/>
  <c r="E98" i="31"/>
  <c r="C98" i="31"/>
  <c r="B98" i="31"/>
  <c r="A98" i="31"/>
  <c r="F101" i="31"/>
  <c r="E101" i="31"/>
  <c r="C101" i="31"/>
  <c r="B101" i="31"/>
  <c r="A101" i="31"/>
  <c r="G101" i="31"/>
  <c r="B111" i="30"/>
  <c r="A99" i="31"/>
  <c r="G99" i="31"/>
  <c r="F99" i="31"/>
  <c r="E99" i="31"/>
  <c r="C99" i="31"/>
  <c r="B99" i="31"/>
  <c r="B112" i="30"/>
  <c r="C100" i="31"/>
  <c r="B100" i="31"/>
  <c r="A100" i="31"/>
  <c r="F100" i="31"/>
  <c r="G100" i="31"/>
  <c r="E100" i="31"/>
  <c r="G74" i="31"/>
  <c r="F74" i="31"/>
  <c r="E74" i="31"/>
  <c r="C74" i="31"/>
  <c r="B74" i="31"/>
  <c r="A74" i="31"/>
  <c r="G66" i="31"/>
  <c r="F66" i="31"/>
  <c r="E66" i="31"/>
  <c r="C66" i="31"/>
  <c r="B66" i="31"/>
  <c r="A66" i="31"/>
  <c r="B62" i="30"/>
  <c r="G50" i="31"/>
  <c r="F50" i="31"/>
  <c r="E50" i="31"/>
  <c r="C50" i="31"/>
  <c r="B50" i="31"/>
  <c r="A50" i="31"/>
  <c r="F93" i="31"/>
  <c r="E93" i="31"/>
  <c r="C93" i="31"/>
  <c r="G93" i="31"/>
  <c r="B93" i="31"/>
  <c r="A93" i="31"/>
  <c r="F85" i="31"/>
  <c r="E85" i="31"/>
  <c r="C85" i="31"/>
  <c r="B85" i="31"/>
  <c r="A85" i="31"/>
  <c r="G85" i="31"/>
  <c r="F77" i="31"/>
  <c r="E77" i="31"/>
  <c r="C77" i="31"/>
  <c r="B77" i="31"/>
  <c r="A77" i="31"/>
  <c r="G77" i="31"/>
  <c r="F69" i="31"/>
  <c r="E69" i="31"/>
  <c r="C69" i="31"/>
  <c r="B69" i="31"/>
  <c r="A69" i="31"/>
  <c r="G69" i="31"/>
  <c r="B73" i="30"/>
  <c r="F61" i="31"/>
  <c r="E61" i="31"/>
  <c r="C61" i="31"/>
  <c r="B61" i="31"/>
  <c r="A61" i="31"/>
  <c r="G61" i="31"/>
  <c r="F53" i="31"/>
  <c r="E53" i="31"/>
  <c r="C53" i="31"/>
  <c r="B53" i="31"/>
  <c r="A53" i="31"/>
  <c r="G53" i="31"/>
  <c r="B102" i="30"/>
  <c r="G90" i="31"/>
  <c r="F90" i="31"/>
  <c r="E90" i="31"/>
  <c r="C90" i="31"/>
  <c r="B90" i="31"/>
  <c r="A90" i="31"/>
  <c r="C96" i="31"/>
  <c r="B96" i="31"/>
  <c r="A96" i="31"/>
  <c r="E96" i="31"/>
  <c r="G96" i="31"/>
  <c r="F96" i="31"/>
  <c r="C88" i="31"/>
  <c r="B88" i="31"/>
  <c r="A88" i="31"/>
  <c r="G88" i="31"/>
  <c r="F88" i="31"/>
  <c r="E88" i="31"/>
  <c r="B92" i="30"/>
  <c r="C80" i="31"/>
  <c r="B80" i="31"/>
  <c r="A80" i="31"/>
  <c r="G80" i="31"/>
  <c r="F80" i="31"/>
  <c r="E80" i="31"/>
  <c r="B84" i="30"/>
  <c r="C72" i="31"/>
  <c r="B72" i="31"/>
  <c r="A72" i="31"/>
  <c r="E72" i="31"/>
  <c r="G72" i="31"/>
  <c r="F72" i="31"/>
  <c r="C64" i="31"/>
  <c r="B64" i="31"/>
  <c r="A64" i="31"/>
  <c r="E64" i="31"/>
  <c r="G64" i="31"/>
  <c r="F64" i="31"/>
  <c r="C56" i="31"/>
  <c r="B56" i="31"/>
  <c r="A56" i="31"/>
  <c r="G56" i="31"/>
  <c r="E56" i="31"/>
  <c r="F56" i="31"/>
  <c r="B79" i="30"/>
  <c r="A67" i="31"/>
  <c r="G67" i="31"/>
  <c r="F67" i="31"/>
  <c r="E67" i="31"/>
  <c r="C67" i="31"/>
  <c r="B67" i="31"/>
  <c r="B71" i="30"/>
  <c r="A59" i="31"/>
  <c r="G59" i="31"/>
  <c r="F59" i="31"/>
  <c r="E59" i="31"/>
  <c r="C59" i="31"/>
  <c r="B59" i="31"/>
  <c r="A51" i="31"/>
  <c r="G51" i="31"/>
  <c r="F51" i="31"/>
  <c r="E51" i="31"/>
  <c r="C51" i="31"/>
  <c r="B51" i="31"/>
  <c r="A75" i="31"/>
  <c r="G75" i="31"/>
  <c r="F75" i="31"/>
  <c r="E75" i="31"/>
  <c r="B75" i="31"/>
  <c r="C75" i="31"/>
  <c r="B90" i="30"/>
  <c r="G78" i="31"/>
  <c r="F78" i="31"/>
  <c r="E78" i="31"/>
  <c r="C78" i="31"/>
  <c r="B78" i="31"/>
  <c r="A78" i="31"/>
  <c r="G62" i="31"/>
  <c r="F62" i="31"/>
  <c r="E62" i="31"/>
  <c r="C62" i="31"/>
  <c r="B62" i="31"/>
  <c r="A62" i="31"/>
  <c r="B103" i="30"/>
  <c r="A91" i="31"/>
  <c r="G91" i="31"/>
  <c r="F91" i="31"/>
  <c r="E91" i="31"/>
  <c r="C91" i="31"/>
  <c r="B91" i="31"/>
  <c r="B82" i="30"/>
  <c r="G70" i="31"/>
  <c r="F70" i="31"/>
  <c r="E70" i="31"/>
  <c r="C70" i="31"/>
  <c r="B70" i="31"/>
  <c r="A70" i="31"/>
  <c r="B66" i="30"/>
  <c r="G54" i="31"/>
  <c r="F54" i="31"/>
  <c r="E54" i="31"/>
  <c r="C54" i="31"/>
  <c r="B54" i="31"/>
  <c r="A54" i="31"/>
  <c r="B109" i="30"/>
  <c r="F97" i="31"/>
  <c r="G97" i="31"/>
  <c r="E97" i="31"/>
  <c r="C97" i="31"/>
  <c r="B97" i="31"/>
  <c r="A97" i="31"/>
  <c r="B101" i="30"/>
  <c r="F89" i="31"/>
  <c r="E89" i="31"/>
  <c r="C89" i="31"/>
  <c r="B89" i="31"/>
  <c r="A89" i="31"/>
  <c r="G89" i="31"/>
  <c r="F81" i="31"/>
  <c r="E81" i="31"/>
  <c r="C81" i="31"/>
  <c r="B81" i="31"/>
  <c r="A81" i="31"/>
  <c r="G81" i="31"/>
  <c r="F73" i="31"/>
  <c r="E73" i="31"/>
  <c r="C73" i="31"/>
  <c r="B73" i="31"/>
  <c r="A73" i="31"/>
  <c r="G73" i="31"/>
  <c r="B77" i="30"/>
  <c r="F65" i="31"/>
  <c r="E65" i="31"/>
  <c r="C65" i="31"/>
  <c r="B65" i="31"/>
  <c r="A65" i="31"/>
  <c r="G65" i="31"/>
  <c r="B69" i="30"/>
  <c r="F57" i="31"/>
  <c r="E57" i="31"/>
  <c r="C57" i="31"/>
  <c r="B57" i="31"/>
  <c r="A57" i="31"/>
  <c r="G57" i="31"/>
  <c r="A83" i="31"/>
  <c r="G83" i="31"/>
  <c r="F83" i="31"/>
  <c r="E83" i="31"/>
  <c r="B83" i="31"/>
  <c r="C83" i="31"/>
  <c r="G94" i="31"/>
  <c r="F94" i="31"/>
  <c r="E94" i="31"/>
  <c r="C94" i="31"/>
  <c r="B94" i="31"/>
  <c r="A94" i="31"/>
  <c r="B98" i="30"/>
  <c r="G86" i="31"/>
  <c r="F86" i="31"/>
  <c r="E86" i="31"/>
  <c r="C86" i="31"/>
  <c r="B86" i="31"/>
  <c r="A86" i="31"/>
  <c r="C92" i="31"/>
  <c r="B92" i="31"/>
  <c r="A92" i="31"/>
  <c r="G92" i="31"/>
  <c r="F92" i="31"/>
  <c r="E92" i="31"/>
  <c r="B96" i="30"/>
  <c r="C84" i="31"/>
  <c r="B84" i="31"/>
  <c r="A84" i="31"/>
  <c r="G84" i="31"/>
  <c r="F84" i="31"/>
  <c r="E84" i="31"/>
  <c r="B88" i="30"/>
  <c r="C76" i="31"/>
  <c r="B76" i="31"/>
  <c r="A76" i="31"/>
  <c r="E76" i="31"/>
  <c r="G76" i="31"/>
  <c r="F76" i="31"/>
  <c r="B80" i="30"/>
  <c r="C68" i="31"/>
  <c r="B68" i="31"/>
  <c r="A68" i="31"/>
  <c r="E68" i="31"/>
  <c r="G68" i="31"/>
  <c r="F68" i="31"/>
  <c r="B72" i="30"/>
  <c r="C60" i="31"/>
  <c r="B60" i="31"/>
  <c r="A60" i="31"/>
  <c r="E60" i="31"/>
  <c r="G60" i="31"/>
  <c r="F60" i="31"/>
  <c r="C52" i="31"/>
  <c r="B52" i="31"/>
  <c r="A52" i="31"/>
  <c r="G52" i="31"/>
  <c r="E52" i="31"/>
  <c r="F52" i="31"/>
  <c r="B107" i="30"/>
  <c r="A95" i="31"/>
  <c r="B95" i="31"/>
  <c r="G95" i="31"/>
  <c r="F95" i="31"/>
  <c r="E95" i="31"/>
  <c r="C95" i="31"/>
  <c r="B99" i="30"/>
  <c r="A87" i="31"/>
  <c r="G87" i="31"/>
  <c r="F87" i="31"/>
  <c r="E87" i="31"/>
  <c r="C87" i="31"/>
  <c r="B87" i="31"/>
  <c r="B91" i="30"/>
  <c r="A79" i="31"/>
  <c r="G79" i="31"/>
  <c r="F79" i="31"/>
  <c r="B79" i="31"/>
  <c r="E79" i="31"/>
  <c r="C79" i="31"/>
  <c r="B83" i="30"/>
  <c r="A71" i="31"/>
  <c r="G71" i="31"/>
  <c r="F71" i="31"/>
  <c r="E71" i="31"/>
  <c r="C71" i="31"/>
  <c r="B71" i="31"/>
  <c r="A63" i="31"/>
  <c r="G63" i="31"/>
  <c r="F63" i="31"/>
  <c r="E63" i="31"/>
  <c r="C63" i="31"/>
  <c r="B63" i="31"/>
  <c r="A55" i="31"/>
  <c r="G55" i="31"/>
  <c r="F55" i="31"/>
  <c r="E55" i="31"/>
  <c r="C55" i="31"/>
  <c r="B55" i="31"/>
  <c r="G82" i="31"/>
  <c r="F82" i="31"/>
  <c r="E82" i="31"/>
  <c r="C82" i="31"/>
  <c r="B82" i="31"/>
  <c r="A82" i="31"/>
  <c r="G58" i="31"/>
  <c r="F58" i="31"/>
  <c r="E58" i="31"/>
  <c r="C58" i="31"/>
  <c r="B58" i="31"/>
  <c r="A58" i="31"/>
  <c r="B60" i="30"/>
  <c r="C48" i="31"/>
  <c r="B48" i="31"/>
  <c r="E48" i="31"/>
  <c r="A48" i="31"/>
  <c r="G48" i="31"/>
  <c r="F48" i="31"/>
  <c r="B52" i="30"/>
  <c r="C40" i="31"/>
  <c r="B40" i="31"/>
  <c r="A40" i="31"/>
  <c r="E40" i="31"/>
  <c r="G40" i="31"/>
  <c r="F40" i="31"/>
  <c r="A43" i="31"/>
  <c r="G43" i="31"/>
  <c r="F43" i="31"/>
  <c r="E43" i="31"/>
  <c r="B43" i="31"/>
  <c r="C43" i="31"/>
  <c r="B58" i="30"/>
  <c r="G46" i="31"/>
  <c r="F46" i="31"/>
  <c r="E46" i="31"/>
  <c r="C46" i="31"/>
  <c r="B46" i="31"/>
  <c r="A46" i="31"/>
  <c r="B54" i="30"/>
  <c r="G42" i="31"/>
  <c r="F42" i="31"/>
  <c r="E42" i="31"/>
  <c r="C42" i="31"/>
  <c r="B42" i="31"/>
  <c r="A42" i="31"/>
  <c r="B50" i="30"/>
  <c r="G38" i="31"/>
  <c r="F38" i="31"/>
  <c r="E38" i="31"/>
  <c r="C38" i="31"/>
  <c r="B38" i="31"/>
  <c r="A38" i="31"/>
  <c r="B61" i="30"/>
  <c r="F49" i="31"/>
  <c r="E49" i="31"/>
  <c r="C49" i="31"/>
  <c r="B49" i="31"/>
  <c r="A49" i="31"/>
  <c r="G49" i="31"/>
  <c r="B53" i="30"/>
  <c r="F41" i="31"/>
  <c r="E41" i="31"/>
  <c r="G41" i="31"/>
  <c r="C41" i="31"/>
  <c r="B41" i="31"/>
  <c r="A41" i="31"/>
  <c r="C44" i="31"/>
  <c r="B44" i="31"/>
  <c r="A44" i="31"/>
  <c r="G44" i="31"/>
  <c r="F44" i="31"/>
  <c r="E44" i="31"/>
  <c r="A47" i="31"/>
  <c r="B47" i="31"/>
  <c r="G47" i="31"/>
  <c r="F47" i="31"/>
  <c r="E47" i="31"/>
  <c r="C47" i="31"/>
  <c r="A39" i="31"/>
  <c r="B39" i="31"/>
  <c r="G39" i="31"/>
  <c r="F39" i="31"/>
  <c r="E39" i="31"/>
  <c r="C39" i="31"/>
  <c r="F45" i="31"/>
  <c r="E45" i="31"/>
  <c r="C45" i="31"/>
  <c r="B45" i="31"/>
  <c r="G45" i="31"/>
  <c r="A45" i="31"/>
  <c r="F33" i="31"/>
  <c r="E33" i="31"/>
  <c r="C33" i="31"/>
  <c r="B33" i="31"/>
  <c r="A33" i="31"/>
  <c r="G33" i="31"/>
  <c r="G34" i="31"/>
  <c r="F34" i="31"/>
  <c r="E34" i="31"/>
  <c r="C34" i="31"/>
  <c r="B34" i="31"/>
  <c r="A34" i="31"/>
  <c r="G26" i="31"/>
  <c r="F26" i="31"/>
  <c r="E26" i="31"/>
  <c r="C26" i="31"/>
  <c r="B26" i="31"/>
  <c r="A26" i="31"/>
  <c r="C36" i="31"/>
  <c r="F36" i="31"/>
  <c r="B36" i="31"/>
  <c r="A36" i="31"/>
  <c r="G36" i="31"/>
  <c r="E36" i="31"/>
  <c r="C28" i="31"/>
  <c r="F28" i="31"/>
  <c r="B28" i="31"/>
  <c r="A28" i="31"/>
  <c r="G28" i="31"/>
  <c r="E28" i="31"/>
  <c r="B49" i="30"/>
  <c r="F37" i="31"/>
  <c r="E37" i="31"/>
  <c r="C37" i="31"/>
  <c r="B37" i="31"/>
  <c r="A37" i="31"/>
  <c r="G37" i="31"/>
  <c r="B41" i="30"/>
  <c r="F29" i="31"/>
  <c r="E29" i="31"/>
  <c r="C29" i="31"/>
  <c r="B29" i="31"/>
  <c r="A29" i="31"/>
  <c r="G29" i="31"/>
  <c r="C32" i="31"/>
  <c r="B32" i="31"/>
  <c r="A32" i="31"/>
  <c r="F32" i="31"/>
  <c r="G32" i="31"/>
  <c r="E32" i="31"/>
  <c r="B47" i="30"/>
  <c r="A35" i="31"/>
  <c r="C35" i="31"/>
  <c r="G35" i="31"/>
  <c r="F35" i="31"/>
  <c r="E35" i="31"/>
  <c r="B35" i="31"/>
  <c r="B39" i="30"/>
  <c r="A27" i="31"/>
  <c r="C27" i="31"/>
  <c r="G27" i="31"/>
  <c r="F27" i="31"/>
  <c r="E27" i="31"/>
  <c r="B27" i="31"/>
  <c r="B42" i="30"/>
  <c r="G30" i="31"/>
  <c r="F30" i="31"/>
  <c r="E30" i="31"/>
  <c r="C30" i="31"/>
  <c r="A30" i="31"/>
  <c r="B30" i="31"/>
  <c r="A31" i="31"/>
  <c r="G31" i="31"/>
  <c r="F31" i="31"/>
  <c r="E31" i="31"/>
  <c r="C31" i="31"/>
  <c r="B31" i="31"/>
  <c r="F25" i="31"/>
  <c r="E25" i="31"/>
  <c r="C25" i="31"/>
  <c r="B25" i="31"/>
  <c r="A25" i="31"/>
  <c r="G25" i="31"/>
  <c r="C20" i="31"/>
  <c r="B20" i="31"/>
  <c r="A20" i="31"/>
  <c r="G20" i="31"/>
  <c r="E20" i="31"/>
  <c r="F20" i="31"/>
  <c r="F17" i="31"/>
  <c r="E17" i="31"/>
  <c r="C17" i="31"/>
  <c r="B17" i="31"/>
  <c r="A17" i="31"/>
  <c r="G17" i="31"/>
  <c r="G14" i="31"/>
  <c r="F14" i="31"/>
  <c r="E14" i="31"/>
  <c r="C14" i="31"/>
  <c r="B14" i="31"/>
  <c r="A14" i="31"/>
  <c r="A23" i="31"/>
  <c r="G23" i="31"/>
  <c r="F23" i="31"/>
  <c r="B23" i="31"/>
  <c r="E23" i="31"/>
  <c r="C23" i="31"/>
  <c r="A15" i="31"/>
  <c r="G15" i="31"/>
  <c r="F15" i="31"/>
  <c r="E15" i="31"/>
  <c r="B15" i="31"/>
  <c r="C15" i="31"/>
  <c r="B33" i="30"/>
  <c r="F21" i="31"/>
  <c r="E21" i="31"/>
  <c r="C21" i="31"/>
  <c r="B21" i="31"/>
  <c r="A21" i="31"/>
  <c r="G21" i="31"/>
  <c r="B30" i="30"/>
  <c r="G18" i="31"/>
  <c r="F18" i="31"/>
  <c r="E18" i="31"/>
  <c r="C18" i="31"/>
  <c r="B18" i="31"/>
  <c r="A18" i="31"/>
  <c r="C24" i="31"/>
  <c r="B24" i="31"/>
  <c r="A24" i="31"/>
  <c r="G24" i="31"/>
  <c r="E24" i="31"/>
  <c r="F24" i="31"/>
  <c r="A19" i="31"/>
  <c r="G19" i="31"/>
  <c r="F19" i="31"/>
  <c r="E19" i="31"/>
  <c r="C19" i="31"/>
  <c r="B19" i="31"/>
  <c r="C16" i="31"/>
  <c r="B16" i="31"/>
  <c r="A16" i="31"/>
  <c r="G16" i="31"/>
  <c r="F16" i="31"/>
  <c r="E16" i="31"/>
  <c r="G22" i="31"/>
  <c r="F22" i="31"/>
  <c r="E22" i="31"/>
  <c r="C22" i="31"/>
  <c r="B22" i="31"/>
  <c r="A22" i="31"/>
  <c r="B22" i="30"/>
  <c r="G10" i="31"/>
  <c r="F10" i="31"/>
  <c r="E10" i="31"/>
  <c r="C10" i="31"/>
  <c r="B10" i="31"/>
  <c r="A10" i="31"/>
  <c r="F13" i="31"/>
  <c r="E13" i="31"/>
  <c r="C13" i="31"/>
  <c r="B13" i="31"/>
  <c r="A13" i="31"/>
  <c r="G13" i="31"/>
  <c r="B23" i="30"/>
  <c r="A11" i="31"/>
  <c r="B11" i="31"/>
  <c r="G11" i="31"/>
  <c r="F11" i="31"/>
  <c r="E11" i="31"/>
  <c r="C11" i="31"/>
  <c r="C8" i="31"/>
  <c r="B8" i="31"/>
  <c r="A8" i="31"/>
  <c r="G8" i="31"/>
  <c r="E8" i="31"/>
  <c r="F8" i="31"/>
  <c r="F9" i="31"/>
  <c r="E9" i="31"/>
  <c r="C9" i="31"/>
  <c r="B9" i="31"/>
  <c r="A9" i="31"/>
  <c r="G9" i="31"/>
  <c r="B24" i="30"/>
  <c r="C12" i="31"/>
  <c r="B12" i="31"/>
  <c r="A12" i="31"/>
  <c r="E12" i="31"/>
  <c r="G12" i="31"/>
  <c r="F12" i="31"/>
  <c r="W11" i="30"/>
  <c r="B20" i="30"/>
  <c r="B113" i="30"/>
  <c r="B34" i="30"/>
  <c r="B31" i="30"/>
  <c r="B28" i="30"/>
  <c r="B25" i="30"/>
  <c r="B17" i="30"/>
  <c r="B105" i="30"/>
  <c r="B94" i="30"/>
  <c r="B86" i="30"/>
  <c r="B75" i="30"/>
  <c r="B64" i="30"/>
  <c r="B56" i="30"/>
  <c r="B45" i="30"/>
  <c r="B37" i="30"/>
  <c r="B108" i="30"/>
  <c r="B100" i="30"/>
  <c r="B97" i="30"/>
  <c r="B89" i="30"/>
  <c r="B81" i="30"/>
  <c r="B78" i="30"/>
  <c r="B70" i="30"/>
  <c r="B67" i="30"/>
  <c r="B59" i="30"/>
  <c r="B48" i="30"/>
  <c r="B40" i="30"/>
  <c r="B32" i="30"/>
  <c r="B51" i="30"/>
  <c r="B43" i="30"/>
  <c r="B35" i="30"/>
  <c r="B29" i="30"/>
  <c r="B26" i="30"/>
  <c r="B18" i="30"/>
  <c r="B110" i="30"/>
  <c r="B106" i="30"/>
  <c r="B95" i="30"/>
  <c r="B87" i="30"/>
  <c r="B76" i="30"/>
  <c r="B68" i="30"/>
  <c r="B65" i="30"/>
  <c r="B57" i="30"/>
  <c r="B46" i="30"/>
  <c r="B38" i="30"/>
  <c r="B21" i="30"/>
  <c r="B104" i="30"/>
  <c r="B93" i="30"/>
  <c r="B85" i="30"/>
  <c r="B74" i="30"/>
  <c r="B63" i="30"/>
  <c r="B55" i="30"/>
  <c r="B44" i="30"/>
  <c r="B36" i="30"/>
  <c r="B27" i="30"/>
  <c r="B19" i="30"/>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230" i="9"/>
  <c r="X231" i="9"/>
  <c r="X232" i="9"/>
  <c r="X233" i="9"/>
  <c r="X234" i="9"/>
  <c r="X235" i="9"/>
  <c r="X236" i="9"/>
  <c r="X237" i="9"/>
  <c r="X238" i="9"/>
  <c r="X239" i="9"/>
  <c r="X240" i="9"/>
  <c r="X241" i="9"/>
  <c r="X242" i="9"/>
  <c r="X243" i="9"/>
  <c r="X244" i="9"/>
  <c r="X245" i="9"/>
  <c r="X246" i="9"/>
  <c r="X247" i="9"/>
  <c r="X248" i="9"/>
  <c r="X249" i="9"/>
  <c r="X250" i="9"/>
  <c r="X251" i="9"/>
  <c r="X252" i="9"/>
  <c r="X253" i="9"/>
  <c r="X254" i="9"/>
  <c r="X255" i="9"/>
  <c r="X256" i="9"/>
  <c r="X257" i="9"/>
  <c r="X258" i="9"/>
  <c r="X259" i="9"/>
  <c r="X260" i="9"/>
  <c r="X261" i="9"/>
  <c r="X262" i="9"/>
  <c r="X263" i="9"/>
  <c r="X264" i="9"/>
  <c r="X265" i="9"/>
  <c r="X266" i="9"/>
  <c r="X267" i="9"/>
  <c r="X268" i="9"/>
  <c r="X269" i="9"/>
  <c r="X270" i="9"/>
  <c r="X271" i="9"/>
  <c r="X272" i="9"/>
  <c r="X273" i="9"/>
  <c r="X274" i="9"/>
  <c r="X275" i="9"/>
  <c r="X276" i="9"/>
  <c r="X277" i="9"/>
  <c r="X278" i="9"/>
  <c r="X279" i="9"/>
  <c r="X280" i="9"/>
  <c r="X281" i="9"/>
  <c r="X282" i="9"/>
  <c r="X283" i="9"/>
  <c r="X284" i="9"/>
  <c r="X285" i="9"/>
  <c r="X286" i="9"/>
  <c r="X287" i="9"/>
  <c r="X288" i="9"/>
  <c r="X289" i="9"/>
  <c r="X290" i="9"/>
  <c r="X291" i="9"/>
  <c r="X292" i="9"/>
  <c r="X293" i="9"/>
  <c r="X294" i="9"/>
  <c r="X295" i="9"/>
  <c r="X296" i="9"/>
  <c r="X297" i="9"/>
  <c r="X298" i="9"/>
  <c r="X299" i="9"/>
  <c r="X300" i="9"/>
  <c r="X301" i="9"/>
  <c r="X302" i="9"/>
  <c r="X303" i="9"/>
  <c r="X304" i="9"/>
  <c r="X305" i="9"/>
  <c r="X306" i="9"/>
  <c r="X307" i="9"/>
  <c r="X308" i="9"/>
  <c r="X309" i="9"/>
  <c r="X310" i="9"/>
  <c r="X311" i="9"/>
  <c r="X312" i="9"/>
  <c r="X313" i="9"/>
  <c r="X314" i="9"/>
  <c r="X315" i="9"/>
  <c r="X316" i="9"/>
  <c r="X317" i="9"/>
  <c r="X318" i="9"/>
  <c r="X319" i="9"/>
  <c r="X320" i="9"/>
  <c r="X321" i="9"/>
  <c r="X322" i="9"/>
  <c r="X323" i="9"/>
  <c r="X324" i="9"/>
  <c r="X325" i="9"/>
  <c r="X326" i="9"/>
  <c r="X327" i="9"/>
  <c r="X328" i="9"/>
  <c r="X329" i="9"/>
  <c r="X330" i="9"/>
  <c r="X331" i="9"/>
  <c r="X332" i="9"/>
  <c r="X333" i="9"/>
  <c r="X334" i="9"/>
  <c r="X335" i="9"/>
  <c r="X336" i="9"/>
  <c r="X337" i="9"/>
  <c r="X338" i="9"/>
  <c r="X339" i="9"/>
  <c r="X340" i="9"/>
  <c r="X341" i="9"/>
  <c r="X342" i="9"/>
  <c r="X343" i="9"/>
  <c r="X344" i="9"/>
  <c r="X345" i="9"/>
  <c r="X346" i="9"/>
  <c r="X347" i="9"/>
  <c r="X348" i="9"/>
  <c r="X349" i="9"/>
  <c r="X350" i="9"/>
  <c r="X351" i="9"/>
  <c r="X352" i="9"/>
  <c r="X353" i="9"/>
  <c r="X354" i="9"/>
  <c r="X355" i="9"/>
  <c r="X356" i="9"/>
  <c r="X357" i="9"/>
  <c r="X358" i="9"/>
  <c r="X359" i="9"/>
  <c r="X360" i="9"/>
  <c r="X361" i="9"/>
  <c r="X362" i="9"/>
  <c r="X363" i="9"/>
  <c r="X364" i="9"/>
  <c r="X365" i="9"/>
  <c r="X366" i="9"/>
  <c r="X367" i="9"/>
  <c r="X36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483" i="9"/>
  <c r="X484" i="9"/>
  <c r="X485" i="9"/>
  <c r="X486" i="9"/>
  <c r="X487" i="9"/>
  <c r="X488" i="9"/>
  <c r="X489" i="9"/>
  <c r="X490" i="9"/>
  <c r="X491" i="9"/>
  <c r="X492" i="9"/>
  <c r="X493" i="9"/>
  <c r="X494" i="9"/>
  <c r="X495" i="9"/>
  <c r="X496" i="9"/>
  <c r="X497" i="9"/>
  <c r="X498" i="9"/>
  <c r="X499" i="9"/>
  <c r="X500" i="9"/>
  <c r="X501" i="9"/>
  <c r="X502" i="9"/>
  <c r="X503" i="9"/>
  <c r="X504" i="9"/>
  <c r="X505" i="9"/>
  <c r="X506" i="9"/>
  <c r="X507" i="9"/>
  <c r="X508" i="9"/>
  <c r="X509" i="9"/>
  <c r="X510" i="9"/>
  <c r="X511" i="9"/>
  <c r="X512" i="9"/>
  <c r="X513" i="9"/>
  <c r="X514" i="9"/>
  <c r="X515" i="9"/>
  <c r="X516" i="9"/>
  <c r="X517" i="9"/>
  <c r="X518" i="9"/>
  <c r="X519" i="9"/>
  <c r="X520" i="9"/>
  <c r="X521" i="9"/>
  <c r="X522" i="9"/>
  <c r="X523" i="9"/>
  <c r="X524" i="9"/>
  <c r="X525" i="9"/>
  <c r="X526" i="9"/>
  <c r="X527" i="9"/>
  <c r="X528" i="9"/>
  <c r="X529" i="9"/>
  <c r="X530" i="9"/>
  <c r="X531" i="9"/>
  <c r="X532" i="9"/>
  <c r="X533" i="9"/>
  <c r="X534" i="9"/>
  <c r="X535" i="9"/>
  <c r="X536" i="9"/>
  <c r="X537" i="9"/>
  <c r="X538" i="9"/>
  <c r="X539" i="9"/>
  <c r="X540" i="9"/>
  <c r="X541" i="9"/>
  <c r="X542" i="9"/>
  <c r="X543" i="9"/>
  <c r="X544" i="9"/>
  <c r="X545" i="9"/>
  <c r="X546" i="9"/>
  <c r="X547" i="9"/>
  <c r="X548" i="9"/>
  <c r="X549" i="9"/>
  <c r="X550" i="9"/>
  <c r="X551" i="9"/>
  <c r="X552" i="9"/>
  <c r="X553" i="9"/>
  <c r="X554" i="9"/>
  <c r="X555" i="9"/>
  <c r="X556" i="9"/>
  <c r="X557" i="9"/>
  <c r="X558" i="9"/>
  <c r="X559" i="9"/>
  <c r="X560" i="9"/>
  <c r="X561" i="9"/>
  <c r="X562" i="9"/>
  <c r="X563" i="9"/>
  <c r="X564" i="9"/>
  <c r="X565" i="9"/>
  <c r="X566" i="9"/>
  <c r="X567" i="9"/>
  <c r="X568" i="9"/>
  <c r="X569" i="9"/>
  <c r="X570" i="9"/>
  <c r="X571" i="9"/>
  <c r="X572" i="9"/>
  <c r="X573" i="9"/>
  <c r="X574" i="9"/>
  <c r="X575" i="9"/>
  <c r="X576" i="9"/>
  <c r="X577" i="9"/>
  <c r="X578" i="9"/>
  <c r="X579" i="9"/>
  <c r="X580" i="9"/>
  <c r="X581" i="9"/>
  <c r="X582" i="9"/>
  <c r="X583" i="9"/>
  <c r="X584" i="9"/>
  <c r="X585" i="9"/>
  <c r="X586" i="9"/>
  <c r="X587" i="9"/>
  <c r="X588" i="9"/>
  <c r="X589" i="9"/>
  <c r="X590" i="9"/>
  <c r="X591" i="9"/>
  <c r="X592" i="9"/>
  <c r="X593" i="9"/>
  <c r="X594" i="9"/>
  <c r="X595" i="9"/>
  <c r="X596" i="9"/>
  <c r="X597" i="9"/>
  <c r="X598" i="9"/>
  <c r="X599" i="9"/>
  <c r="X600" i="9"/>
  <c r="X601" i="9"/>
  <c r="X602" i="9"/>
  <c r="X603" i="9"/>
  <c r="X604" i="9"/>
  <c r="X605" i="9"/>
  <c r="X606" i="9"/>
  <c r="X607" i="9"/>
  <c r="X608" i="9"/>
  <c r="X609" i="9"/>
  <c r="X610" i="9"/>
  <c r="X611" i="9"/>
  <c r="X612" i="9"/>
  <c r="X613" i="9"/>
  <c r="X614" i="9"/>
  <c r="X615" i="9"/>
  <c r="X616" i="9"/>
  <c r="X617" i="9"/>
  <c r="X618" i="9"/>
  <c r="X619" i="9"/>
  <c r="X620" i="9"/>
  <c r="X621" i="9"/>
  <c r="X622" i="9"/>
  <c r="X623" i="9"/>
  <c r="X624" i="9"/>
  <c r="X625" i="9"/>
  <c r="X626" i="9"/>
  <c r="X627" i="9"/>
  <c r="X628" i="9"/>
  <c r="X629" i="9"/>
  <c r="X630" i="9"/>
  <c r="X631" i="9"/>
  <c r="X632" i="9"/>
  <c r="X633" i="9"/>
  <c r="X634" i="9"/>
  <c r="X635" i="9"/>
  <c r="X636" i="9"/>
  <c r="X637" i="9"/>
  <c r="X638" i="9"/>
  <c r="X639" i="9"/>
  <c r="X640" i="9"/>
  <c r="X641" i="9"/>
  <c r="X642" i="9"/>
  <c r="X643" i="9"/>
  <c r="X644" i="9"/>
  <c r="X645" i="9"/>
  <c r="X646" i="9"/>
  <c r="X647" i="9"/>
  <c r="X648" i="9"/>
  <c r="X649" i="9"/>
  <c r="X650" i="9"/>
  <c r="X651" i="9"/>
  <c r="X652" i="9"/>
  <c r="X653" i="9"/>
  <c r="X654" i="9"/>
  <c r="X655" i="9"/>
  <c r="X656" i="9"/>
  <c r="X657" i="9"/>
  <c r="X658" i="9"/>
  <c r="X659" i="9"/>
  <c r="X660" i="9"/>
  <c r="X661" i="9"/>
  <c r="X662" i="9"/>
  <c r="X663" i="9"/>
  <c r="X664" i="9"/>
  <c r="X665" i="9"/>
  <c r="X666" i="9"/>
  <c r="X667" i="9"/>
  <c r="X668" i="9"/>
  <c r="X669" i="9"/>
  <c r="X670" i="9"/>
  <c r="X671" i="9"/>
  <c r="X672" i="9"/>
  <c r="X673" i="9"/>
  <c r="X674" i="9"/>
  <c r="X675" i="9"/>
  <c r="X676" i="9"/>
  <c r="X677" i="9"/>
  <c r="X678" i="9"/>
  <c r="X679" i="9"/>
  <c r="X680" i="9"/>
  <c r="X681" i="9"/>
  <c r="X682" i="9"/>
  <c r="X683" i="9"/>
  <c r="X684" i="9"/>
  <c r="X685" i="9"/>
  <c r="X686" i="9"/>
  <c r="X687" i="9"/>
  <c r="X688" i="9"/>
  <c r="X689" i="9"/>
  <c r="X690" i="9"/>
  <c r="X691" i="9"/>
  <c r="X692" i="9"/>
  <c r="X693" i="9"/>
  <c r="X694" i="9"/>
  <c r="X695" i="9"/>
  <c r="X696" i="9"/>
  <c r="X697" i="9"/>
  <c r="X698" i="9"/>
  <c r="X699" i="9"/>
  <c r="X700" i="9"/>
  <c r="X701" i="9"/>
  <c r="X702" i="9"/>
  <c r="X703" i="9"/>
  <c r="X704" i="9"/>
  <c r="X705" i="9"/>
  <c r="X706" i="9"/>
  <c r="X707" i="9"/>
  <c r="X708" i="9"/>
  <c r="X709" i="9"/>
  <c r="X710" i="9"/>
  <c r="X711" i="9"/>
  <c r="X712" i="9"/>
  <c r="X713" i="9"/>
  <c r="X714" i="9"/>
  <c r="X715" i="9"/>
  <c r="X716" i="9"/>
  <c r="X717" i="9"/>
  <c r="X718" i="9"/>
  <c r="X719" i="9"/>
  <c r="X720" i="9"/>
  <c r="X721" i="9"/>
  <c r="X722" i="9"/>
  <c r="X723" i="9"/>
  <c r="X724" i="9"/>
  <c r="X725" i="9"/>
  <c r="X726" i="9"/>
  <c r="X727" i="9"/>
  <c r="X728" i="9"/>
  <c r="X729" i="9"/>
  <c r="X730" i="9"/>
  <c r="X731" i="9"/>
  <c r="X732" i="9"/>
  <c r="X733" i="9"/>
  <c r="X734" i="9"/>
  <c r="X735" i="9"/>
  <c r="X736" i="9"/>
  <c r="X737" i="9"/>
  <c r="X738" i="9"/>
  <c r="X739" i="9"/>
  <c r="X740" i="9"/>
  <c r="X741" i="9"/>
  <c r="X742" i="9"/>
  <c r="X743" i="9"/>
  <c r="X744" i="9"/>
  <c r="X745" i="9"/>
  <c r="X746" i="9"/>
  <c r="X747" i="9"/>
  <c r="X748" i="9"/>
  <c r="X749" i="9"/>
  <c r="X750" i="9"/>
  <c r="X751" i="9"/>
  <c r="X752" i="9"/>
  <c r="X753" i="9"/>
  <c r="X754" i="9"/>
  <c r="X755" i="9"/>
  <c r="X756" i="9"/>
  <c r="X757" i="9"/>
  <c r="X758" i="9"/>
  <c r="X759" i="9"/>
  <c r="X760" i="9"/>
  <c r="X761" i="9"/>
  <c r="X762" i="9"/>
  <c r="X763" i="9"/>
  <c r="X764" i="9"/>
  <c r="X765" i="9"/>
  <c r="X766" i="9"/>
  <c r="X767" i="9"/>
  <c r="X768" i="9"/>
  <c r="X769" i="9"/>
  <c r="X770" i="9"/>
  <c r="X771" i="9"/>
  <c r="X772" i="9"/>
  <c r="X773" i="9"/>
  <c r="X774" i="9"/>
  <c r="X775" i="9"/>
  <c r="X776" i="9"/>
  <c r="X777" i="9"/>
  <c r="X778" i="9"/>
  <c r="X779" i="9"/>
  <c r="X780" i="9"/>
  <c r="X781" i="9"/>
  <c r="X782" i="9"/>
  <c r="X783" i="9"/>
  <c r="X784" i="9"/>
  <c r="X785" i="9"/>
  <c r="X786" i="9"/>
  <c r="X787" i="9"/>
  <c r="X788" i="9"/>
  <c r="X789" i="9"/>
  <c r="X790" i="9"/>
  <c r="X791" i="9"/>
  <c r="X792" i="9"/>
  <c r="X793" i="9"/>
  <c r="X794" i="9"/>
  <c r="X795" i="9"/>
  <c r="X796" i="9"/>
  <c r="X797" i="9"/>
  <c r="X798" i="9"/>
  <c r="X799" i="9"/>
  <c r="X800" i="9"/>
  <c r="X801" i="9"/>
  <c r="X802" i="9"/>
  <c r="X803" i="9"/>
  <c r="X804" i="9"/>
  <c r="X805" i="9"/>
  <c r="X806" i="9"/>
  <c r="X807" i="9"/>
  <c r="X808" i="9"/>
  <c r="X809" i="9"/>
  <c r="X810" i="9"/>
  <c r="X811" i="9"/>
  <c r="X812" i="9"/>
  <c r="X813" i="9"/>
  <c r="X814" i="9"/>
  <c r="X815" i="9"/>
  <c r="X816" i="9"/>
  <c r="X817" i="9"/>
  <c r="X818" i="9"/>
  <c r="X819" i="9"/>
  <c r="X820" i="9"/>
  <c r="X821" i="9"/>
  <c r="X822" i="9"/>
  <c r="X823" i="9"/>
  <c r="X824" i="9"/>
  <c r="X825" i="9"/>
  <c r="X826" i="9"/>
  <c r="X827" i="9"/>
  <c r="X828" i="9"/>
  <c r="X829" i="9"/>
  <c r="X830" i="9"/>
  <c r="X831" i="9"/>
  <c r="X832" i="9"/>
  <c r="X833" i="9"/>
  <c r="X834" i="9"/>
  <c r="X835" i="9"/>
  <c r="X836" i="9"/>
  <c r="X837" i="9"/>
  <c r="X838" i="9"/>
  <c r="X839" i="9"/>
  <c r="X840" i="9"/>
  <c r="X841" i="9"/>
  <c r="X842" i="9"/>
  <c r="X843" i="9"/>
  <c r="X844" i="9"/>
  <c r="X845" i="9"/>
  <c r="X846" i="9"/>
  <c r="X847" i="9"/>
  <c r="X848" i="9"/>
  <c r="X849" i="9"/>
  <c r="X850" i="9"/>
  <c r="X851" i="9"/>
  <c r="X852" i="9"/>
  <c r="X853" i="9"/>
  <c r="X854" i="9"/>
  <c r="X855" i="9"/>
  <c r="X856" i="9"/>
  <c r="X857" i="9"/>
  <c r="X858" i="9"/>
  <c r="X859" i="9"/>
  <c r="X860" i="9"/>
  <c r="X861" i="9"/>
  <c r="X862" i="9"/>
  <c r="X863" i="9"/>
  <c r="X864" i="9"/>
  <c r="X865" i="9"/>
  <c r="X866" i="9"/>
  <c r="X867" i="9"/>
  <c r="X868" i="9"/>
  <c r="X869" i="9"/>
  <c r="X870" i="9"/>
  <c r="X871" i="9"/>
  <c r="X872" i="9"/>
  <c r="X873" i="9"/>
  <c r="X874" i="9"/>
  <c r="X875" i="9"/>
  <c r="X876" i="9"/>
  <c r="X877" i="9"/>
  <c r="X878" i="9"/>
  <c r="X879" i="9"/>
  <c r="X880" i="9"/>
  <c r="X881" i="9"/>
  <c r="X882" i="9"/>
  <c r="X883" i="9"/>
  <c r="X884" i="9"/>
  <c r="X885" i="9"/>
  <c r="X886" i="9"/>
  <c r="X887" i="9"/>
  <c r="X888" i="9"/>
  <c r="X889" i="9"/>
  <c r="X890" i="9"/>
  <c r="X891" i="9"/>
  <c r="X892" i="9"/>
  <c r="X893" i="9"/>
  <c r="X894" i="9"/>
  <c r="X895" i="9"/>
  <c r="X896" i="9"/>
  <c r="X897" i="9"/>
  <c r="X898" i="9"/>
  <c r="X899" i="9"/>
  <c r="X900" i="9"/>
  <c r="X901" i="9"/>
  <c r="X902" i="9"/>
  <c r="X903" i="9"/>
  <c r="X904" i="9"/>
  <c r="X905" i="9"/>
  <c r="X906" i="9"/>
  <c r="X907" i="9"/>
  <c r="X908" i="9"/>
  <c r="X909" i="9"/>
  <c r="X910" i="9"/>
  <c r="X911" i="9"/>
  <c r="X912" i="9"/>
  <c r="X913" i="9"/>
  <c r="X914" i="9"/>
  <c r="X915" i="9"/>
  <c r="X916" i="9"/>
  <c r="X917" i="9"/>
  <c r="X918" i="9"/>
  <c r="X919" i="9"/>
  <c r="X920" i="9"/>
  <c r="X921" i="9"/>
  <c r="X922" i="9"/>
  <c r="X923" i="9"/>
  <c r="X924" i="9"/>
  <c r="X925" i="9"/>
  <c r="X926" i="9"/>
  <c r="X927" i="9"/>
  <c r="X928" i="9"/>
  <c r="X929" i="9"/>
  <c r="X930" i="9"/>
  <c r="X931" i="9"/>
  <c r="X932" i="9"/>
  <c r="X933" i="9"/>
  <c r="X934" i="9"/>
  <c r="X935" i="9"/>
  <c r="X936" i="9"/>
  <c r="X937" i="9"/>
  <c r="X938" i="9"/>
  <c r="X939" i="9"/>
  <c r="X940" i="9"/>
  <c r="X941" i="9"/>
  <c r="X942" i="9"/>
  <c r="X943" i="9"/>
  <c r="X944" i="9"/>
  <c r="X945" i="9"/>
  <c r="X946" i="9"/>
  <c r="X947" i="9"/>
  <c r="X948" i="9"/>
  <c r="X949" i="9"/>
  <c r="X950" i="9"/>
  <c r="X951" i="9"/>
  <c r="X952" i="9"/>
  <c r="X953" i="9"/>
  <c r="X954" i="9"/>
  <c r="X955" i="9"/>
  <c r="X956" i="9"/>
  <c r="X957" i="9"/>
  <c r="X958" i="9"/>
  <c r="X959" i="9"/>
  <c r="X960" i="9"/>
  <c r="X961" i="9"/>
  <c r="X962" i="9"/>
  <c r="X963" i="9"/>
  <c r="X964" i="9"/>
  <c r="X965" i="9"/>
  <c r="X966" i="9"/>
  <c r="X967" i="9"/>
  <c r="X968" i="9"/>
  <c r="X969" i="9"/>
  <c r="X970" i="9"/>
  <c r="X971" i="9"/>
  <c r="X972" i="9"/>
  <c r="X973" i="9"/>
  <c r="X974" i="9"/>
  <c r="X975" i="9"/>
  <c r="X976" i="9"/>
  <c r="X977" i="9"/>
  <c r="X978" i="9"/>
  <c r="X979" i="9"/>
  <c r="X980" i="9"/>
  <c r="X981" i="9"/>
  <c r="X982" i="9"/>
  <c r="X983" i="9"/>
  <c r="X984" i="9"/>
  <c r="X985" i="9"/>
  <c r="X986" i="9"/>
  <c r="X987" i="9"/>
  <c r="X988" i="9"/>
  <c r="X989" i="9"/>
  <c r="X990" i="9"/>
  <c r="X991" i="9"/>
  <c r="X992" i="9"/>
  <c r="X993" i="9"/>
  <c r="X994" i="9"/>
  <c r="X995" i="9"/>
  <c r="X996" i="9"/>
  <c r="X997" i="9"/>
  <c r="X998" i="9"/>
  <c r="X999" i="9"/>
  <c r="X1000" i="9"/>
  <c r="X1001" i="9"/>
  <c r="X1002" i="9"/>
  <c r="X1003" i="9"/>
  <c r="X1004" i="9"/>
  <c r="X1005" i="9"/>
  <c r="X1006" i="9"/>
  <c r="X1007" i="9"/>
  <c r="X1008" i="9"/>
  <c r="X1009" i="9"/>
  <c r="X1010" i="9"/>
  <c r="X1011" i="9"/>
  <c r="X1012" i="9"/>
  <c r="X1013" i="9"/>
  <c r="X1014" i="9"/>
  <c r="X1015" i="9"/>
  <c r="X1016" i="9"/>
  <c r="X1017" i="9"/>
  <c r="X1018" i="9"/>
  <c r="X1019" i="9"/>
  <c r="X1020" i="9"/>
  <c r="X1021" i="9"/>
  <c r="X1022" i="9"/>
  <c r="X1023" i="9"/>
  <c r="X1024" i="9"/>
  <c r="X1025" i="9"/>
  <c r="X1026" i="9"/>
  <c r="X1027" i="9"/>
  <c r="X21"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336" i="9"/>
  <c r="P337" i="9"/>
  <c r="P338" i="9"/>
  <c r="P339" i="9"/>
  <c r="P340" i="9"/>
  <c r="P341" i="9"/>
  <c r="P342" i="9"/>
  <c r="P343" i="9"/>
  <c r="P344" i="9"/>
  <c r="P345" i="9"/>
  <c r="P346" i="9"/>
  <c r="P347" i="9"/>
  <c r="P348" i="9"/>
  <c r="P349" i="9"/>
  <c r="P350" i="9"/>
  <c r="P351" i="9"/>
  <c r="P352" i="9"/>
  <c r="P353" i="9"/>
  <c r="P354" i="9"/>
  <c r="P355" i="9"/>
  <c r="P356" i="9"/>
  <c r="P357" i="9"/>
  <c r="P358" i="9"/>
  <c r="P359" i="9"/>
  <c r="P360" i="9"/>
  <c r="P361" i="9"/>
  <c r="P362" i="9"/>
  <c r="P363" i="9"/>
  <c r="P364" i="9"/>
  <c r="P365" i="9"/>
  <c r="P366" i="9"/>
  <c r="P367" i="9"/>
  <c r="P368" i="9"/>
  <c r="P369" i="9"/>
  <c r="P370" i="9"/>
  <c r="P371" i="9"/>
  <c r="P372" i="9"/>
  <c r="P373" i="9"/>
  <c r="P374" i="9"/>
  <c r="P375" i="9"/>
  <c r="P376" i="9"/>
  <c r="P377" i="9"/>
  <c r="P378" i="9"/>
  <c r="P379" i="9"/>
  <c r="P380" i="9"/>
  <c r="P381" i="9"/>
  <c r="P382" i="9"/>
  <c r="P383" i="9"/>
  <c r="P384" i="9"/>
  <c r="P385" i="9"/>
  <c r="P386" i="9"/>
  <c r="P387" i="9"/>
  <c r="P388" i="9"/>
  <c r="P389" i="9"/>
  <c r="P390" i="9"/>
  <c r="P391" i="9"/>
  <c r="P392" i="9"/>
  <c r="P393" i="9"/>
  <c r="P394" i="9"/>
  <c r="P395" i="9"/>
  <c r="P396" i="9"/>
  <c r="P397" i="9"/>
  <c r="P398" i="9"/>
  <c r="P399" i="9"/>
  <c r="P400" i="9"/>
  <c r="P401" i="9"/>
  <c r="P402" i="9"/>
  <c r="P403" i="9"/>
  <c r="P404" i="9"/>
  <c r="P405" i="9"/>
  <c r="P406" i="9"/>
  <c r="P407" i="9"/>
  <c r="P408" i="9"/>
  <c r="P409" i="9"/>
  <c r="P410" i="9"/>
  <c r="P411" i="9"/>
  <c r="P412" i="9"/>
  <c r="P413" i="9"/>
  <c r="P414" i="9"/>
  <c r="P415" i="9"/>
  <c r="P416" i="9"/>
  <c r="P417" i="9"/>
  <c r="P418" i="9"/>
  <c r="P419" i="9"/>
  <c r="P420" i="9"/>
  <c r="P421" i="9"/>
  <c r="P422" i="9"/>
  <c r="P423" i="9"/>
  <c r="P424" i="9"/>
  <c r="P425" i="9"/>
  <c r="P426" i="9"/>
  <c r="P427" i="9"/>
  <c r="P428" i="9"/>
  <c r="P429" i="9"/>
  <c r="P430" i="9"/>
  <c r="P431" i="9"/>
  <c r="P432" i="9"/>
  <c r="P433" i="9"/>
  <c r="P434" i="9"/>
  <c r="P435" i="9"/>
  <c r="P436" i="9"/>
  <c r="P437" i="9"/>
  <c r="P438" i="9"/>
  <c r="P439" i="9"/>
  <c r="P440" i="9"/>
  <c r="P441" i="9"/>
  <c r="P442" i="9"/>
  <c r="P443" i="9"/>
  <c r="P444" i="9"/>
  <c r="P445" i="9"/>
  <c r="P446" i="9"/>
  <c r="P447" i="9"/>
  <c r="P448" i="9"/>
  <c r="P449" i="9"/>
  <c r="P450" i="9"/>
  <c r="P451" i="9"/>
  <c r="P452" i="9"/>
  <c r="P453" i="9"/>
  <c r="P454" i="9"/>
  <c r="P455" i="9"/>
  <c r="P456" i="9"/>
  <c r="P457" i="9"/>
  <c r="P458" i="9"/>
  <c r="P459" i="9"/>
  <c r="P460" i="9"/>
  <c r="P461" i="9"/>
  <c r="P462" i="9"/>
  <c r="P463" i="9"/>
  <c r="P464" i="9"/>
  <c r="P465" i="9"/>
  <c r="P466" i="9"/>
  <c r="P467" i="9"/>
  <c r="P468" i="9"/>
  <c r="P469" i="9"/>
  <c r="P470" i="9"/>
  <c r="P471" i="9"/>
  <c r="P472" i="9"/>
  <c r="P473" i="9"/>
  <c r="P474" i="9"/>
  <c r="P475" i="9"/>
  <c r="P476" i="9"/>
  <c r="P477" i="9"/>
  <c r="P478" i="9"/>
  <c r="P479" i="9"/>
  <c r="P480" i="9"/>
  <c r="P481" i="9"/>
  <c r="P482" i="9"/>
  <c r="P483" i="9"/>
  <c r="P484" i="9"/>
  <c r="P485" i="9"/>
  <c r="P486" i="9"/>
  <c r="P487" i="9"/>
  <c r="P488" i="9"/>
  <c r="P489" i="9"/>
  <c r="P490" i="9"/>
  <c r="P491" i="9"/>
  <c r="P492" i="9"/>
  <c r="P493" i="9"/>
  <c r="P494" i="9"/>
  <c r="P495" i="9"/>
  <c r="P496" i="9"/>
  <c r="P497" i="9"/>
  <c r="P498" i="9"/>
  <c r="P499" i="9"/>
  <c r="P500" i="9"/>
  <c r="P501" i="9"/>
  <c r="P502" i="9"/>
  <c r="P503" i="9"/>
  <c r="P504" i="9"/>
  <c r="P505" i="9"/>
  <c r="P506" i="9"/>
  <c r="P507" i="9"/>
  <c r="P508" i="9"/>
  <c r="P509" i="9"/>
  <c r="P510" i="9"/>
  <c r="P511" i="9"/>
  <c r="P512" i="9"/>
  <c r="P513" i="9"/>
  <c r="P514" i="9"/>
  <c r="P515" i="9"/>
  <c r="P516" i="9"/>
  <c r="P517" i="9"/>
  <c r="P518" i="9"/>
  <c r="P519" i="9"/>
  <c r="P520" i="9"/>
  <c r="P521" i="9"/>
  <c r="P522" i="9"/>
  <c r="P523" i="9"/>
  <c r="P524" i="9"/>
  <c r="P525" i="9"/>
  <c r="P526" i="9"/>
  <c r="P527" i="9"/>
  <c r="P528" i="9"/>
  <c r="P529" i="9"/>
  <c r="P530" i="9"/>
  <c r="P531" i="9"/>
  <c r="P532" i="9"/>
  <c r="P533" i="9"/>
  <c r="P534" i="9"/>
  <c r="P535" i="9"/>
  <c r="P536" i="9"/>
  <c r="P537" i="9"/>
  <c r="P538" i="9"/>
  <c r="P539" i="9"/>
  <c r="P540" i="9"/>
  <c r="P541" i="9"/>
  <c r="P542" i="9"/>
  <c r="P543" i="9"/>
  <c r="P544" i="9"/>
  <c r="P545" i="9"/>
  <c r="P546" i="9"/>
  <c r="P547" i="9"/>
  <c r="P548" i="9"/>
  <c r="P549" i="9"/>
  <c r="P550" i="9"/>
  <c r="P551" i="9"/>
  <c r="P552" i="9"/>
  <c r="P553" i="9"/>
  <c r="P554" i="9"/>
  <c r="P555" i="9"/>
  <c r="P556" i="9"/>
  <c r="P557" i="9"/>
  <c r="P558" i="9"/>
  <c r="P559" i="9"/>
  <c r="P560" i="9"/>
  <c r="P561" i="9"/>
  <c r="P562" i="9"/>
  <c r="P563" i="9"/>
  <c r="P564" i="9"/>
  <c r="P565" i="9"/>
  <c r="P566" i="9"/>
  <c r="P567" i="9"/>
  <c r="P568" i="9"/>
  <c r="P569" i="9"/>
  <c r="P570" i="9"/>
  <c r="P571" i="9"/>
  <c r="P572" i="9"/>
  <c r="P573" i="9"/>
  <c r="P574" i="9"/>
  <c r="P575" i="9"/>
  <c r="P576" i="9"/>
  <c r="P577" i="9"/>
  <c r="P578" i="9"/>
  <c r="P579" i="9"/>
  <c r="P580" i="9"/>
  <c r="P581"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P656" i="9"/>
  <c r="P657" i="9"/>
  <c r="P658" i="9"/>
  <c r="P659" i="9"/>
  <c r="P660" i="9"/>
  <c r="P661" i="9"/>
  <c r="P662" i="9"/>
  <c r="P663" i="9"/>
  <c r="P664" i="9"/>
  <c r="P665" i="9"/>
  <c r="P666" i="9"/>
  <c r="P667" i="9"/>
  <c r="P668" i="9"/>
  <c r="P669" i="9"/>
  <c r="P670" i="9"/>
  <c r="P671" i="9"/>
  <c r="P672" i="9"/>
  <c r="P673" i="9"/>
  <c r="P674" i="9"/>
  <c r="P675" i="9"/>
  <c r="P676" i="9"/>
  <c r="P677" i="9"/>
  <c r="P678" i="9"/>
  <c r="P679" i="9"/>
  <c r="P680" i="9"/>
  <c r="P681" i="9"/>
  <c r="P682" i="9"/>
  <c r="P683" i="9"/>
  <c r="P684" i="9"/>
  <c r="P685" i="9"/>
  <c r="P686" i="9"/>
  <c r="P687" i="9"/>
  <c r="P688" i="9"/>
  <c r="P689" i="9"/>
  <c r="P690" i="9"/>
  <c r="P691" i="9"/>
  <c r="P692" i="9"/>
  <c r="P693" i="9"/>
  <c r="P694" i="9"/>
  <c r="P695" i="9"/>
  <c r="P696" i="9"/>
  <c r="P697" i="9"/>
  <c r="P698" i="9"/>
  <c r="P699" i="9"/>
  <c r="P700" i="9"/>
  <c r="P701" i="9"/>
  <c r="P702" i="9"/>
  <c r="P703" i="9"/>
  <c r="P704" i="9"/>
  <c r="P705" i="9"/>
  <c r="P706" i="9"/>
  <c r="P707" i="9"/>
  <c r="P708" i="9"/>
  <c r="P709" i="9"/>
  <c r="P710" i="9"/>
  <c r="P711" i="9"/>
  <c r="P712" i="9"/>
  <c r="P713" i="9"/>
  <c r="P714" i="9"/>
  <c r="P715" i="9"/>
  <c r="P716" i="9"/>
  <c r="P717" i="9"/>
  <c r="P718" i="9"/>
  <c r="P719" i="9"/>
  <c r="P720" i="9"/>
  <c r="P721" i="9"/>
  <c r="P722" i="9"/>
  <c r="P723" i="9"/>
  <c r="P724" i="9"/>
  <c r="P725" i="9"/>
  <c r="P726" i="9"/>
  <c r="P727" i="9"/>
  <c r="P728" i="9"/>
  <c r="P729" i="9"/>
  <c r="P730" i="9"/>
  <c r="P731" i="9"/>
  <c r="P732" i="9"/>
  <c r="P733" i="9"/>
  <c r="P734" i="9"/>
  <c r="P735" i="9"/>
  <c r="P736" i="9"/>
  <c r="P737" i="9"/>
  <c r="P738" i="9"/>
  <c r="P739" i="9"/>
  <c r="P740" i="9"/>
  <c r="P741" i="9"/>
  <c r="P742" i="9"/>
  <c r="P743" i="9"/>
  <c r="P744" i="9"/>
  <c r="P745" i="9"/>
  <c r="P746" i="9"/>
  <c r="P747" i="9"/>
  <c r="P748" i="9"/>
  <c r="P749" i="9"/>
  <c r="P750" i="9"/>
  <c r="P751" i="9"/>
  <c r="P752" i="9"/>
  <c r="P753" i="9"/>
  <c r="P754" i="9"/>
  <c r="P755" i="9"/>
  <c r="P756" i="9"/>
  <c r="P757" i="9"/>
  <c r="P758" i="9"/>
  <c r="P759" i="9"/>
  <c r="P760" i="9"/>
  <c r="P761" i="9"/>
  <c r="P762" i="9"/>
  <c r="P763" i="9"/>
  <c r="P764" i="9"/>
  <c r="P765" i="9"/>
  <c r="P766" i="9"/>
  <c r="P767" i="9"/>
  <c r="P768" i="9"/>
  <c r="P769" i="9"/>
  <c r="P770" i="9"/>
  <c r="P771" i="9"/>
  <c r="P772" i="9"/>
  <c r="P773" i="9"/>
  <c r="P774" i="9"/>
  <c r="P775" i="9"/>
  <c r="P776" i="9"/>
  <c r="P777" i="9"/>
  <c r="P778" i="9"/>
  <c r="P779" i="9"/>
  <c r="P780" i="9"/>
  <c r="P781" i="9"/>
  <c r="P782" i="9"/>
  <c r="P783" i="9"/>
  <c r="P784" i="9"/>
  <c r="P785" i="9"/>
  <c r="P786" i="9"/>
  <c r="P787" i="9"/>
  <c r="P788" i="9"/>
  <c r="P789" i="9"/>
  <c r="P790" i="9"/>
  <c r="P791" i="9"/>
  <c r="P792" i="9"/>
  <c r="P793" i="9"/>
  <c r="P794" i="9"/>
  <c r="P795" i="9"/>
  <c r="P796" i="9"/>
  <c r="P797" i="9"/>
  <c r="P798" i="9"/>
  <c r="P799" i="9"/>
  <c r="P800" i="9"/>
  <c r="P801" i="9"/>
  <c r="P802" i="9"/>
  <c r="P803" i="9"/>
  <c r="P804" i="9"/>
  <c r="P805" i="9"/>
  <c r="P806" i="9"/>
  <c r="P807" i="9"/>
  <c r="P808" i="9"/>
  <c r="P809" i="9"/>
  <c r="P810" i="9"/>
  <c r="P811" i="9"/>
  <c r="P812" i="9"/>
  <c r="P813" i="9"/>
  <c r="P814" i="9"/>
  <c r="P815" i="9"/>
  <c r="P816" i="9"/>
  <c r="P817" i="9"/>
  <c r="P818" i="9"/>
  <c r="P819" i="9"/>
  <c r="P820" i="9"/>
  <c r="P821" i="9"/>
  <c r="P822" i="9"/>
  <c r="P823" i="9"/>
  <c r="P824" i="9"/>
  <c r="P825" i="9"/>
  <c r="P826" i="9"/>
  <c r="P827" i="9"/>
  <c r="P828" i="9"/>
  <c r="P829" i="9"/>
  <c r="P830" i="9"/>
  <c r="P831" i="9"/>
  <c r="P832" i="9"/>
  <c r="P833" i="9"/>
  <c r="P834" i="9"/>
  <c r="P835" i="9"/>
  <c r="P836" i="9"/>
  <c r="P837" i="9"/>
  <c r="P838" i="9"/>
  <c r="P839" i="9"/>
  <c r="P840" i="9"/>
  <c r="P841" i="9"/>
  <c r="P842" i="9"/>
  <c r="P843" i="9"/>
  <c r="P844" i="9"/>
  <c r="P845" i="9"/>
  <c r="P846" i="9"/>
  <c r="P847" i="9"/>
  <c r="P848" i="9"/>
  <c r="P849" i="9"/>
  <c r="P850" i="9"/>
  <c r="P851" i="9"/>
  <c r="P852" i="9"/>
  <c r="P853" i="9"/>
  <c r="P854" i="9"/>
  <c r="P855" i="9"/>
  <c r="P856" i="9"/>
  <c r="P857" i="9"/>
  <c r="P858" i="9"/>
  <c r="P859" i="9"/>
  <c r="P860" i="9"/>
  <c r="P861" i="9"/>
  <c r="P862" i="9"/>
  <c r="P863" i="9"/>
  <c r="P864" i="9"/>
  <c r="P865" i="9"/>
  <c r="P866" i="9"/>
  <c r="P867" i="9"/>
  <c r="P868" i="9"/>
  <c r="P869" i="9"/>
  <c r="P870" i="9"/>
  <c r="P871" i="9"/>
  <c r="P872" i="9"/>
  <c r="P873" i="9"/>
  <c r="P874" i="9"/>
  <c r="P875" i="9"/>
  <c r="P876" i="9"/>
  <c r="P877" i="9"/>
  <c r="P878" i="9"/>
  <c r="P879" i="9"/>
  <c r="P880" i="9"/>
  <c r="P881" i="9"/>
  <c r="P882" i="9"/>
  <c r="P883" i="9"/>
  <c r="P884" i="9"/>
  <c r="P885" i="9"/>
  <c r="P886" i="9"/>
  <c r="P887" i="9"/>
  <c r="P888" i="9"/>
  <c r="P889" i="9"/>
  <c r="P890" i="9"/>
  <c r="P891" i="9"/>
  <c r="P892" i="9"/>
  <c r="P893" i="9"/>
  <c r="P894" i="9"/>
  <c r="P895" i="9"/>
  <c r="P896" i="9"/>
  <c r="P897" i="9"/>
  <c r="P898" i="9"/>
  <c r="P899" i="9"/>
  <c r="P900" i="9"/>
  <c r="P901" i="9"/>
  <c r="P902" i="9"/>
  <c r="P903" i="9"/>
  <c r="P904" i="9"/>
  <c r="P905" i="9"/>
  <c r="P906" i="9"/>
  <c r="P907" i="9"/>
  <c r="P908" i="9"/>
  <c r="P909" i="9"/>
  <c r="P910" i="9"/>
  <c r="P911" i="9"/>
  <c r="P912" i="9"/>
  <c r="P913" i="9"/>
  <c r="P914" i="9"/>
  <c r="P915" i="9"/>
  <c r="P916" i="9"/>
  <c r="P917" i="9"/>
  <c r="P918" i="9"/>
  <c r="P919" i="9"/>
  <c r="P920" i="9"/>
  <c r="P921" i="9"/>
  <c r="P922" i="9"/>
  <c r="P923" i="9"/>
  <c r="P924" i="9"/>
  <c r="P925" i="9"/>
  <c r="P926" i="9"/>
  <c r="P927" i="9"/>
  <c r="P928" i="9"/>
  <c r="P929" i="9"/>
  <c r="P930" i="9"/>
  <c r="P931" i="9"/>
  <c r="P932" i="9"/>
  <c r="P933" i="9"/>
  <c r="P934" i="9"/>
  <c r="P935" i="9"/>
  <c r="P936" i="9"/>
  <c r="P937" i="9"/>
  <c r="P938" i="9"/>
  <c r="P939" i="9"/>
  <c r="P940" i="9"/>
  <c r="P941" i="9"/>
  <c r="P942" i="9"/>
  <c r="P943" i="9"/>
  <c r="P944" i="9"/>
  <c r="P945" i="9"/>
  <c r="P946" i="9"/>
  <c r="P947" i="9"/>
  <c r="P948" i="9"/>
  <c r="P949" i="9"/>
  <c r="P950" i="9"/>
  <c r="P951" i="9"/>
  <c r="P952" i="9"/>
  <c r="P953" i="9"/>
  <c r="P954" i="9"/>
  <c r="P955" i="9"/>
  <c r="P956" i="9"/>
  <c r="P957" i="9"/>
  <c r="P958" i="9"/>
  <c r="P959" i="9"/>
  <c r="P960" i="9"/>
  <c r="P961" i="9"/>
  <c r="P962" i="9"/>
  <c r="P963" i="9"/>
  <c r="P964" i="9"/>
  <c r="P965" i="9"/>
  <c r="P966" i="9"/>
  <c r="P967" i="9"/>
  <c r="P968" i="9"/>
  <c r="P969" i="9"/>
  <c r="P970" i="9"/>
  <c r="P971" i="9"/>
  <c r="P972" i="9"/>
  <c r="P973" i="9"/>
  <c r="P974" i="9"/>
  <c r="P975" i="9"/>
  <c r="P976" i="9"/>
  <c r="P977" i="9"/>
  <c r="P978" i="9"/>
  <c r="P979" i="9"/>
  <c r="P980" i="9"/>
  <c r="P981" i="9"/>
  <c r="P982" i="9"/>
  <c r="P983" i="9"/>
  <c r="P984" i="9"/>
  <c r="P985" i="9"/>
  <c r="P986" i="9"/>
  <c r="P987" i="9"/>
  <c r="P988" i="9"/>
  <c r="P989" i="9"/>
  <c r="P990" i="9"/>
  <c r="P991" i="9"/>
  <c r="P992" i="9"/>
  <c r="P993" i="9"/>
  <c r="P994" i="9"/>
  <c r="P995" i="9"/>
  <c r="P996" i="9"/>
  <c r="P997" i="9"/>
  <c r="P998" i="9"/>
  <c r="P999" i="9"/>
  <c r="P1000" i="9"/>
  <c r="P1001" i="9"/>
  <c r="P1002" i="9"/>
  <c r="P1003" i="9"/>
  <c r="P1004" i="9"/>
  <c r="P1005" i="9"/>
  <c r="P1006" i="9"/>
  <c r="P1007" i="9"/>
  <c r="P1008" i="9"/>
  <c r="P1009" i="9"/>
  <c r="P1010" i="9"/>
  <c r="P1011" i="9"/>
  <c r="P1012" i="9"/>
  <c r="P1013" i="9"/>
  <c r="P1014" i="9"/>
  <c r="P1015" i="9"/>
  <c r="P1016" i="9"/>
  <c r="P1017" i="9"/>
  <c r="P1018" i="9"/>
  <c r="P1019" i="9"/>
  <c r="P1020" i="9"/>
  <c r="P1021" i="9"/>
  <c r="P1022" i="9"/>
  <c r="P1023" i="9"/>
  <c r="P1024" i="9"/>
  <c r="P1025" i="9"/>
  <c r="P1026" i="9"/>
  <c r="P1027" i="9"/>
  <c r="F100" i="24" l="1"/>
  <c r="F55" i="24"/>
  <c r="B113" i="6"/>
  <c r="M113" i="6" s="1"/>
  <c r="H70" i="24"/>
  <c r="A58" i="24"/>
  <c r="I58" i="24"/>
  <c r="B70" i="24"/>
  <c r="D100" i="24"/>
  <c r="C23" i="24"/>
  <c r="G100" i="24"/>
  <c r="B100" i="24"/>
  <c r="I34" i="24"/>
  <c r="B10" i="24"/>
  <c r="C38" i="24"/>
  <c r="B95" i="24"/>
  <c r="D42" i="24"/>
  <c r="E95" i="24"/>
  <c r="D95" i="24"/>
  <c r="I87" i="24"/>
  <c r="H87" i="24"/>
  <c r="B100" i="6"/>
  <c r="M100" i="6" s="1"/>
  <c r="E87" i="24"/>
  <c r="B87" i="24"/>
  <c r="B107" i="6"/>
  <c r="M107" i="6" s="1"/>
  <c r="I100" i="24"/>
  <c r="A91" i="24"/>
  <c r="F50" i="24"/>
  <c r="A50" i="24"/>
  <c r="E100" i="24"/>
  <c r="C100" i="24"/>
  <c r="D26" i="24"/>
  <c r="G54" i="24"/>
  <c r="C26" i="24"/>
  <c r="B67" i="6"/>
  <c r="M67" i="6" s="1"/>
  <c r="D54" i="24"/>
  <c r="C54" i="24"/>
  <c r="I47" i="24"/>
  <c r="F26" i="24"/>
  <c r="G35" i="24"/>
  <c r="H82" i="24"/>
  <c r="C75" i="24"/>
  <c r="E31" i="24"/>
  <c r="A100" i="24"/>
  <c r="B18" i="24"/>
  <c r="A30" i="24"/>
  <c r="B91" i="6"/>
  <c r="M91" i="6" s="1"/>
  <c r="D50" i="24"/>
  <c r="C78" i="24"/>
  <c r="E66" i="24"/>
  <c r="G66" i="24"/>
  <c r="G78" i="24"/>
  <c r="A18" i="24"/>
  <c r="A22" i="24"/>
  <c r="H58" i="24"/>
  <c r="F86" i="24"/>
  <c r="B71" i="6"/>
  <c r="M71" i="6" s="1"/>
  <c r="B104" i="6"/>
  <c r="M104" i="6" s="1"/>
  <c r="G22" i="24"/>
  <c r="H86" i="24"/>
  <c r="D86" i="24"/>
  <c r="E86" i="24"/>
  <c r="B91" i="24"/>
  <c r="G86" i="24"/>
  <c r="C91" i="24"/>
  <c r="F58" i="24"/>
  <c r="B86" i="24"/>
  <c r="I86" i="24"/>
  <c r="C86" i="24"/>
  <c r="A86" i="24"/>
  <c r="F91" i="24"/>
  <c r="D91" i="24"/>
  <c r="G31" i="24"/>
  <c r="D66" i="24"/>
  <c r="A66" i="24"/>
  <c r="F31" i="24"/>
  <c r="E35" i="24"/>
  <c r="A31" i="24"/>
  <c r="H66" i="24"/>
  <c r="B79" i="6"/>
  <c r="M79" i="6" s="1"/>
  <c r="F35" i="24"/>
  <c r="C31" i="24"/>
  <c r="H31" i="24"/>
  <c r="I35" i="24"/>
  <c r="B66" i="24"/>
  <c r="B31" i="24"/>
  <c r="D99" i="24"/>
  <c r="C66" i="24"/>
  <c r="I31" i="24"/>
  <c r="F83" i="24"/>
  <c r="F66" i="24"/>
  <c r="B50" i="24"/>
  <c r="H50" i="24"/>
  <c r="B75" i="24"/>
  <c r="F75" i="24"/>
  <c r="G75" i="24"/>
  <c r="H75" i="24"/>
  <c r="D75" i="24"/>
  <c r="A75" i="24"/>
  <c r="I75" i="24"/>
  <c r="E75" i="24"/>
  <c r="B42" i="24"/>
  <c r="H42" i="24"/>
  <c r="A42" i="24"/>
  <c r="I42" i="24"/>
  <c r="E42" i="24"/>
  <c r="F42" i="24"/>
  <c r="G42" i="24"/>
  <c r="D83" i="24"/>
  <c r="G50" i="24"/>
  <c r="C83" i="24"/>
  <c r="G83" i="24"/>
  <c r="E50" i="24"/>
  <c r="I83" i="24"/>
  <c r="G91" i="24"/>
  <c r="H91" i="24"/>
  <c r="E91" i="24"/>
  <c r="B96" i="6"/>
  <c r="M96" i="6" s="1"/>
  <c r="C50" i="24"/>
  <c r="B83" i="24"/>
  <c r="H83" i="24"/>
  <c r="C95" i="24"/>
  <c r="I95" i="24"/>
  <c r="B47" i="24"/>
  <c r="E47" i="24"/>
  <c r="F47" i="24"/>
  <c r="A47" i="24"/>
  <c r="E83" i="24"/>
  <c r="H95" i="24"/>
  <c r="D47" i="24"/>
  <c r="H47" i="24"/>
  <c r="G95" i="24"/>
  <c r="B108" i="6"/>
  <c r="M108" i="6" s="1"/>
  <c r="C47" i="24"/>
  <c r="A95" i="24"/>
  <c r="E30" i="24"/>
  <c r="H30" i="24"/>
  <c r="I30" i="24"/>
  <c r="F23" i="24"/>
  <c r="G23" i="24"/>
  <c r="I23" i="24"/>
  <c r="C30" i="24"/>
  <c r="F30" i="24"/>
  <c r="B23" i="24"/>
  <c r="A23" i="24"/>
  <c r="E23" i="24"/>
  <c r="H23" i="24"/>
  <c r="G30" i="24"/>
  <c r="C12" i="30"/>
  <c r="A71" i="24"/>
  <c r="D58" i="24"/>
  <c r="I38" i="24"/>
  <c r="G74" i="24"/>
  <c r="F67" i="24"/>
  <c r="H74" i="24"/>
  <c r="C62" i="24"/>
  <c r="E55" i="24"/>
  <c r="F90" i="24"/>
  <c r="C58" i="24"/>
  <c r="C10" i="24"/>
  <c r="H14" i="24"/>
  <c r="A67" i="24"/>
  <c r="I94" i="24"/>
  <c r="C70" i="24"/>
  <c r="A78" i="24"/>
  <c r="C71" i="24"/>
  <c r="G51" i="24"/>
  <c r="I51" i="24"/>
  <c r="I67" i="24"/>
  <c r="I70" i="24"/>
  <c r="C94" i="24"/>
  <c r="B38" i="24"/>
  <c r="D63" i="24"/>
  <c r="C51" i="24"/>
  <c r="H94" i="24"/>
  <c r="H78" i="24"/>
  <c r="A70" i="24"/>
  <c r="I90" i="24"/>
  <c r="B83" i="6"/>
  <c r="M83" i="6" s="1"/>
  <c r="G38" i="24"/>
  <c r="F78" i="24"/>
  <c r="E63" i="24"/>
  <c r="I14" i="24"/>
  <c r="A94" i="24"/>
  <c r="G94" i="24"/>
  <c r="B14" i="24"/>
  <c r="E54" i="24"/>
  <c r="F22" i="24"/>
  <c r="H54" i="24"/>
  <c r="F94" i="24"/>
  <c r="E51" i="24"/>
  <c r="D78" i="24"/>
  <c r="E34" i="24"/>
  <c r="F63" i="24"/>
  <c r="B80" i="6"/>
  <c r="M80" i="6" s="1"/>
  <c r="F71" i="24"/>
  <c r="D90" i="24"/>
  <c r="H90" i="24"/>
  <c r="C90" i="24"/>
  <c r="D71" i="24"/>
  <c r="B103" i="6"/>
  <c r="M103" i="6" s="1"/>
  <c r="B67" i="24"/>
  <c r="B84" i="6"/>
  <c r="M84" i="6" s="1"/>
  <c r="I71" i="24"/>
  <c r="B63" i="24"/>
  <c r="E70" i="24"/>
  <c r="B71" i="24"/>
  <c r="B90" i="24"/>
  <c r="H67" i="24"/>
  <c r="G67" i="24"/>
  <c r="A63" i="24"/>
  <c r="E82" i="24"/>
  <c r="E22" i="24"/>
  <c r="H51" i="24"/>
  <c r="I99" i="24"/>
  <c r="D68" i="24"/>
  <c r="D22" i="24"/>
  <c r="C22" i="24"/>
  <c r="H38" i="24"/>
  <c r="B75" i="6"/>
  <c r="M75" i="6" s="1"/>
  <c r="B51" i="24"/>
  <c r="B7" i="24"/>
  <c r="D7" i="24"/>
  <c r="H22" i="24"/>
  <c r="D38" i="24"/>
  <c r="A14" i="24"/>
  <c r="E7" i="24"/>
  <c r="I22" i="24"/>
  <c r="F51" i="24"/>
  <c r="B81" i="6"/>
  <c r="M81" i="6" s="1"/>
  <c r="A38" i="24"/>
  <c r="G14" i="24"/>
  <c r="H62" i="24"/>
  <c r="D51" i="24"/>
  <c r="C68" i="24"/>
  <c r="E38" i="24"/>
  <c r="B58" i="24"/>
  <c r="I68" i="24"/>
  <c r="A7" i="24"/>
  <c r="B55" i="24"/>
  <c r="I26" i="24"/>
  <c r="D55" i="24"/>
  <c r="F34" i="24"/>
  <c r="I18" i="24"/>
  <c r="D18" i="24"/>
  <c r="F99" i="24"/>
  <c r="I43" i="24"/>
  <c r="C87" i="24"/>
  <c r="H99" i="24"/>
  <c r="G26" i="24"/>
  <c r="H26" i="24"/>
  <c r="A87" i="24"/>
  <c r="C18" i="24"/>
  <c r="B26" i="24"/>
  <c r="B43" i="24"/>
  <c r="D34" i="24"/>
  <c r="G18" i="24"/>
  <c r="E99" i="24"/>
  <c r="B99" i="24"/>
  <c r="B62" i="24"/>
  <c r="G90" i="24"/>
  <c r="E78" i="24"/>
  <c r="H43" i="24"/>
  <c r="B46" i="24"/>
  <c r="H34" i="24"/>
  <c r="F82" i="24"/>
  <c r="F43" i="24"/>
  <c r="E14" i="24"/>
  <c r="D67" i="24"/>
  <c r="D14" i="24"/>
  <c r="C43" i="24"/>
  <c r="C82" i="24"/>
  <c r="C63" i="24"/>
  <c r="G34" i="24"/>
  <c r="B34" i="24"/>
  <c r="E43" i="24"/>
  <c r="E18" i="24"/>
  <c r="A34" i="24"/>
  <c r="C14" i="24"/>
  <c r="F70" i="24"/>
  <c r="E67" i="24"/>
  <c r="I82" i="24"/>
  <c r="G82" i="24"/>
  <c r="E71" i="24"/>
  <c r="H63" i="24"/>
  <c r="A90" i="24"/>
  <c r="D94" i="24"/>
  <c r="A43" i="24"/>
  <c r="G70" i="24"/>
  <c r="D82" i="24"/>
  <c r="B82" i="24"/>
  <c r="H18" i="24"/>
  <c r="G71" i="24"/>
  <c r="I7" i="24"/>
  <c r="A10" i="24"/>
  <c r="B74" i="24"/>
  <c r="E74" i="24"/>
  <c r="H68" i="24"/>
  <c r="F62" i="24"/>
  <c r="F74" i="24"/>
  <c r="F39" i="24"/>
  <c r="A39" i="24"/>
  <c r="I62" i="24"/>
  <c r="C39" i="24"/>
  <c r="G99" i="24"/>
  <c r="B30" i="24"/>
  <c r="B68" i="24"/>
  <c r="I74" i="24"/>
  <c r="E68" i="24"/>
  <c r="E26" i="24"/>
  <c r="E62" i="24"/>
  <c r="G39" i="24"/>
  <c r="B39" i="24"/>
  <c r="E10" i="24"/>
  <c r="A74" i="24"/>
  <c r="C74" i="24"/>
  <c r="G63" i="24"/>
  <c r="G68" i="24"/>
  <c r="E39" i="24"/>
  <c r="C99" i="24"/>
  <c r="F10" i="24"/>
  <c r="G87" i="24"/>
  <c r="A62" i="24"/>
  <c r="F7" i="24"/>
  <c r="D39" i="24"/>
  <c r="H10" i="24"/>
  <c r="B76" i="6"/>
  <c r="M76" i="6" s="1"/>
  <c r="F68" i="24"/>
  <c r="F87" i="24"/>
  <c r="B112" i="6"/>
  <c r="M112" i="6" s="1"/>
  <c r="D10" i="24"/>
  <c r="H39" i="24"/>
  <c r="G62" i="24"/>
  <c r="F54" i="24"/>
  <c r="H7" i="24"/>
  <c r="D35" i="24"/>
  <c r="F46" i="24"/>
  <c r="G7" i="24"/>
  <c r="C35" i="24"/>
  <c r="I54" i="24"/>
  <c r="G46" i="24"/>
  <c r="B35" i="24"/>
  <c r="H46" i="24"/>
  <c r="A46" i="24"/>
  <c r="G43" i="24"/>
  <c r="E46" i="24"/>
  <c r="A82" i="24"/>
  <c r="D74" i="24"/>
  <c r="A35" i="24"/>
  <c r="C46" i="24"/>
  <c r="A54" i="24"/>
  <c r="I46" i="24"/>
  <c r="G58" i="24"/>
  <c r="B94" i="24"/>
  <c r="B68" i="6"/>
  <c r="M68" i="6" s="1"/>
  <c r="I55" i="24"/>
  <c r="G55" i="24"/>
  <c r="H55" i="24"/>
  <c r="A55" i="24"/>
  <c r="B78" i="24"/>
  <c r="P13" i="6"/>
  <c r="B12" i="30"/>
  <c r="G14" i="6"/>
  <c r="F14" i="6"/>
  <c r="AA16" i="11" l="1"/>
  <c r="D6" i="17"/>
  <c r="D5" i="17"/>
  <c r="C6" i="16"/>
  <c r="C5" i="16"/>
  <c r="D1"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7" i="16"/>
  <c r="T19" i="16"/>
  <c r="T20" i="16"/>
  <c r="T18" i="16"/>
  <c r="U18" i="16"/>
  <c r="V18" i="16"/>
  <c r="W18" i="16"/>
  <c r="X18" i="16"/>
  <c r="Y18" i="16"/>
  <c r="Z18" i="16"/>
  <c r="U19" i="16"/>
  <c r="V19" i="16"/>
  <c r="W19" i="16"/>
  <c r="X19" i="16"/>
  <c r="Y19" i="16"/>
  <c r="Z19" i="16"/>
  <c r="U20" i="16"/>
  <c r="V20" i="16"/>
  <c r="W20" i="16"/>
  <c r="X20" i="16"/>
  <c r="Y20" i="16"/>
  <c r="Z20" i="16"/>
  <c r="T21" i="16"/>
  <c r="U21" i="16"/>
  <c r="V21" i="16"/>
  <c r="W21" i="16"/>
  <c r="X21" i="16"/>
  <c r="Y21" i="16"/>
  <c r="Z21" i="16"/>
  <c r="T22" i="16"/>
  <c r="U22" i="16"/>
  <c r="V22" i="16"/>
  <c r="W22" i="16"/>
  <c r="X22" i="16"/>
  <c r="Y22" i="16"/>
  <c r="Z22" i="16"/>
  <c r="T23" i="16"/>
  <c r="U23" i="16"/>
  <c r="V23" i="16"/>
  <c r="W23" i="16"/>
  <c r="X23" i="16"/>
  <c r="Y23" i="16"/>
  <c r="Z23" i="16"/>
  <c r="T24" i="16"/>
  <c r="U24" i="16"/>
  <c r="V24" i="16"/>
  <c r="W24" i="16"/>
  <c r="X24" i="16"/>
  <c r="Y24" i="16"/>
  <c r="Z24" i="16"/>
  <c r="T25" i="16"/>
  <c r="U25" i="16"/>
  <c r="V25" i="16"/>
  <c r="W25" i="16"/>
  <c r="X25" i="16"/>
  <c r="Y25" i="16"/>
  <c r="Z25" i="16"/>
  <c r="T26" i="16"/>
  <c r="U26" i="16"/>
  <c r="V26" i="16"/>
  <c r="W26" i="16"/>
  <c r="X26" i="16"/>
  <c r="Y26" i="16"/>
  <c r="Z26" i="16"/>
  <c r="T27" i="16"/>
  <c r="U27" i="16"/>
  <c r="V27" i="16"/>
  <c r="W27" i="16"/>
  <c r="X27" i="16"/>
  <c r="Y27" i="16"/>
  <c r="Z27" i="16"/>
  <c r="T28" i="16"/>
  <c r="U28" i="16"/>
  <c r="V28" i="16"/>
  <c r="W28" i="16"/>
  <c r="X28" i="16"/>
  <c r="Y28" i="16"/>
  <c r="Z28" i="16"/>
  <c r="T29" i="16"/>
  <c r="U29" i="16"/>
  <c r="V29" i="16"/>
  <c r="W29" i="16"/>
  <c r="X29" i="16"/>
  <c r="Y29" i="16"/>
  <c r="Z29" i="16"/>
  <c r="T30" i="16"/>
  <c r="U30" i="16"/>
  <c r="V30" i="16"/>
  <c r="W30" i="16"/>
  <c r="X30" i="16"/>
  <c r="Y30" i="16"/>
  <c r="Z30" i="16"/>
  <c r="T31" i="16"/>
  <c r="U31" i="16"/>
  <c r="V31" i="16"/>
  <c r="W31" i="16"/>
  <c r="X31" i="16"/>
  <c r="Y31" i="16"/>
  <c r="Z31" i="16"/>
  <c r="T32" i="16"/>
  <c r="U32" i="16"/>
  <c r="V32" i="16"/>
  <c r="W32" i="16"/>
  <c r="X32" i="16"/>
  <c r="Y32" i="16"/>
  <c r="Z32" i="16"/>
  <c r="T33" i="16"/>
  <c r="U33" i="16"/>
  <c r="V33" i="16"/>
  <c r="W33" i="16"/>
  <c r="X33" i="16"/>
  <c r="Y33" i="16"/>
  <c r="Z33" i="16"/>
  <c r="T34" i="16"/>
  <c r="U34" i="16"/>
  <c r="V34" i="16"/>
  <c r="W34" i="16"/>
  <c r="X34" i="16"/>
  <c r="Y34" i="16"/>
  <c r="Z34" i="16"/>
  <c r="T35" i="16"/>
  <c r="U35" i="16"/>
  <c r="V35" i="16"/>
  <c r="W35" i="16"/>
  <c r="X35" i="16"/>
  <c r="Y35" i="16"/>
  <c r="Z35" i="16"/>
  <c r="T36" i="16"/>
  <c r="U36" i="16"/>
  <c r="V36" i="16"/>
  <c r="W36" i="16"/>
  <c r="X36" i="16"/>
  <c r="Y36" i="16"/>
  <c r="Z36" i="16"/>
  <c r="T37" i="16"/>
  <c r="U37" i="16"/>
  <c r="V37" i="16"/>
  <c r="W37" i="16"/>
  <c r="X37" i="16"/>
  <c r="Y37" i="16"/>
  <c r="Z37" i="16"/>
  <c r="T38" i="16"/>
  <c r="U38" i="16"/>
  <c r="V38" i="16"/>
  <c r="W38" i="16"/>
  <c r="X38" i="16"/>
  <c r="Y38" i="16"/>
  <c r="Z38" i="16"/>
  <c r="T39" i="16"/>
  <c r="U39" i="16"/>
  <c r="V39" i="16"/>
  <c r="W39" i="16"/>
  <c r="X39" i="16"/>
  <c r="Y39" i="16"/>
  <c r="Z39" i="16"/>
  <c r="T40" i="16"/>
  <c r="U40" i="16"/>
  <c r="V40" i="16"/>
  <c r="W40" i="16"/>
  <c r="X40" i="16"/>
  <c r="Y40" i="16"/>
  <c r="Z40" i="16"/>
  <c r="T41" i="16"/>
  <c r="U41" i="16"/>
  <c r="V41" i="16"/>
  <c r="W41" i="16"/>
  <c r="X41" i="16"/>
  <c r="Y41" i="16"/>
  <c r="Z41" i="16"/>
  <c r="T42" i="16"/>
  <c r="U42" i="16"/>
  <c r="V42" i="16"/>
  <c r="W42" i="16"/>
  <c r="X42" i="16"/>
  <c r="Y42" i="16"/>
  <c r="Z42" i="16"/>
  <c r="T43" i="16"/>
  <c r="U43" i="16"/>
  <c r="V43" i="16"/>
  <c r="W43" i="16"/>
  <c r="X43" i="16"/>
  <c r="Y43" i="16"/>
  <c r="Z43" i="16"/>
  <c r="T44" i="16"/>
  <c r="U44" i="16"/>
  <c r="V44" i="16"/>
  <c r="W44" i="16"/>
  <c r="X44" i="16"/>
  <c r="Y44" i="16"/>
  <c r="Z44" i="16"/>
  <c r="T45" i="16"/>
  <c r="U45" i="16"/>
  <c r="V45" i="16"/>
  <c r="W45" i="16"/>
  <c r="X45" i="16"/>
  <c r="Y45" i="16"/>
  <c r="Z45" i="16"/>
  <c r="T46" i="16"/>
  <c r="U46" i="16"/>
  <c r="V46" i="16"/>
  <c r="W46" i="16"/>
  <c r="X46" i="16"/>
  <c r="Y46" i="16"/>
  <c r="Z46" i="16"/>
  <c r="T47" i="16"/>
  <c r="U47" i="16"/>
  <c r="V47" i="16"/>
  <c r="W47" i="16"/>
  <c r="X47" i="16"/>
  <c r="Y47" i="16"/>
  <c r="Z47" i="16"/>
  <c r="T48" i="16"/>
  <c r="U48" i="16"/>
  <c r="V48" i="16"/>
  <c r="W48" i="16"/>
  <c r="X48" i="16"/>
  <c r="Y48" i="16"/>
  <c r="Z48" i="16"/>
  <c r="T49" i="16"/>
  <c r="U49" i="16"/>
  <c r="V49" i="16"/>
  <c r="W49" i="16"/>
  <c r="X49" i="16"/>
  <c r="Y49" i="16"/>
  <c r="Z49" i="16"/>
  <c r="T50" i="16"/>
  <c r="U50" i="16"/>
  <c r="V50" i="16"/>
  <c r="W50" i="16"/>
  <c r="X50" i="16"/>
  <c r="Y50" i="16"/>
  <c r="Z50" i="16"/>
  <c r="T51" i="16"/>
  <c r="U51" i="16"/>
  <c r="V51" i="16"/>
  <c r="W51" i="16"/>
  <c r="X51" i="16"/>
  <c r="Y51" i="16"/>
  <c r="Z51" i="16"/>
  <c r="T52" i="16"/>
  <c r="U52" i="16"/>
  <c r="V52" i="16"/>
  <c r="W52" i="16"/>
  <c r="X52" i="16"/>
  <c r="Y52" i="16"/>
  <c r="Z52" i="16"/>
  <c r="T53" i="16"/>
  <c r="U53" i="16"/>
  <c r="V53" i="16"/>
  <c r="W53" i="16"/>
  <c r="X53" i="16"/>
  <c r="Y53" i="16"/>
  <c r="Z53" i="16"/>
  <c r="T54" i="16"/>
  <c r="U54" i="16"/>
  <c r="V54" i="16"/>
  <c r="W54" i="16"/>
  <c r="X54" i="16"/>
  <c r="Y54" i="16"/>
  <c r="Z54" i="16"/>
  <c r="T55" i="16"/>
  <c r="U55" i="16"/>
  <c r="V55" i="16"/>
  <c r="W55" i="16"/>
  <c r="X55" i="16"/>
  <c r="Y55" i="16"/>
  <c r="Z55" i="16"/>
  <c r="T56" i="16"/>
  <c r="U56" i="16"/>
  <c r="V56" i="16"/>
  <c r="W56" i="16"/>
  <c r="X56" i="16"/>
  <c r="Y56" i="16"/>
  <c r="Z56" i="16"/>
  <c r="T57" i="16"/>
  <c r="U57" i="16"/>
  <c r="V57" i="16"/>
  <c r="W57" i="16"/>
  <c r="X57" i="16"/>
  <c r="Y57" i="16"/>
  <c r="Z57" i="16"/>
  <c r="T58" i="16"/>
  <c r="U58" i="16"/>
  <c r="V58" i="16"/>
  <c r="W58" i="16"/>
  <c r="X58" i="16"/>
  <c r="Y58" i="16"/>
  <c r="Z58" i="16"/>
  <c r="T59" i="16"/>
  <c r="U59" i="16"/>
  <c r="V59" i="16"/>
  <c r="W59" i="16"/>
  <c r="X59" i="16"/>
  <c r="Y59" i="16"/>
  <c r="Z59" i="16"/>
  <c r="T60" i="16"/>
  <c r="U60" i="16"/>
  <c r="V60" i="16"/>
  <c r="W60" i="16"/>
  <c r="X60" i="16"/>
  <c r="Y60" i="16"/>
  <c r="Z60" i="16"/>
  <c r="T61" i="16"/>
  <c r="U61" i="16"/>
  <c r="V61" i="16"/>
  <c r="W61" i="16"/>
  <c r="X61" i="16"/>
  <c r="Y61" i="16"/>
  <c r="Z61" i="16"/>
  <c r="T62" i="16"/>
  <c r="U62" i="16"/>
  <c r="V62" i="16"/>
  <c r="W62" i="16"/>
  <c r="X62" i="16"/>
  <c r="Y62" i="16"/>
  <c r="Z62" i="16"/>
  <c r="T63" i="16"/>
  <c r="U63" i="16"/>
  <c r="V63" i="16"/>
  <c r="W63" i="16"/>
  <c r="X63" i="16"/>
  <c r="Y63" i="16"/>
  <c r="Z63" i="16"/>
  <c r="T64" i="16"/>
  <c r="U64" i="16"/>
  <c r="V64" i="16"/>
  <c r="W64" i="16"/>
  <c r="X64" i="16"/>
  <c r="Y64" i="16"/>
  <c r="Z64" i="16"/>
  <c r="T65" i="16"/>
  <c r="U65" i="16"/>
  <c r="V65" i="16"/>
  <c r="W65" i="16"/>
  <c r="X65" i="16"/>
  <c r="Y65" i="16"/>
  <c r="Z65" i="16"/>
  <c r="T66" i="16"/>
  <c r="U66" i="16"/>
  <c r="V66" i="16"/>
  <c r="W66" i="16"/>
  <c r="X66" i="16"/>
  <c r="Y66" i="16"/>
  <c r="Z66" i="16"/>
  <c r="T67" i="16"/>
  <c r="U67" i="16"/>
  <c r="V67" i="16"/>
  <c r="W67" i="16"/>
  <c r="X67" i="16"/>
  <c r="Y67" i="16"/>
  <c r="Z67" i="16"/>
  <c r="T68" i="16"/>
  <c r="U68" i="16"/>
  <c r="V68" i="16"/>
  <c r="W68" i="16"/>
  <c r="X68" i="16"/>
  <c r="Y68" i="16"/>
  <c r="Z68" i="16"/>
  <c r="T69" i="16"/>
  <c r="U69" i="16"/>
  <c r="V69" i="16"/>
  <c r="W69" i="16"/>
  <c r="X69" i="16"/>
  <c r="Y69" i="16"/>
  <c r="Z69" i="16"/>
  <c r="T70" i="16"/>
  <c r="U70" i="16"/>
  <c r="V70" i="16"/>
  <c r="W70" i="16"/>
  <c r="X70" i="16"/>
  <c r="Y70" i="16"/>
  <c r="Z70" i="16"/>
  <c r="T71" i="16"/>
  <c r="U71" i="16"/>
  <c r="V71" i="16"/>
  <c r="W71" i="16"/>
  <c r="X71" i="16"/>
  <c r="Y71" i="16"/>
  <c r="Z71" i="16"/>
  <c r="T72" i="16"/>
  <c r="U72" i="16"/>
  <c r="V72" i="16"/>
  <c r="W72" i="16"/>
  <c r="X72" i="16"/>
  <c r="Y72" i="16"/>
  <c r="Z72" i="16"/>
  <c r="T73" i="16"/>
  <c r="U73" i="16"/>
  <c r="V73" i="16"/>
  <c r="W73" i="16"/>
  <c r="X73" i="16"/>
  <c r="Y73" i="16"/>
  <c r="Z73" i="16"/>
  <c r="T74" i="16"/>
  <c r="U74" i="16"/>
  <c r="V74" i="16"/>
  <c r="W74" i="16"/>
  <c r="X74" i="16"/>
  <c r="Y74" i="16"/>
  <c r="Z74" i="16"/>
  <c r="T75" i="16"/>
  <c r="U75" i="16"/>
  <c r="V75" i="16"/>
  <c r="W75" i="16"/>
  <c r="X75" i="16"/>
  <c r="Y75" i="16"/>
  <c r="Z75" i="16"/>
  <c r="T76" i="16"/>
  <c r="U76" i="16"/>
  <c r="V76" i="16"/>
  <c r="W76" i="16"/>
  <c r="X76" i="16"/>
  <c r="Y76" i="16"/>
  <c r="Z76" i="16"/>
  <c r="T77" i="16"/>
  <c r="U77" i="16"/>
  <c r="V77" i="16"/>
  <c r="W77" i="16"/>
  <c r="X77" i="16"/>
  <c r="Y77" i="16"/>
  <c r="Z77" i="16"/>
  <c r="T78" i="16"/>
  <c r="U78" i="16"/>
  <c r="V78" i="16"/>
  <c r="W78" i="16"/>
  <c r="X78" i="16"/>
  <c r="Y78" i="16"/>
  <c r="Z78" i="16"/>
  <c r="T79" i="16"/>
  <c r="U79" i="16"/>
  <c r="V79" i="16"/>
  <c r="W79" i="16"/>
  <c r="X79" i="16"/>
  <c r="Y79" i="16"/>
  <c r="Z79" i="16"/>
  <c r="T80" i="16"/>
  <c r="U80" i="16"/>
  <c r="V80" i="16"/>
  <c r="W80" i="16"/>
  <c r="X80" i="16"/>
  <c r="Y80" i="16"/>
  <c r="Z80" i="16"/>
  <c r="T81" i="16"/>
  <c r="U81" i="16"/>
  <c r="V81" i="16"/>
  <c r="W81" i="16"/>
  <c r="X81" i="16"/>
  <c r="Y81" i="16"/>
  <c r="Z81" i="16"/>
  <c r="T82" i="16"/>
  <c r="U82" i="16"/>
  <c r="V82" i="16"/>
  <c r="W82" i="16"/>
  <c r="X82" i="16"/>
  <c r="Y82" i="16"/>
  <c r="Z82" i="16"/>
  <c r="T83" i="16"/>
  <c r="U83" i="16"/>
  <c r="V83" i="16"/>
  <c r="W83" i="16"/>
  <c r="X83" i="16"/>
  <c r="Y83" i="16"/>
  <c r="Z83" i="16"/>
  <c r="T84" i="16"/>
  <c r="U84" i="16"/>
  <c r="V84" i="16"/>
  <c r="W84" i="16"/>
  <c r="X84" i="16"/>
  <c r="Y84" i="16"/>
  <c r="Z84" i="16"/>
  <c r="T85" i="16"/>
  <c r="U85" i="16"/>
  <c r="V85" i="16"/>
  <c r="W85" i="16"/>
  <c r="X85" i="16"/>
  <c r="Y85" i="16"/>
  <c r="Z85" i="16"/>
  <c r="T86" i="16"/>
  <c r="U86" i="16"/>
  <c r="V86" i="16"/>
  <c r="W86" i="16"/>
  <c r="X86" i="16"/>
  <c r="Y86" i="16"/>
  <c r="Z86" i="16"/>
  <c r="T87" i="16"/>
  <c r="U87" i="16"/>
  <c r="V87" i="16"/>
  <c r="W87" i="16"/>
  <c r="X87" i="16"/>
  <c r="Y87" i="16"/>
  <c r="Z87" i="16"/>
  <c r="T88" i="16"/>
  <c r="U88" i="16"/>
  <c r="V88" i="16"/>
  <c r="W88" i="16"/>
  <c r="X88" i="16"/>
  <c r="Y88" i="16"/>
  <c r="Z88" i="16"/>
  <c r="T89" i="16"/>
  <c r="U89" i="16"/>
  <c r="V89" i="16"/>
  <c r="W89" i="16"/>
  <c r="X89" i="16"/>
  <c r="Y89" i="16"/>
  <c r="Z89" i="16"/>
  <c r="T90" i="16"/>
  <c r="U90" i="16"/>
  <c r="V90" i="16"/>
  <c r="W90" i="16"/>
  <c r="X90" i="16"/>
  <c r="Y90" i="16"/>
  <c r="Z90" i="16"/>
  <c r="T91" i="16"/>
  <c r="U91" i="16"/>
  <c r="V91" i="16"/>
  <c r="W91" i="16"/>
  <c r="X91" i="16"/>
  <c r="Y91" i="16"/>
  <c r="Z91" i="16"/>
  <c r="T92" i="16"/>
  <c r="U92" i="16"/>
  <c r="V92" i="16"/>
  <c r="W92" i="16"/>
  <c r="X92" i="16"/>
  <c r="Y92" i="16"/>
  <c r="Z92" i="16"/>
  <c r="T93" i="16"/>
  <c r="U93" i="16"/>
  <c r="V93" i="16"/>
  <c r="W93" i="16"/>
  <c r="X93" i="16"/>
  <c r="Y93" i="16"/>
  <c r="Z93" i="16"/>
  <c r="T94" i="16"/>
  <c r="U94" i="16"/>
  <c r="V94" i="16"/>
  <c r="W94" i="16"/>
  <c r="X94" i="16"/>
  <c r="Y94" i="16"/>
  <c r="Z94" i="16"/>
  <c r="T95" i="16"/>
  <c r="U95" i="16"/>
  <c r="V95" i="16"/>
  <c r="W95" i="16"/>
  <c r="X95" i="16"/>
  <c r="Y95" i="16"/>
  <c r="Z95" i="16"/>
  <c r="T96" i="16"/>
  <c r="U96" i="16"/>
  <c r="V96" i="16"/>
  <c r="W96" i="16"/>
  <c r="X96" i="16"/>
  <c r="Y96" i="16"/>
  <c r="Z96" i="16"/>
  <c r="T97" i="16"/>
  <c r="U97" i="16"/>
  <c r="V97" i="16"/>
  <c r="W97" i="16"/>
  <c r="X97" i="16"/>
  <c r="Y97" i="16"/>
  <c r="Z97" i="16"/>
  <c r="T98" i="16"/>
  <c r="U98" i="16"/>
  <c r="V98" i="16"/>
  <c r="W98" i="16"/>
  <c r="X98" i="16"/>
  <c r="Y98" i="16"/>
  <c r="Z98" i="16"/>
  <c r="T99" i="16"/>
  <c r="U99" i="16"/>
  <c r="V99" i="16"/>
  <c r="W99" i="16"/>
  <c r="X99" i="16"/>
  <c r="Y99" i="16"/>
  <c r="Z99" i="16"/>
  <c r="T100" i="16"/>
  <c r="U100" i="16"/>
  <c r="V100" i="16"/>
  <c r="W100" i="16"/>
  <c r="X100" i="16"/>
  <c r="Y100" i="16"/>
  <c r="Z100" i="16"/>
  <c r="T101" i="16"/>
  <c r="U101" i="16"/>
  <c r="V101" i="16"/>
  <c r="W101" i="16"/>
  <c r="X101" i="16"/>
  <c r="Y101" i="16"/>
  <c r="Z101" i="16"/>
  <c r="T102" i="16"/>
  <c r="U102" i="16"/>
  <c r="V102" i="16"/>
  <c r="W102" i="16"/>
  <c r="X102" i="16"/>
  <c r="Y102" i="16"/>
  <c r="Z102" i="16"/>
  <c r="T103" i="16"/>
  <c r="U103" i="16"/>
  <c r="V103" i="16"/>
  <c r="W103" i="16"/>
  <c r="X103" i="16"/>
  <c r="Y103" i="16"/>
  <c r="Z103" i="16"/>
  <c r="T104" i="16"/>
  <c r="U104" i="16"/>
  <c r="V104" i="16"/>
  <c r="W104" i="16"/>
  <c r="X104" i="16"/>
  <c r="Y104" i="16"/>
  <c r="Z104" i="16"/>
  <c r="T105" i="16"/>
  <c r="U105" i="16"/>
  <c r="V105" i="16"/>
  <c r="W105" i="16"/>
  <c r="X105" i="16"/>
  <c r="Y105" i="16"/>
  <c r="Z105" i="16"/>
  <c r="T106" i="16"/>
  <c r="U106" i="16"/>
  <c r="V106" i="16"/>
  <c r="W106" i="16"/>
  <c r="X106" i="16"/>
  <c r="Y106" i="16"/>
  <c r="Z106" i="16"/>
  <c r="T107" i="16"/>
  <c r="U107" i="16"/>
  <c r="V107" i="16"/>
  <c r="W107" i="16"/>
  <c r="X107" i="16"/>
  <c r="Y107" i="16"/>
  <c r="Z107" i="16"/>
  <c r="T108" i="16"/>
  <c r="U108" i="16"/>
  <c r="V108" i="16"/>
  <c r="W108" i="16"/>
  <c r="X108" i="16"/>
  <c r="Y108" i="16"/>
  <c r="Z108" i="16"/>
  <c r="T109" i="16"/>
  <c r="U109" i="16"/>
  <c r="V109" i="16"/>
  <c r="W109" i="16"/>
  <c r="X109" i="16"/>
  <c r="Y109" i="16"/>
  <c r="Z109" i="16"/>
  <c r="T110" i="16"/>
  <c r="U110" i="16"/>
  <c r="V110" i="16"/>
  <c r="W110" i="16"/>
  <c r="X110" i="16"/>
  <c r="Y110" i="16"/>
  <c r="Z110" i="16"/>
  <c r="T111" i="16"/>
  <c r="U111" i="16"/>
  <c r="V111" i="16"/>
  <c r="W111" i="16"/>
  <c r="X111" i="16"/>
  <c r="Y111" i="16"/>
  <c r="Z111" i="16"/>
  <c r="T112" i="16"/>
  <c r="U112" i="16"/>
  <c r="V112" i="16"/>
  <c r="W112" i="16"/>
  <c r="X112" i="16"/>
  <c r="Y112" i="16"/>
  <c r="Z112" i="16"/>
  <c r="T113" i="16"/>
  <c r="U113" i="16"/>
  <c r="V113" i="16"/>
  <c r="W113" i="16"/>
  <c r="X113" i="16"/>
  <c r="Y113" i="16"/>
  <c r="Z113" i="16"/>
  <c r="T114" i="16"/>
  <c r="U114" i="16"/>
  <c r="V114" i="16"/>
  <c r="W114" i="16"/>
  <c r="X114" i="16"/>
  <c r="Y114" i="16"/>
  <c r="Z114" i="16"/>
  <c r="T115" i="16"/>
  <c r="U115" i="16"/>
  <c r="V115" i="16"/>
  <c r="W115" i="16"/>
  <c r="X115" i="16"/>
  <c r="Y115" i="16"/>
  <c r="Z115" i="16"/>
  <c r="T116" i="16"/>
  <c r="U116" i="16"/>
  <c r="V116" i="16"/>
  <c r="W116" i="16"/>
  <c r="X116" i="16"/>
  <c r="Y116" i="16"/>
  <c r="Z116" i="16"/>
  <c r="T117" i="16"/>
  <c r="U117" i="16"/>
  <c r="V117" i="16"/>
  <c r="W117" i="16"/>
  <c r="X117" i="16"/>
  <c r="Y117" i="16"/>
  <c r="Z117" i="16"/>
  <c r="T118" i="16"/>
  <c r="U118" i="16"/>
  <c r="V118" i="16"/>
  <c r="W118" i="16"/>
  <c r="X118" i="16"/>
  <c r="Y118" i="16"/>
  <c r="Z118" i="16"/>
  <c r="T119" i="16"/>
  <c r="U119" i="16"/>
  <c r="V119" i="16"/>
  <c r="W119" i="16"/>
  <c r="X119" i="16"/>
  <c r="Y119" i="16"/>
  <c r="Z119" i="16"/>
  <c r="T120" i="16"/>
  <c r="U120" i="16"/>
  <c r="V120" i="16"/>
  <c r="W120" i="16"/>
  <c r="X120" i="16"/>
  <c r="Y120" i="16"/>
  <c r="Z120" i="16"/>
  <c r="T121" i="16"/>
  <c r="U121" i="16"/>
  <c r="V121" i="16"/>
  <c r="W121" i="16"/>
  <c r="X121" i="16"/>
  <c r="Y121" i="16"/>
  <c r="Z121" i="16"/>
  <c r="T17" i="16"/>
  <c r="U17" i="16"/>
  <c r="V17" i="16"/>
  <c r="W17" i="16"/>
  <c r="X17" i="16"/>
  <c r="Y17" i="16"/>
  <c r="Z17" i="16"/>
  <c r="Z16" i="16"/>
  <c r="Y16" i="16"/>
  <c r="X16" i="16"/>
  <c r="W16" i="16"/>
  <c r="V16" i="16"/>
  <c r="U16" i="16"/>
  <c r="T16" i="16"/>
  <c r="S16" i="16"/>
  <c r="F5" i="17"/>
  <c r="E5" i="16"/>
  <c r="F6" i="17"/>
  <c r="U14" i="16" l="1"/>
  <c r="I103" i="21"/>
  <c r="B95" i="21"/>
  <c r="D79" i="21"/>
  <c r="A47" i="21"/>
  <c r="B39" i="21"/>
  <c r="D107" i="21"/>
  <c r="E83" i="21"/>
  <c r="B75" i="21"/>
  <c r="A101" i="21"/>
  <c r="A87" i="21"/>
  <c r="G60" i="21"/>
  <c r="H45" i="21"/>
  <c r="F44" i="21"/>
  <c r="C37" i="21"/>
  <c r="J36" i="21"/>
  <c r="J23" i="21"/>
  <c r="A14" i="21"/>
  <c r="I12" i="21"/>
  <c r="G5" i="21"/>
  <c r="C107" i="21"/>
  <c r="I97" i="21"/>
  <c r="F89" i="21"/>
  <c r="B88" i="21"/>
  <c r="E81" i="21"/>
  <c r="I73" i="21"/>
  <c r="A72" i="21"/>
  <c r="I67" i="21"/>
  <c r="I64" i="21"/>
  <c r="C56" i="21"/>
  <c r="J48" i="21"/>
  <c r="B44" i="21"/>
  <c r="D41" i="21"/>
  <c r="B40" i="21"/>
  <c r="G35" i="21"/>
  <c r="D32" i="21"/>
  <c r="F29" i="21"/>
  <c r="G25" i="21"/>
  <c r="E24" i="21"/>
  <c r="A21" i="21"/>
  <c r="B17" i="21"/>
  <c r="C16" i="21"/>
  <c r="G10" i="21"/>
  <c r="E9" i="21"/>
  <c r="G8" i="21"/>
  <c r="A97" i="21"/>
  <c r="A91" i="21"/>
  <c r="A65" i="21"/>
  <c r="G57" i="21"/>
  <c r="E53" i="21"/>
  <c r="H49" i="21"/>
  <c r="J46" i="21"/>
  <c r="D43" i="21"/>
  <c r="E41" i="21"/>
  <c r="A34" i="21"/>
  <c r="H33" i="21"/>
  <c r="D29" i="21"/>
  <c r="J25" i="21"/>
  <c r="J20" i="21"/>
  <c r="H17" i="21"/>
  <c r="F10" i="21"/>
  <c r="B103" i="21"/>
  <c r="I95" i="21"/>
  <c r="G90" i="21"/>
  <c r="D82" i="21"/>
  <c r="B79" i="21"/>
  <c r="C75" i="21"/>
  <c r="J71" i="21"/>
  <c r="E63" i="21"/>
  <c r="I55" i="21"/>
  <c r="A53" i="21"/>
  <c r="F50" i="21"/>
  <c r="J47" i="21"/>
  <c r="D46" i="21"/>
  <c r="B42" i="21"/>
  <c r="A39" i="21"/>
  <c r="H31" i="21"/>
  <c r="C29" i="21"/>
  <c r="D26" i="21"/>
  <c r="J15" i="21"/>
  <c r="E7" i="21"/>
  <c r="J4" i="21"/>
  <c r="E101" i="21"/>
  <c r="J67" i="21"/>
  <c r="I45" i="21"/>
  <c r="J38" i="21"/>
  <c r="H35" i="21"/>
  <c r="E27" i="21"/>
  <c r="E19" i="21"/>
  <c r="G14" i="21"/>
  <c r="E79" i="21"/>
  <c r="F13" i="21"/>
  <c r="D95" i="21"/>
  <c r="I79" i="21"/>
  <c r="B23" i="21"/>
  <c r="A40" i="21"/>
  <c r="H25" i="21"/>
  <c r="E16" i="21"/>
  <c r="J100" i="21"/>
  <c r="J99" i="21"/>
  <c r="C94" i="21"/>
  <c r="E91" i="21"/>
  <c r="E86" i="21"/>
  <c r="D78" i="21"/>
  <c r="E69" i="21"/>
  <c r="E54" i="21"/>
  <c r="F45" i="21"/>
  <c r="B43" i="21"/>
  <c r="I37" i="21"/>
  <c r="F34" i="21"/>
  <c r="I5" i="21"/>
  <c r="F42" i="21"/>
  <c r="F24" i="21"/>
  <c r="I8" i="21"/>
  <c r="J64" i="21"/>
  <c r="H100" i="21"/>
  <c r="G84" i="21"/>
  <c r="G68" i="21"/>
  <c r="C52" i="21"/>
  <c r="E44" i="21"/>
  <c r="E12" i="21"/>
  <c r="F5" i="21"/>
  <c r="F19" i="21"/>
  <c r="D27" i="21"/>
  <c r="G72" i="21"/>
  <c r="G44" i="21"/>
  <c r="F41" i="21"/>
  <c r="C32" i="21"/>
  <c r="E97" i="21"/>
  <c r="C72" i="21"/>
  <c r="C60" i="21"/>
  <c r="C17" i="21"/>
  <c r="F9" i="21"/>
  <c r="H24" i="21"/>
  <c r="A84" i="21"/>
  <c r="F61" i="21"/>
  <c r="E38" i="21"/>
  <c r="B28" i="21"/>
  <c r="D22" i="21"/>
  <c r="B19" i="21"/>
  <c r="H12" i="21"/>
  <c r="E6" i="21"/>
  <c r="J19" i="21"/>
  <c r="C103" i="21"/>
  <c r="B83" i="21"/>
  <c r="H20" i="21"/>
  <c r="J32" i="21"/>
  <c r="H8" i="21"/>
  <c r="G41" i="21"/>
  <c r="E102" i="21"/>
  <c r="E94" i="21"/>
  <c r="C78" i="21"/>
  <c r="G54" i="21"/>
  <c r="C46" i="21"/>
  <c r="G38" i="21"/>
  <c r="D30" i="21"/>
  <c r="J22" i="21"/>
  <c r="F14" i="21"/>
  <c r="C6" i="21"/>
  <c r="J35" i="21"/>
  <c r="I30" i="21"/>
  <c r="H22" i="21"/>
  <c r="G17" i="21"/>
  <c r="J12" i="21"/>
  <c r="H57" i="21"/>
  <c r="A25" i="21"/>
  <c r="D16" i="21"/>
  <c r="E107" i="21"/>
  <c r="C98" i="21"/>
  <c r="G93" i="21"/>
  <c r="H76" i="21"/>
  <c r="F53" i="21"/>
  <c r="F35" i="21"/>
  <c r="C21" i="21"/>
  <c r="D18" i="21"/>
  <c r="J14" i="21"/>
  <c r="D11" i="21"/>
  <c r="F43" i="21"/>
  <c r="C36" i="21"/>
  <c r="A28" i="21"/>
  <c r="D44" i="21"/>
  <c r="C44" i="21"/>
  <c r="F30" i="21"/>
  <c r="I25" i="21"/>
  <c r="G22" i="21"/>
  <c r="F17" i="21"/>
  <c r="B107" i="21"/>
  <c r="G86" i="21"/>
  <c r="E105" i="21"/>
  <c r="H105" i="21"/>
  <c r="D104" i="21"/>
  <c r="E104" i="21"/>
  <c r="F104" i="21"/>
  <c r="B104" i="21"/>
  <c r="I104" i="21"/>
  <c r="J104" i="21"/>
  <c r="A104" i="21"/>
  <c r="C104" i="21"/>
  <c r="G104" i="21"/>
  <c r="D96" i="21"/>
  <c r="E96" i="21"/>
  <c r="F96" i="21"/>
  <c r="G96" i="21"/>
  <c r="A96" i="21"/>
  <c r="B96" i="21"/>
  <c r="C96" i="21"/>
  <c r="H96" i="21"/>
  <c r="I96" i="21"/>
  <c r="J96" i="21"/>
  <c r="D88" i="21"/>
  <c r="E88" i="21"/>
  <c r="F88" i="21"/>
  <c r="I88" i="21"/>
  <c r="H88" i="21"/>
  <c r="J88" i="21"/>
  <c r="A88" i="21"/>
  <c r="C88" i="21"/>
  <c r="G88" i="21"/>
  <c r="D80" i="21"/>
  <c r="E80" i="21"/>
  <c r="F80" i="21"/>
  <c r="A80" i="21"/>
  <c r="B80" i="21"/>
  <c r="C80" i="21"/>
  <c r="G80" i="21"/>
  <c r="H80" i="21"/>
  <c r="I80" i="21"/>
  <c r="J80" i="21"/>
  <c r="D72" i="21"/>
  <c r="E72" i="21"/>
  <c r="F72" i="21"/>
  <c r="B72" i="21"/>
  <c r="H72" i="21"/>
  <c r="I72" i="21"/>
  <c r="J72" i="21"/>
  <c r="D64" i="21"/>
  <c r="E64" i="21"/>
  <c r="F64" i="21"/>
  <c r="G64" i="21"/>
  <c r="A64" i="21"/>
  <c r="B64" i="21"/>
  <c r="C64" i="21"/>
  <c r="H64" i="21"/>
  <c r="D56" i="21"/>
  <c r="E56" i="21"/>
  <c r="F56" i="21"/>
  <c r="I56" i="21"/>
  <c r="G56" i="21"/>
  <c r="H56" i="21"/>
  <c r="J56" i="21"/>
  <c r="A56" i="21"/>
  <c r="G48" i="21"/>
  <c r="D48" i="21"/>
  <c r="E48" i="21"/>
  <c r="F48" i="21"/>
  <c r="A48" i="21"/>
  <c r="B48" i="21"/>
  <c r="C48" i="21"/>
  <c r="H48" i="21"/>
  <c r="D40" i="21"/>
  <c r="E40" i="21"/>
  <c r="H40" i="21"/>
  <c r="I40" i="21"/>
  <c r="G40" i="21"/>
  <c r="J40" i="21"/>
  <c r="B33" i="21"/>
  <c r="G33" i="21"/>
  <c r="G32" i="21"/>
  <c r="E32" i="21"/>
  <c r="F32" i="21"/>
  <c r="H32" i="21"/>
  <c r="I32" i="21"/>
  <c r="A32" i="21"/>
  <c r="H47" i="21"/>
  <c r="G45" i="21"/>
  <c r="C43" i="21"/>
  <c r="B32" i="21"/>
  <c r="H28" i="21"/>
  <c r="A107" i="21"/>
  <c r="H93" i="21"/>
  <c r="F86" i="21"/>
  <c r="C79" i="21"/>
  <c r="B56" i="21"/>
  <c r="I48" i="21"/>
  <c r="G105" i="21"/>
  <c r="E89" i="21"/>
  <c r="I81" i="21"/>
  <c r="A41" i="21"/>
  <c r="C33" i="21"/>
  <c r="E47" i="21"/>
  <c r="F40" i="21"/>
  <c r="H37" i="21"/>
  <c r="B31" i="21"/>
  <c r="I14" i="21"/>
  <c r="D6" i="21"/>
  <c r="H104" i="21"/>
  <c r="C91" i="21"/>
  <c r="C54" i="21"/>
  <c r="H106" i="21"/>
  <c r="A106" i="21"/>
  <c r="I106" i="21"/>
  <c r="B106" i="21"/>
  <c r="J106" i="21"/>
  <c r="G106" i="21"/>
  <c r="D106" i="21"/>
  <c r="E106" i="21"/>
  <c r="F106" i="21"/>
  <c r="C106" i="21"/>
  <c r="F102" i="21"/>
  <c r="G102" i="21"/>
  <c r="F101" i="21"/>
  <c r="H101" i="21"/>
  <c r="A100" i="21"/>
  <c r="B100" i="21"/>
  <c r="I100" i="21"/>
  <c r="D99" i="21"/>
  <c r="E99" i="21"/>
  <c r="I99" i="21"/>
  <c r="B112" i="16"/>
  <c r="Q112" i="16" s="1"/>
  <c r="H98" i="21"/>
  <c r="A98" i="21"/>
  <c r="I98" i="21"/>
  <c r="B98" i="21"/>
  <c r="J98" i="21"/>
  <c r="D98" i="21"/>
  <c r="F98" i="21"/>
  <c r="E98" i="21"/>
  <c r="G98" i="21"/>
  <c r="A92" i="21"/>
  <c r="B92" i="21"/>
  <c r="C92" i="21"/>
  <c r="G92" i="21"/>
  <c r="I92" i="21"/>
  <c r="J92" i="21"/>
  <c r="H90" i="21"/>
  <c r="A90" i="21"/>
  <c r="I90" i="21"/>
  <c r="B90" i="21"/>
  <c r="J90" i="21"/>
  <c r="C90" i="21"/>
  <c r="D90" i="21"/>
  <c r="F90" i="21"/>
  <c r="E90" i="21"/>
  <c r="F85" i="21"/>
  <c r="G85" i="21"/>
  <c r="H84" i="21"/>
  <c r="B84" i="21"/>
  <c r="I84" i="21"/>
  <c r="C83" i="21"/>
  <c r="D83" i="21"/>
  <c r="B96" i="16"/>
  <c r="Q96" i="16" s="1"/>
  <c r="H82" i="21"/>
  <c r="A82" i="21"/>
  <c r="I82" i="21"/>
  <c r="B82" i="21"/>
  <c r="J82" i="21"/>
  <c r="E82" i="21"/>
  <c r="F82" i="21"/>
  <c r="G82" i="21"/>
  <c r="C82" i="21"/>
  <c r="G77" i="21"/>
  <c r="H77" i="21"/>
  <c r="B76" i="21"/>
  <c r="C76" i="21"/>
  <c r="I76" i="21"/>
  <c r="J75" i="21"/>
  <c r="D75" i="21"/>
  <c r="A75" i="21"/>
  <c r="B88" i="16"/>
  <c r="Q88" i="16" s="1"/>
  <c r="H74" i="21"/>
  <c r="A74" i="21"/>
  <c r="I74" i="21"/>
  <c r="B74" i="21"/>
  <c r="J74" i="21"/>
  <c r="G74" i="21"/>
  <c r="C74" i="21"/>
  <c r="D74" i="21"/>
  <c r="E74" i="21"/>
  <c r="F74" i="21"/>
  <c r="D70" i="21"/>
  <c r="E70" i="21"/>
  <c r="F70" i="21"/>
  <c r="A69" i="21"/>
  <c r="F69" i="21"/>
  <c r="H68" i="21"/>
  <c r="I68" i="21"/>
  <c r="J68" i="21"/>
  <c r="C67" i="21"/>
  <c r="D67" i="21"/>
  <c r="E67" i="21"/>
  <c r="B80" i="16"/>
  <c r="Q80" i="16" s="1"/>
  <c r="H66" i="21"/>
  <c r="A66" i="21"/>
  <c r="I66" i="21"/>
  <c r="B66" i="21"/>
  <c r="J66" i="21"/>
  <c r="G66" i="21"/>
  <c r="D66" i="21"/>
  <c r="E66" i="21"/>
  <c r="F66" i="21"/>
  <c r="C66" i="21"/>
  <c r="A63" i="21"/>
  <c r="D63" i="21"/>
  <c r="C62" i="21"/>
  <c r="D62" i="21"/>
  <c r="A60" i="21"/>
  <c r="B60" i="21"/>
  <c r="J59" i="21"/>
  <c r="B59" i="21"/>
  <c r="C59" i="21"/>
  <c r="A59" i="21"/>
  <c r="B72" i="16"/>
  <c r="Q72" i="16" s="1"/>
  <c r="H58" i="21"/>
  <c r="A58" i="21"/>
  <c r="I58" i="21"/>
  <c r="B58" i="21"/>
  <c r="J58" i="21"/>
  <c r="C58" i="21"/>
  <c r="D58" i="21"/>
  <c r="E58" i="21"/>
  <c r="F58" i="21"/>
  <c r="G58" i="21"/>
  <c r="G52" i="21"/>
  <c r="A52" i="21"/>
  <c r="I52" i="21"/>
  <c r="H52" i="21"/>
  <c r="B51" i="21"/>
  <c r="C51" i="21"/>
  <c r="D51" i="21"/>
  <c r="E51" i="21"/>
  <c r="J51" i="21"/>
  <c r="B64" i="16"/>
  <c r="Q64" i="16" s="1"/>
  <c r="H50" i="21"/>
  <c r="A50" i="21"/>
  <c r="I50" i="21"/>
  <c r="B50" i="21"/>
  <c r="J50" i="21"/>
  <c r="E50" i="21"/>
  <c r="G50" i="21"/>
  <c r="C50" i="21"/>
  <c r="D50" i="21"/>
  <c r="E46" i="21"/>
  <c r="F46" i="21"/>
  <c r="G46" i="21"/>
  <c r="D45" i="21"/>
  <c r="E45" i="21"/>
  <c r="J44" i="21"/>
  <c r="A44" i="21"/>
  <c r="I44" i="21"/>
  <c r="J43" i="21"/>
  <c r="A43" i="21"/>
  <c r="E43" i="21"/>
  <c r="H43" i="21"/>
  <c r="I43" i="21"/>
  <c r="H42" i="21"/>
  <c r="I42" i="21"/>
  <c r="A42" i="21"/>
  <c r="J42" i="21"/>
  <c r="C42" i="21"/>
  <c r="D42" i="21"/>
  <c r="E42" i="21"/>
  <c r="D39" i="21"/>
  <c r="J39" i="21"/>
  <c r="B38" i="21"/>
  <c r="C38" i="21"/>
  <c r="D38" i="21"/>
  <c r="D36" i="21"/>
  <c r="E36" i="21"/>
  <c r="A36" i="21"/>
  <c r="F36" i="21"/>
  <c r="H36" i="21"/>
  <c r="I36" i="21"/>
  <c r="B35" i="21"/>
  <c r="E35" i="21"/>
  <c r="B48" i="16"/>
  <c r="Q48" i="16" s="1"/>
  <c r="C34" i="21"/>
  <c r="D34" i="21"/>
  <c r="E34" i="21"/>
  <c r="J34" i="21"/>
  <c r="G34" i="21"/>
  <c r="H34" i="21"/>
  <c r="I34" i="21"/>
  <c r="A30" i="21"/>
  <c r="E30" i="21"/>
  <c r="G29" i="21"/>
  <c r="J29" i="21"/>
  <c r="C28" i="21"/>
  <c r="D28" i="21"/>
  <c r="E28" i="21"/>
  <c r="F28" i="21"/>
  <c r="G27" i="21"/>
  <c r="H27" i="21"/>
  <c r="C27" i="21"/>
  <c r="B40" i="16"/>
  <c r="Q40" i="16" s="1"/>
  <c r="C26" i="21"/>
  <c r="A26" i="21"/>
  <c r="J26" i="21"/>
  <c r="B26" i="21"/>
  <c r="F26" i="21"/>
  <c r="G26" i="21"/>
  <c r="E26" i="21"/>
  <c r="H26" i="21"/>
  <c r="I26" i="21"/>
  <c r="F23" i="21"/>
  <c r="H23" i="21"/>
  <c r="A22" i="21"/>
  <c r="B22" i="21"/>
  <c r="D21" i="21"/>
  <c r="J21" i="21"/>
  <c r="D20" i="21"/>
  <c r="E20" i="21"/>
  <c r="A20" i="21"/>
  <c r="B20" i="21"/>
  <c r="C20" i="21"/>
  <c r="I20" i="21"/>
  <c r="C19" i="21"/>
  <c r="D19" i="21"/>
  <c r="B32" i="16"/>
  <c r="Q32" i="16" s="1"/>
  <c r="C18" i="21"/>
  <c r="H18" i="21"/>
  <c r="I18" i="21"/>
  <c r="A18" i="21"/>
  <c r="B18" i="21"/>
  <c r="E18" i="21"/>
  <c r="F18" i="21"/>
  <c r="G18" i="21"/>
  <c r="J18" i="21"/>
  <c r="D15" i="21"/>
  <c r="H15" i="21"/>
  <c r="G13" i="21"/>
  <c r="H13" i="21"/>
  <c r="I13" i="21"/>
  <c r="J13" i="21"/>
  <c r="A12" i="21"/>
  <c r="B12" i="21"/>
  <c r="C12" i="21"/>
  <c r="F12" i="21"/>
  <c r="J11" i="21"/>
  <c r="E11" i="21"/>
  <c r="B24" i="16"/>
  <c r="Q24" i="16" s="1"/>
  <c r="H10" i="21"/>
  <c r="A10" i="21"/>
  <c r="I10" i="21"/>
  <c r="B10" i="21"/>
  <c r="J10" i="21"/>
  <c r="E10" i="21"/>
  <c r="C10" i="21"/>
  <c r="D10" i="21"/>
  <c r="B7" i="21"/>
  <c r="D7" i="21"/>
  <c r="D4" i="21"/>
  <c r="E4" i="21"/>
  <c r="F4" i="21"/>
  <c r="A4" i="21"/>
  <c r="B4" i="21"/>
  <c r="C4" i="21"/>
  <c r="G4" i="21"/>
  <c r="H4" i="21"/>
  <c r="I4" i="21"/>
  <c r="D47" i="21"/>
  <c r="H44" i="21"/>
  <c r="G42" i="21"/>
  <c r="C40" i="21"/>
  <c r="D37" i="21"/>
  <c r="B34" i="21"/>
  <c r="J30" i="21"/>
  <c r="F27" i="21"/>
  <c r="B21" i="21"/>
  <c r="H14" i="21"/>
  <c r="A11" i="21"/>
  <c r="H5" i="21"/>
  <c r="J103" i="21"/>
  <c r="B91" i="21"/>
  <c r="J83" i="21"/>
  <c r="G76" i="21"/>
  <c r="A68" i="21"/>
  <c r="I60" i="21"/>
  <c r="D17" i="21"/>
  <c r="F103" i="21"/>
  <c r="G103" i="21"/>
  <c r="H103" i="21"/>
  <c r="A103" i="21"/>
  <c r="D103" i="21"/>
  <c r="E103" i="21"/>
  <c r="F95" i="21"/>
  <c r="G95" i="21"/>
  <c r="H95" i="21"/>
  <c r="C95" i="21"/>
  <c r="A95" i="21"/>
  <c r="F87" i="21"/>
  <c r="G87" i="21"/>
  <c r="H87" i="21"/>
  <c r="E87" i="21"/>
  <c r="C87" i="21"/>
  <c r="I87" i="21"/>
  <c r="D87" i="21"/>
  <c r="B87" i="21"/>
  <c r="J87" i="21"/>
  <c r="F79" i="21"/>
  <c r="G79" i="21"/>
  <c r="H79" i="21"/>
  <c r="J79" i="21"/>
  <c r="A79" i="21"/>
  <c r="F71" i="21"/>
  <c r="G71" i="21"/>
  <c r="H71" i="21"/>
  <c r="A71" i="21"/>
  <c r="C71" i="21"/>
  <c r="D71" i="21"/>
  <c r="E71" i="21"/>
  <c r="B71" i="21"/>
  <c r="I71" i="21"/>
  <c r="F63" i="21"/>
  <c r="G63" i="21"/>
  <c r="H63" i="21"/>
  <c r="C63" i="21"/>
  <c r="J63" i="21"/>
  <c r="I63" i="21"/>
  <c r="F55" i="21"/>
  <c r="G55" i="21"/>
  <c r="H55" i="21"/>
  <c r="E55" i="21"/>
  <c r="B55" i="21"/>
  <c r="C55" i="21"/>
  <c r="D55" i="21"/>
  <c r="A55" i="21"/>
  <c r="F47" i="21"/>
  <c r="G47" i="21"/>
  <c r="B47" i="21"/>
  <c r="C47" i="21"/>
  <c r="F39" i="21"/>
  <c r="G39" i="21"/>
  <c r="H39" i="21"/>
  <c r="I39" i="21"/>
  <c r="A31" i="21"/>
  <c r="I31" i="21"/>
  <c r="F31" i="21"/>
  <c r="G31" i="21"/>
  <c r="D31" i="21"/>
  <c r="E31" i="21"/>
  <c r="A23" i="21"/>
  <c r="I23" i="21"/>
  <c r="D23" i="21"/>
  <c r="E23" i="21"/>
  <c r="A15" i="21"/>
  <c r="I15" i="21"/>
  <c r="B15" i="21"/>
  <c r="C15" i="21"/>
  <c r="F15" i="21"/>
  <c r="G15" i="21"/>
  <c r="F7" i="21"/>
  <c r="G7" i="21"/>
  <c r="H7" i="21"/>
  <c r="J7" i="21"/>
  <c r="A7" i="21"/>
  <c r="I7" i="21"/>
  <c r="E39" i="21"/>
  <c r="J31" i="21"/>
  <c r="G23" i="21"/>
  <c r="E15" i="21"/>
  <c r="C7" i="21"/>
  <c r="J95" i="21"/>
  <c r="B63" i="21"/>
  <c r="J55" i="21"/>
  <c r="G24" i="21"/>
  <c r="C24" i="21"/>
  <c r="D24" i="21"/>
  <c r="A24" i="21"/>
  <c r="B24" i="21"/>
  <c r="G16" i="21"/>
  <c r="A16" i="21"/>
  <c r="J16" i="21"/>
  <c r="B16" i="21"/>
  <c r="H16" i="21"/>
  <c r="I16" i="21"/>
  <c r="D8" i="21"/>
  <c r="E8" i="21"/>
  <c r="F8" i="21"/>
  <c r="B8" i="21"/>
  <c r="C8" i="21"/>
  <c r="A8" i="21"/>
  <c r="J24" i="21"/>
  <c r="B119" i="16"/>
  <c r="Q119" i="16" s="1"/>
  <c r="B105" i="21"/>
  <c r="J105" i="21"/>
  <c r="C105" i="21"/>
  <c r="D105" i="21"/>
  <c r="F105" i="21"/>
  <c r="I105" i="21"/>
  <c r="B111" i="16"/>
  <c r="Q111" i="16" s="1"/>
  <c r="B97" i="21"/>
  <c r="J97" i="21"/>
  <c r="C97" i="21"/>
  <c r="D97" i="21"/>
  <c r="H97" i="21"/>
  <c r="F97" i="21"/>
  <c r="G97" i="21"/>
  <c r="B103" i="16"/>
  <c r="Q103" i="16" s="1"/>
  <c r="B89" i="21"/>
  <c r="J89" i="21"/>
  <c r="C89" i="21"/>
  <c r="D89" i="21"/>
  <c r="A89" i="21"/>
  <c r="G89" i="21"/>
  <c r="H89" i="21"/>
  <c r="I89" i="21"/>
  <c r="B95" i="16"/>
  <c r="Q95" i="16" s="1"/>
  <c r="B81" i="21"/>
  <c r="J81" i="21"/>
  <c r="C81" i="21"/>
  <c r="D81" i="21"/>
  <c r="A81" i="21"/>
  <c r="F81" i="21"/>
  <c r="G81" i="21"/>
  <c r="H81" i="21"/>
  <c r="B87" i="16"/>
  <c r="Q87" i="16" s="1"/>
  <c r="B73" i="21"/>
  <c r="J73" i="21"/>
  <c r="C73" i="21"/>
  <c r="D73" i="21"/>
  <c r="F73" i="21"/>
  <c r="E73" i="21"/>
  <c r="G73" i="21"/>
  <c r="H73" i="21"/>
  <c r="B79" i="16"/>
  <c r="Q79" i="16" s="1"/>
  <c r="B65" i="21"/>
  <c r="J65" i="21"/>
  <c r="C65" i="21"/>
  <c r="D65" i="21"/>
  <c r="H65" i="21"/>
  <c r="E65" i="21"/>
  <c r="G65" i="21"/>
  <c r="F65" i="21"/>
  <c r="B71" i="16"/>
  <c r="Q71" i="16" s="1"/>
  <c r="B57" i="21"/>
  <c r="J57" i="21"/>
  <c r="C57" i="21"/>
  <c r="D57" i="21"/>
  <c r="I57" i="21"/>
  <c r="A57" i="21"/>
  <c r="E57" i="21"/>
  <c r="F57" i="21"/>
  <c r="B63" i="16"/>
  <c r="Q63" i="16" s="1"/>
  <c r="B49" i="21"/>
  <c r="J49" i="21"/>
  <c r="C49" i="21"/>
  <c r="D49" i="21"/>
  <c r="A49" i="21"/>
  <c r="E49" i="21"/>
  <c r="F49" i="21"/>
  <c r="G49" i="21"/>
  <c r="I49" i="21"/>
  <c r="B55" i="16"/>
  <c r="Q55" i="16" s="1"/>
  <c r="B41" i="21"/>
  <c r="J41" i="21"/>
  <c r="C41" i="21"/>
  <c r="H41" i="21"/>
  <c r="I41" i="21"/>
  <c r="B47" i="16"/>
  <c r="Q47" i="16" s="1"/>
  <c r="E33" i="21"/>
  <c r="D33" i="21"/>
  <c r="F33" i="21"/>
  <c r="I33" i="21"/>
  <c r="J33" i="21"/>
  <c r="B39" i="16"/>
  <c r="Q39" i="16" s="1"/>
  <c r="E25" i="21"/>
  <c r="B25" i="21"/>
  <c r="C25" i="21"/>
  <c r="D25" i="21"/>
  <c r="F25" i="21"/>
  <c r="B31" i="16"/>
  <c r="Q31" i="16" s="1"/>
  <c r="E17" i="21"/>
  <c r="I17" i="21"/>
  <c r="J17" i="21"/>
  <c r="A17" i="21"/>
  <c r="B23" i="16"/>
  <c r="Q23" i="16" s="1"/>
  <c r="B9" i="21"/>
  <c r="J9" i="21"/>
  <c r="C9" i="21"/>
  <c r="D9" i="21"/>
  <c r="A9" i="21"/>
  <c r="G9" i="21"/>
  <c r="H9" i="21"/>
  <c r="I9" i="21"/>
  <c r="I47" i="21"/>
  <c r="C39" i="21"/>
  <c r="A33" i="21"/>
  <c r="C31" i="21"/>
  <c r="I24" i="21"/>
  <c r="C23" i="21"/>
  <c r="F16" i="21"/>
  <c r="J8" i="21"/>
  <c r="A105" i="21"/>
  <c r="E95" i="21"/>
  <c r="A73" i="21"/>
  <c r="I65" i="21"/>
  <c r="B101" i="21"/>
  <c r="J101" i="21"/>
  <c r="C101" i="21"/>
  <c r="D101" i="21"/>
  <c r="G101" i="21"/>
  <c r="I101" i="21"/>
  <c r="B93" i="21"/>
  <c r="J93" i="21"/>
  <c r="C93" i="21"/>
  <c r="D93" i="21"/>
  <c r="I93" i="21"/>
  <c r="A93" i="21"/>
  <c r="E93" i="21"/>
  <c r="F93" i="21"/>
  <c r="B85" i="21"/>
  <c r="J85" i="21"/>
  <c r="C85" i="21"/>
  <c r="D85" i="21"/>
  <c r="H85" i="21"/>
  <c r="I85" i="21"/>
  <c r="B77" i="21"/>
  <c r="J77" i="21"/>
  <c r="C77" i="21"/>
  <c r="D77" i="21"/>
  <c r="E77" i="21"/>
  <c r="F77" i="21"/>
  <c r="A77" i="21"/>
  <c r="B69" i="21"/>
  <c r="J69" i="21"/>
  <c r="C69" i="21"/>
  <c r="D69" i="21"/>
  <c r="G69" i="21"/>
  <c r="H69" i="21"/>
  <c r="I69" i="21"/>
  <c r="B61" i="21"/>
  <c r="J61" i="21"/>
  <c r="C61" i="21"/>
  <c r="D61" i="21"/>
  <c r="I61" i="21"/>
  <c r="A61" i="21"/>
  <c r="E61" i="21"/>
  <c r="B53" i="21"/>
  <c r="J53" i="21"/>
  <c r="C53" i="21"/>
  <c r="D53" i="21"/>
  <c r="G53" i="21"/>
  <c r="H53" i="21"/>
  <c r="I53" i="21"/>
  <c r="B45" i="21"/>
  <c r="J45" i="21"/>
  <c r="C45" i="21"/>
  <c r="E37" i="21"/>
  <c r="A37" i="21"/>
  <c r="J37" i="21"/>
  <c r="B37" i="21"/>
  <c r="E29" i="21"/>
  <c r="H29" i="21"/>
  <c r="I29" i="21"/>
  <c r="E21" i="21"/>
  <c r="F21" i="21"/>
  <c r="G21" i="21"/>
  <c r="E13" i="21"/>
  <c r="C13" i="21"/>
  <c r="D13" i="21"/>
  <c r="A45" i="21"/>
  <c r="G37" i="21"/>
  <c r="B29" i="21"/>
  <c r="I21" i="21"/>
  <c r="B13" i="21"/>
  <c r="E85" i="21"/>
  <c r="H61" i="21"/>
  <c r="H102" i="21"/>
  <c r="A102" i="21"/>
  <c r="I102" i="21"/>
  <c r="B102" i="21"/>
  <c r="J102" i="21"/>
  <c r="C102" i="21"/>
  <c r="H94" i="21"/>
  <c r="A94" i="21"/>
  <c r="I94" i="21"/>
  <c r="B94" i="21"/>
  <c r="J94" i="21"/>
  <c r="F94" i="21"/>
  <c r="G94" i="21"/>
  <c r="H86" i="21"/>
  <c r="A86" i="21"/>
  <c r="I86" i="21"/>
  <c r="B86" i="21"/>
  <c r="J86" i="21"/>
  <c r="D86" i="21"/>
  <c r="C86" i="21"/>
  <c r="H78" i="21"/>
  <c r="A78" i="21"/>
  <c r="I78" i="21"/>
  <c r="B78" i="21"/>
  <c r="J78" i="21"/>
  <c r="F78" i="21"/>
  <c r="E78" i="21"/>
  <c r="G78" i="21"/>
  <c r="H70" i="21"/>
  <c r="A70" i="21"/>
  <c r="I70" i="21"/>
  <c r="B70" i="21"/>
  <c r="J70" i="21"/>
  <c r="C70" i="21"/>
  <c r="H62" i="21"/>
  <c r="A62" i="21"/>
  <c r="I62" i="21"/>
  <c r="B62" i="21"/>
  <c r="J62" i="21"/>
  <c r="E62" i="21"/>
  <c r="F62" i="21"/>
  <c r="G62" i="21"/>
  <c r="H54" i="21"/>
  <c r="A54" i="21"/>
  <c r="I54" i="21"/>
  <c r="B54" i="21"/>
  <c r="J54" i="21"/>
  <c r="D54" i="21"/>
  <c r="H46" i="21"/>
  <c r="A46" i="21"/>
  <c r="I46" i="21"/>
  <c r="H38" i="21"/>
  <c r="A38" i="21"/>
  <c r="I38" i="21"/>
  <c r="C30" i="21"/>
  <c r="G30" i="21"/>
  <c r="H30" i="21"/>
  <c r="C22" i="21"/>
  <c r="E22" i="21"/>
  <c r="F22" i="21"/>
  <c r="C14" i="21"/>
  <c r="B14" i="21"/>
  <c r="D14" i="21"/>
  <c r="H6" i="21"/>
  <c r="A6" i="21"/>
  <c r="I6" i="21"/>
  <c r="B6" i="21"/>
  <c r="J6" i="21"/>
  <c r="F6" i="21"/>
  <c r="G6" i="21"/>
  <c r="B46" i="21"/>
  <c r="F38" i="21"/>
  <c r="F37" i="21"/>
  <c r="B30" i="21"/>
  <c r="A29" i="21"/>
  <c r="I22" i="21"/>
  <c r="H21" i="21"/>
  <c r="E14" i="21"/>
  <c r="A13" i="21"/>
  <c r="D102" i="21"/>
  <c r="D94" i="21"/>
  <c r="A85" i="21"/>
  <c r="I77" i="21"/>
  <c r="G70" i="21"/>
  <c r="G61" i="21"/>
  <c r="F54" i="21"/>
  <c r="H3" i="21"/>
  <c r="F107" i="21"/>
  <c r="G107" i="21"/>
  <c r="H107" i="21"/>
  <c r="F99" i="21"/>
  <c r="G99" i="21"/>
  <c r="H99" i="21"/>
  <c r="B99" i="21"/>
  <c r="F91" i="21"/>
  <c r="G91" i="21"/>
  <c r="H91" i="21"/>
  <c r="D91" i="21"/>
  <c r="F59" i="21"/>
  <c r="G59" i="21"/>
  <c r="H59" i="21"/>
  <c r="D59" i="21"/>
  <c r="F51" i="21"/>
  <c r="G51" i="21"/>
  <c r="H51" i="21"/>
  <c r="I51" i="21"/>
  <c r="A27" i="21"/>
  <c r="I27" i="21"/>
  <c r="A19" i="21"/>
  <c r="I19" i="21"/>
  <c r="F11" i="21"/>
  <c r="G11" i="21"/>
  <c r="H11" i="21"/>
  <c r="I11" i="21"/>
  <c r="G43" i="21"/>
  <c r="B27" i="21"/>
  <c r="F83" i="21"/>
  <c r="G83" i="21"/>
  <c r="H83" i="21"/>
  <c r="I83" i="21"/>
  <c r="F75" i="21"/>
  <c r="G75" i="21"/>
  <c r="H75" i="21"/>
  <c r="F67" i="21"/>
  <c r="G67" i="21"/>
  <c r="H67" i="21"/>
  <c r="B67" i="21"/>
  <c r="A35" i="21"/>
  <c r="I35" i="21"/>
  <c r="D35" i="21"/>
  <c r="J28" i="21"/>
  <c r="H19" i="21"/>
  <c r="C11" i="21"/>
  <c r="J107" i="21"/>
  <c r="C99" i="21"/>
  <c r="J91" i="21"/>
  <c r="I75" i="21"/>
  <c r="A67" i="21"/>
  <c r="I59" i="21"/>
  <c r="A51" i="21"/>
  <c r="D100" i="21"/>
  <c r="E100" i="21"/>
  <c r="F100" i="21"/>
  <c r="C100" i="21"/>
  <c r="D92" i="21"/>
  <c r="E92" i="21"/>
  <c r="F92" i="21"/>
  <c r="H92" i="21"/>
  <c r="D84" i="21"/>
  <c r="E84" i="21"/>
  <c r="F84" i="21"/>
  <c r="J84" i="21"/>
  <c r="D76" i="21"/>
  <c r="E76" i="21"/>
  <c r="F76" i="21"/>
  <c r="A76" i="21"/>
  <c r="D68" i="21"/>
  <c r="E68" i="21"/>
  <c r="F68" i="21"/>
  <c r="C68" i="21"/>
  <c r="D60" i="21"/>
  <c r="E60" i="21"/>
  <c r="F60" i="21"/>
  <c r="H60" i="21"/>
  <c r="D52" i="21"/>
  <c r="E52" i="21"/>
  <c r="F52" i="21"/>
  <c r="J52" i="21"/>
  <c r="G36" i="21"/>
  <c r="G28" i="21"/>
  <c r="G20" i="21"/>
  <c r="G12" i="21"/>
  <c r="B5" i="21"/>
  <c r="J5" i="21"/>
  <c r="C5" i="21"/>
  <c r="D5" i="21"/>
  <c r="E5" i="21"/>
  <c r="B36" i="21"/>
  <c r="C35" i="21"/>
  <c r="I28" i="21"/>
  <c r="J27" i="21"/>
  <c r="F20" i="21"/>
  <c r="G19" i="21"/>
  <c r="D12" i="21"/>
  <c r="B11" i="21"/>
  <c r="A5" i="21"/>
  <c r="I107" i="21"/>
  <c r="G100" i="21"/>
  <c r="A99" i="21"/>
  <c r="I91" i="21"/>
  <c r="C84" i="21"/>
  <c r="A83" i="21"/>
  <c r="J76" i="21"/>
  <c r="E75" i="21"/>
  <c r="B68" i="21"/>
  <c r="J60" i="21"/>
  <c r="E59" i="21"/>
  <c r="B52" i="21"/>
  <c r="J3" i="21"/>
  <c r="I3" i="21"/>
  <c r="B104" i="16"/>
  <c r="Q104" i="16" s="1"/>
  <c r="B56" i="16"/>
  <c r="Q56" i="16" s="1"/>
  <c r="B120" i="16"/>
  <c r="Q120" i="16" s="1"/>
  <c r="B121" i="16"/>
  <c r="Q121" i="16" s="1"/>
  <c r="B118" i="16"/>
  <c r="Q118" i="16" s="1"/>
  <c r="B113" i="16"/>
  <c r="Q113" i="16" s="1"/>
  <c r="B110" i="16"/>
  <c r="Q110" i="16" s="1"/>
  <c r="B102" i="16"/>
  <c r="Q102" i="16" s="1"/>
  <c r="B97" i="16"/>
  <c r="Q97" i="16" s="1"/>
  <c r="B94" i="16"/>
  <c r="Q94" i="16" s="1"/>
  <c r="B86" i="16"/>
  <c r="Q86" i="16" s="1"/>
  <c r="B78" i="16"/>
  <c r="Q78" i="16" s="1"/>
  <c r="B70" i="16"/>
  <c r="Q70" i="16" s="1"/>
  <c r="B62" i="16"/>
  <c r="Q62" i="16" s="1"/>
  <c r="B57" i="16"/>
  <c r="Q57" i="16" s="1"/>
  <c r="B54" i="16"/>
  <c r="Q54" i="16" s="1"/>
  <c r="B49" i="16"/>
  <c r="Q49" i="16" s="1"/>
  <c r="B46" i="16"/>
  <c r="Q46" i="16" s="1"/>
  <c r="B38" i="16"/>
  <c r="Q38" i="16" s="1"/>
  <c r="B30" i="16"/>
  <c r="Q30" i="16" s="1"/>
  <c r="B22" i="16"/>
  <c r="Q22" i="16" s="1"/>
  <c r="B89" i="16"/>
  <c r="Q89" i="16" s="1"/>
  <c r="B81" i="16"/>
  <c r="Q81" i="16" s="1"/>
  <c r="B73" i="16"/>
  <c r="Q73" i="16" s="1"/>
  <c r="B65" i="16"/>
  <c r="Q65" i="16" s="1"/>
  <c r="B33" i="16"/>
  <c r="Q33" i="16" s="1"/>
  <c r="B114" i="16"/>
  <c r="Q114" i="16" s="1"/>
  <c r="B90" i="16"/>
  <c r="Q90" i="16" s="1"/>
  <c r="B82" i="16"/>
  <c r="Q82" i="16" s="1"/>
  <c r="B50" i="16"/>
  <c r="Q50" i="16" s="1"/>
  <c r="B26" i="16"/>
  <c r="Q26" i="16" s="1"/>
  <c r="B115" i="16"/>
  <c r="Q115" i="16" s="1"/>
  <c r="B107" i="16"/>
  <c r="Q107" i="16" s="1"/>
  <c r="B99" i="16"/>
  <c r="Q99" i="16" s="1"/>
  <c r="B91" i="16"/>
  <c r="Q91" i="16" s="1"/>
  <c r="B83" i="16"/>
  <c r="Q83" i="16" s="1"/>
  <c r="B75" i="16"/>
  <c r="Q75" i="16" s="1"/>
  <c r="B67" i="16"/>
  <c r="Q67" i="16" s="1"/>
  <c r="B59" i="16"/>
  <c r="Q59" i="16" s="1"/>
  <c r="B51" i="16"/>
  <c r="Q51" i="16" s="1"/>
  <c r="B43" i="16"/>
  <c r="Q43" i="16" s="1"/>
  <c r="B35" i="16"/>
  <c r="Q35" i="16" s="1"/>
  <c r="B27" i="16"/>
  <c r="Q27" i="16" s="1"/>
  <c r="B105" i="16"/>
  <c r="Q105" i="16" s="1"/>
  <c r="B25" i="16"/>
  <c r="Q25" i="16" s="1"/>
  <c r="B106" i="16"/>
  <c r="Q106" i="16" s="1"/>
  <c r="B98" i="16"/>
  <c r="Q98" i="16" s="1"/>
  <c r="B74" i="16"/>
  <c r="Q74" i="16" s="1"/>
  <c r="B58" i="16"/>
  <c r="Q58" i="16" s="1"/>
  <c r="B42" i="16"/>
  <c r="Q42" i="16" s="1"/>
  <c r="B34" i="16"/>
  <c r="Q34" i="16" s="1"/>
  <c r="B19" i="16"/>
  <c r="Q19" i="16" s="1"/>
  <c r="B116" i="16"/>
  <c r="Q116" i="16" s="1"/>
  <c r="B108" i="16"/>
  <c r="Q108" i="16" s="1"/>
  <c r="B100" i="16"/>
  <c r="Q100" i="16" s="1"/>
  <c r="B92" i="16"/>
  <c r="Q92" i="16" s="1"/>
  <c r="B84" i="16"/>
  <c r="Q84" i="16" s="1"/>
  <c r="B76" i="16"/>
  <c r="Q76" i="16" s="1"/>
  <c r="B68" i="16"/>
  <c r="Q68" i="16" s="1"/>
  <c r="B60" i="16"/>
  <c r="Q60" i="16" s="1"/>
  <c r="B52" i="16"/>
  <c r="Q52" i="16" s="1"/>
  <c r="B44" i="16"/>
  <c r="Q44" i="16" s="1"/>
  <c r="B36" i="16"/>
  <c r="Q36" i="16" s="1"/>
  <c r="B28" i="16"/>
  <c r="Q28" i="16" s="1"/>
  <c r="B20" i="16"/>
  <c r="Q20" i="16" s="1"/>
  <c r="B41" i="16"/>
  <c r="Q41" i="16" s="1"/>
  <c r="B66" i="16"/>
  <c r="Q66" i="16" s="1"/>
  <c r="B117" i="16"/>
  <c r="Q117" i="16" s="1"/>
  <c r="B109" i="16"/>
  <c r="Q109" i="16" s="1"/>
  <c r="B101" i="16"/>
  <c r="Q101" i="16" s="1"/>
  <c r="B93" i="16"/>
  <c r="Q93" i="16" s="1"/>
  <c r="B85" i="16"/>
  <c r="Q85" i="16" s="1"/>
  <c r="B77" i="16"/>
  <c r="Q77" i="16" s="1"/>
  <c r="B69" i="16"/>
  <c r="Q69" i="16" s="1"/>
  <c r="B61" i="16"/>
  <c r="Q61" i="16" s="1"/>
  <c r="B53" i="16"/>
  <c r="Q53" i="16" s="1"/>
  <c r="B45" i="16"/>
  <c r="Q45" i="16" s="1"/>
  <c r="B37" i="16"/>
  <c r="Q37" i="16" s="1"/>
  <c r="B29" i="16"/>
  <c r="Q29" i="16" s="1"/>
  <c r="B21" i="16"/>
  <c r="Q21" i="16" s="1"/>
  <c r="B18" i="16"/>
  <c r="Q18" i="16" s="1"/>
  <c r="AF17" i="15" l="1"/>
  <c r="AF18" i="15"/>
  <c r="AF19" i="15"/>
  <c r="AF20" i="15"/>
  <c r="AF21" i="15"/>
  <c r="AF22" i="15"/>
  <c r="AF23" i="15"/>
  <c r="AF24" i="15"/>
  <c r="AF25" i="15"/>
  <c r="AF26" i="15"/>
  <c r="AF27" i="15"/>
  <c r="AF28" i="15"/>
  <c r="AF29" i="15"/>
  <c r="AF30" i="15"/>
  <c r="AF31" i="15"/>
  <c r="AF32" i="15"/>
  <c r="AF33" i="15"/>
  <c r="AF34" i="15"/>
  <c r="AF35" i="15"/>
  <c r="AF36" i="15"/>
  <c r="AF37" i="15"/>
  <c r="AF38" i="15"/>
  <c r="AF39" i="15"/>
  <c r="AF40" i="15"/>
  <c r="AF41" i="15"/>
  <c r="AF42" i="15"/>
  <c r="AF43" i="15"/>
  <c r="AF44" i="15"/>
  <c r="AF45" i="15"/>
  <c r="AF46" i="15"/>
  <c r="AF47" i="15"/>
  <c r="AF48" i="15"/>
  <c r="AF49" i="15"/>
  <c r="AF50" i="15"/>
  <c r="AF51" i="15"/>
  <c r="AF52"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95" i="15"/>
  <c r="AF96" i="15"/>
  <c r="AF97" i="15"/>
  <c r="AF98" i="15"/>
  <c r="AF99" i="15"/>
  <c r="AF100" i="15"/>
  <c r="AF101" i="15"/>
  <c r="AF102" i="15"/>
  <c r="AF103" i="15"/>
  <c r="AF104" i="15"/>
  <c r="AF105" i="15"/>
  <c r="AF106" i="15"/>
  <c r="AF107" i="15"/>
  <c r="AF108" i="15"/>
  <c r="AF109" i="15"/>
  <c r="AF110" i="15"/>
  <c r="AF111" i="15"/>
  <c r="AF112" i="15"/>
  <c r="AF113" i="15"/>
  <c r="AF114" i="15"/>
  <c r="AF115" i="15"/>
  <c r="AF116" i="15"/>
  <c r="AF117" i="15"/>
  <c r="AF118" i="15"/>
  <c r="AF119" i="15"/>
  <c r="AF120" i="15"/>
  <c r="AF121" i="15"/>
  <c r="AF122" i="15"/>
  <c r="AF123" i="15"/>
  <c r="AF124" i="15"/>
  <c r="AF125" i="15"/>
  <c r="AF126" i="15"/>
  <c r="AF127" i="15"/>
  <c r="AF128" i="15"/>
  <c r="AF129" i="15"/>
  <c r="AF130" i="15"/>
  <c r="AF131" i="15"/>
  <c r="AF132" i="15"/>
  <c r="AF133" i="15"/>
  <c r="AF134" i="15"/>
  <c r="AF135" i="15"/>
  <c r="AF16" i="15"/>
  <c r="V17" i="15"/>
  <c r="W17" i="15"/>
  <c r="V18" i="15"/>
  <c r="W18" i="15"/>
  <c r="V19" i="15"/>
  <c r="W19" i="15"/>
  <c r="V20" i="15"/>
  <c r="W20" i="15"/>
  <c r="V21" i="15"/>
  <c r="W21" i="15"/>
  <c r="V22" i="15"/>
  <c r="W22" i="15"/>
  <c r="V23" i="15"/>
  <c r="W23" i="15"/>
  <c r="V24" i="15"/>
  <c r="W24" i="15"/>
  <c r="V25" i="15"/>
  <c r="W25" i="15"/>
  <c r="V26" i="15"/>
  <c r="W26" i="15"/>
  <c r="V27" i="15"/>
  <c r="W27" i="15"/>
  <c r="V28" i="15"/>
  <c r="W28" i="15"/>
  <c r="V29" i="15"/>
  <c r="W29" i="15"/>
  <c r="V30" i="15"/>
  <c r="W30" i="15"/>
  <c r="V31" i="15"/>
  <c r="W31" i="15"/>
  <c r="V32" i="15"/>
  <c r="W32" i="15"/>
  <c r="V33" i="15"/>
  <c r="W33" i="15"/>
  <c r="V34" i="15"/>
  <c r="W34" i="15"/>
  <c r="V35" i="15"/>
  <c r="W35" i="15"/>
  <c r="V36" i="15"/>
  <c r="W36" i="15"/>
  <c r="V37" i="15"/>
  <c r="W37" i="15"/>
  <c r="V38" i="15"/>
  <c r="W38" i="15"/>
  <c r="V39" i="15"/>
  <c r="W39" i="15"/>
  <c r="V40" i="15"/>
  <c r="W40" i="15"/>
  <c r="V41" i="15"/>
  <c r="W41" i="15"/>
  <c r="V42" i="15"/>
  <c r="W42" i="15"/>
  <c r="V43" i="15"/>
  <c r="W43" i="15"/>
  <c r="V44" i="15"/>
  <c r="W44" i="15"/>
  <c r="V45" i="15"/>
  <c r="W45" i="15"/>
  <c r="V46" i="15"/>
  <c r="W46" i="15"/>
  <c r="V47" i="15"/>
  <c r="W47" i="15"/>
  <c r="V48" i="15"/>
  <c r="W48" i="15"/>
  <c r="V49" i="15"/>
  <c r="W49" i="15"/>
  <c r="V50" i="15"/>
  <c r="W50" i="15"/>
  <c r="V51" i="15"/>
  <c r="W51" i="15"/>
  <c r="V52" i="15"/>
  <c r="W52" i="15"/>
  <c r="V53" i="15"/>
  <c r="W53" i="15"/>
  <c r="V54" i="15"/>
  <c r="W54" i="15"/>
  <c r="V55" i="15"/>
  <c r="W55" i="15"/>
  <c r="V56" i="15"/>
  <c r="W56" i="15"/>
  <c r="V57" i="15"/>
  <c r="W57" i="15"/>
  <c r="V58" i="15"/>
  <c r="W58" i="15"/>
  <c r="V59" i="15"/>
  <c r="W59" i="15"/>
  <c r="V60" i="15"/>
  <c r="W60" i="15"/>
  <c r="V61" i="15"/>
  <c r="W61" i="15"/>
  <c r="V62" i="15"/>
  <c r="W62" i="15"/>
  <c r="V63" i="15"/>
  <c r="W63" i="15"/>
  <c r="V64" i="15"/>
  <c r="W64" i="15"/>
  <c r="V65" i="15"/>
  <c r="W65" i="15"/>
  <c r="V66" i="15"/>
  <c r="W66" i="15"/>
  <c r="V67" i="15"/>
  <c r="W67" i="15"/>
  <c r="V68" i="15"/>
  <c r="W68" i="15"/>
  <c r="V69" i="15"/>
  <c r="W69" i="15"/>
  <c r="V70" i="15"/>
  <c r="W70" i="15"/>
  <c r="V71" i="15"/>
  <c r="W71" i="15"/>
  <c r="V72" i="15"/>
  <c r="W72" i="15"/>
  <c r="V73" i="15"/>
  <c r="W73" i="15"/>
  <c r="V74" i="15"/>
  <c r="W74" i="15"/>
  <c r="V75" i="15"/>
  <c r="W75" i="15"/>
  <c r="V76" i="15"/>
  <c r="W76" i="15"/>
  <c r="V77" i="15"/>
  <c r="W77" i="15"/>
  <c r="V78" i="15"/>
  <c r="W78" i="15"/>
  <c r="V79" i="15"/>
  <c r="W79" i="15"/>
  <c r="V80" i="15"/>
  <c r="W80" i="15"/>
  <c r="V81" i="15"/>
  <c r="W81" i="15"/>
  <c r="V82" i="15"/>
  <c r="W82" i="15"/>
  <c r="V83" i="15"/>
  <c r="W83" i="15"/>
  <c r="V84" i="15"/>
  <c r="W84" i="15"/>
  <c r="V85" i="15"/>
  <c r="W85" i="15"/>
  <c r="V86" i="15"/>
  <c r="W86" i="15"/>
  <c r="V87" i="15"/>
  <c r="W87" i="15"/>
  <c r="V88" i="15"/>
  <c r="W88" i="15"/>
  <c r="V89" i="15"/>
  <c r="W89" i="15"/>
  <c r="V90" i="15"/>
  <c r="W90" i="15"/>
  <c r="V91" i="15"/>
  <c r="W91" i="15"/>
  <c r="V92" i="15"/>
  <c r="W92" i="15"/>
  <c r="V93" i="15"/>
  <c r="W93" i="15"/>
  <c r="V94" i="15"/>
  <c r="W94" i="15"/>
  <c r="V95" i="15"/>
  <c r="W95" i="15"/>
  <c r="V96" i="15"/>
  <c r="W96" i="15"/>
  <c r="V97" i="15"/>
  <c r="W97" i="15"/>
  <c r="V98" i="15"/>
  <c r="W98" i="15"/>
  <c r="V99" i="15"/>
  <c r="W99" i="15"/>
  <c r="V100" i="15"/>
  <c r="W100" i="15"/>
  <c r="V101" i="15"/>
  <c r="W101" i="15"/>
  <c r="V102" i="15"/>
  <c r="W102" i="15"/>
  <c r="V103" i="15"/>
  <c r="W103" i="15"/>
  <c r="V104" i="15"/>
  <c r="W104" i="15"/>
  <c r="V105" i="15"/>
  <c r="W105" i="15"/>
  <c r="V106" i="15"/>
  <c r="W106" i="15"/>
  <c r="V107" i="15"/>
  <c r="W107" i="15"/>
  <c r="V108" i="15"/>
  <c r="W108" i="15"/>
  <c r="V109" i="15"/>
  <c r="W109" i="15"/>
  <c r="V110" i="15"/>
  <c r="W110" i="15"/>
  <c r="V111" i="15"/>
  <c r="W111" i="15"/>
  <c r="V112" i="15"/>
  <c r="W112" i="15"/>
  <c r="V113" i="15"/>
  <c r="W113" i="15"/>
  <c r="V114" i="15"/>
  <c r="W114" i="15"/>
  <c r="V115" i="15"/>
  <c r="W115" i="15"/>
  <c r="V116" i="15"/>
  <c r="W116" i="15"/>
  <c r="V117" i="15"/>
  <c r="W117" i="15"/>
  <c r="V118" i="15"/>
  <c r="W118" i="15"/>
  <c r="V119" i="15"/>
  <c r="W119" i="15"/>
  <c r="V120" i="15"/>
  <c r="W120" i="15"/>
  <c r="V121" i="15"/>
  <c r="W121" i="15"/>
  <c r="V122" i="15"/>
  <c r="W122" i="15"/>
  <c r="V123" i="15"/>
  <c r="W123" i="15"/>
  <c r="V124" i="15"/>
  <c r="W124" i="15"/>
  <c r="V125" i="15"/>
  <c r="W125" i="15"/>
  <c r="V126" i="15"/>
  <c r="W126" i="15"/>
  <c r="V127" i="15"/>
  <c r="W127" i="15"/>
  <c r="V128" i="15"/>
  <c r="W128" i="15"/>
  <c r="V129" i="15"/>
  <c r="W129" i="15"/>
  <c r="V130" i="15"/>
  <c r="W130" i="15"/>
  <c r="V131" i="15"/>
  <c r="W131" i="15"/>
  <c r="V132" i="15"/>
  <c r="W132" i="15"/>
  <c r="V133" i="15"/>
  <c r="W133" i="15"/>
  <c r="V134" i="15"/>
  <c r="W134" i="15"/>
  <c r="V135" i="15"/>
  <c r="W135" i="15"/>
  <c r="W16" i="15"/>
  <c r="V16" i="15"/>
  <c r="B13" i="1"/>
  <c r="B16" i="1"/>
  <c r="B19" i="1"/>
  <c r="B20" i="1"/>
  <c r="B22" i="1"/>
  <c r="B23" i="1"/>
  <c r="B24" i="1"/>
  <c r="B26" i="1"/>
  <c r="B27" i="1"/>
  <c r="B30" i="1"/>
  <c r="K16" i="18"/>
  <c r="M16" i="18" s="1"/>
  <c r="K17" i="18"/>
  <c r="M17" i="18" s="1"/>
  <c r="K18" i="18"/>
  <c r="M18" i="18" s="1"/>
  <c r="K19" i="18"/>
  <c r="M19" i="18" s="1"/>
  <c r="K20" i="18"/>
  <c r="M20" i="18" s="1"/>
  <c r="K21" i="18"/>
  <c r="M21" i="18" s="1"/>
  <c r="K22" i="18"/>
  <c r="M22" i="18" s="1"/>
  <c r="K23" i="18"/>
  <c r="M23" i="18" s="1"/>
  <c r="K24" i="18"/>
  <c r="M24" i="18" s="1"/>
  <c r="K25" i="18"/>
  <c r="M25" i="18" s="1"/>
  <c r="K26" i="18"/>
  <c r="M26" i="18" s="1"/>
  <c r="K27" i="18"/>
  <c r="M27" i="18" s="1"/>
  <c r="K28" i="18"/>
  <c r="M28" i="18" s="1"/>
  <c r="K29" i="18"/>
  <c r="M29" i="18" s="1"/>
  <c r="K30" i="18"/>
  <c r="M30" i="18" s="1"/>
  <c r="K31" i="18"/>
  <c r="M31" i="18" s="1"/>
  <c r="K32" i="18"/>
  <c r="M32" i="18" s="1"/>
  <c r="K33" i="18"/>
  <c r="M33" i="18" s="1"/>
  <c r="K34" i="18"/>
  <c r="M34" i="18" s="1"/>
  <c r="K35" i="18"/>
  <c r="M35" i="18" s="1"/>
  <c r="K36" i="18"/>
  <c r="M36" i="18" s="1"/>
  <c r="K37" i="18"/>
  <c r="M37" i="18" s="1"/>
  <c r="K38" i="18"/>
  <c r="M38" i="18" s="1"/>
  <c r="K39" i="18"/>
  <c r="M39" i="18" s="1"/>
  <c r="K40" i="18"/>
  <c r="M40" i="18" s="1"/>
  <c r="K41" i="18"/>
  <c r="M41" i="18" s="1"/>
  <c r="K42" i="18"/>
  <c r="M42" i="18" s="1"/>
  <c r="K43" i="18"/>
  <c r="M43" i="18" s="1"/>
  <c r="K44" i="18"/>
  <c r="M44" i="18" s="1"/>
  <c r="K45" i="18"/>
  <c r="M45" i="18" s="1"/>
  <c r="K46" i="18"/>
  <c r="M46" i="18" s="1"/>
  <c r="K47" i="18"/>
  <c r="M47" i="18" s="1"/>
  <c r="K48" i="18"/>
  <c r="M48" i="18" s="1"/>
  <c r="K49" i="18"/>
  <c r="M49" i="18" s="1"/>
  <c r="K50" i="18"/>
  <c r="M50" i="18" s="1"/>
  <c r="K51" i="18"/>
  <c r="M51" i="18" s="1"/>
  <c r="K52" i="18"/>
  <c r="M52" i="18" s="1"/>
  <c r="K53" i="18"/>
  <c r="M53" i="18" s="1"/>
  <c r="K54" i="18"/>
  <c r="M54" i="18" s="1"/>
  <c r="K55" i="18"/>
  <c r="M55" i="18" s="1"/>
  <c r="K56" i="18"/>
  <c r="M56" i="18" s="1"/>
  <c r="K57" i="18"/>
  <c r="M57" i="18" s="1"/>
  <c r="K58" i="18"/>
  <c r="M58" i="18" s="1"/>
  <c r="K59" i="18"/>
  <c r="M59" i="18" s="1"/>
  <c r="K60" i="18"/>
  <c r="M60" i="18" s="1"/>
  <c r="K61" i="18"/>
  <c r="M61" i="18" s="1"/>
  <c r="K62" i="18"/>
  <c r="M62" i="18" s="1"/>
  <c r="K63" i="18"/>
  <c r="M63" i="18" s="1"/>
  <c r="K64" i="18"/>
  <c r="M64" i="18" s="1"/>
  <c r="K65" i="18"/>
  <c r="M65" i="18" s="1"/>
  <c r="K66" i="18"/>
  <c r="M66" i="18" s="1"/>
  <c r="K67" i="18"/>
  <c r="M67" i="18" s="1"/>
  <c r="K68" i="18"/>
  <c r="M68" i="18" s="1"/>
  <c r="K69" i="18"/>
  <c r="M69" i="18" s="1"/>
  <c r="K70" i="18"/>
  <c r="M70" i="18" s="1"/>
  <c r="K71" i="18"/>
  <c r="M71" i="18" s="1"/>
  <c r="K72" i="18"/>
  <c r="M72" i="18" s="1"/>
  <c r="K73" i="18"/>
  <c r="M73" i="18" s="1"/>
  <c r="K74" i="18"/>
  <c r="M74" i="18" s="1"/>
  <c r="K75" i="18"/>
  <c r="M75" i="18" s="1"/>
  <c r="K76" i="18"/>
  <c r="M76" i="18" s="1"/>
  <c r="K77" i="18"/>
  <c r="M77" i="18" s="1"/>
  <c r="K78" i="18"/>
  <c r="M78" i="18" s="1"/>
  <c r="K79" i="18"/>
  <c r="M79" i="18" s="1"/>
  <c r="K80" i="18"/>
  <c r="M80" i="18" s="1"/>
  <c r="K81" i="18"/>
  <c r="M81" i="18" s="1"/>
  <c r="K82" i="18"/>
  <c r="M82" i="18" s="1"/>
  <c r="K83" i="18"/>
  <c r="M83" i="18" s="1"/>
  <c r="K84" i="18"/>
  <c r="M84" i="18" s="1"/>
  <c r="K85" i="18"/>
  <c r="M85" i="18" s="1"/>
  <c r="K86" i="18"/>
  <c r="M86" i="18" s="1"/>
  <c r="K87" i="18"/>
  <c r="M87" i="18" s="1"/>
  <c r="K88" i="18"/>
  <c r="M88" i="18" s="1"/>
  <c r="K89" i="18"/>
  <c r="M89" i="18" s="1"/>
  <c r="K90" i="18"/>
  <c r="M90" i="18" s="1"/>
  <c r="K91" i="18"/>
  <c r="M91" i="18" s="1"/>
  <c r="K92" i="18"/>
  <c r="M92" i="18" s="1"/>
  <c r="K93" i="18"/>
  <c r="M93" i="18" s="1"/>
  <c r="K94" i="18"/>
  <c r="M94" i="18" s="1"/>
  <c r="K95" i="18"/>
  <c r="M95" i="18" s="1"/>
  <c r="K96" i="18"/>
  <c r="M96" i="18" s="1"/>
  <c r="K97" i="18"/>
  <c r="M97" i="18" s="1"/>
  <c r="K98" i="18"/>
  <c r="M98" i="18" s="1"/>
  <c r="K99" i="18"/>
  <c r="M99" i="18" s="1"/>
  <c r="K100" i="18"/>
  <c r="M100" i="18" s="1"/>
  <c r="K101" i="18"/>
  <c r="M101" i="18" s="1"/>
  <c r="K102" i="18"/>
  <c r="M102" i="18" s="1"/>
  <c r="K103" i="18"/>
  <c r="M103" i="18" s="1"/>
  <c r="K104" i="18"/>
  <c r="M104" i="18" s="1"/>
  <c r="K105" i="18"/>
  <c r="M105" i="18" s="1"/>
  <c r="K106" i="18"/>
  <c r="M106" i="18" s="1"/>
  <c r="K107" i="18"/>
  <c r="M107" i="18" s="1"/>
  <c r="K108" i="18"/>
  <c r="M108" i="18" s="1"/>
  <c r="K109" i="18"/>
  <c r="M109" i="18" s="1"/>
  <c r="K110" i="18"/>
  <c r="M110" i="18" s="1"/>
  <c r="K111" i="18"/>
  <c r="M111" i="18" s="1"/>
  <c r="K112" i="18"/>
  <c r="M112" i="18" s="1"/>
  <c r="K113" i="18"/>
  <c r="M113" i="18" s="1"/>
  <c r="K114" i="18"/>
  <c r="M114" i="18" s="1"/>
  <c r="K115" i="18"/>
  <c r="M115" i="18" s="1"/>
  <c r="K116" i="18"/>
  <c r="M116" i="18" s="1"/>
  <c r="K117" i="18"/>
  <c r="M117" i="18" s="1"/>
  <c r="K118" i="18"/>
  <c r="M118" i="18" s="1"/>
  <c r="K119" i="18"/>
  <c r="M119" i="18" s="1"/>
  <c r="K120" i="18"/>
  <c r="M120" i="18" s="1"/>
  <c r="K121" i="18"/>
  <c r="M121" i="18" s="1"/>
  <c r="K122" i="18"/>
  <c r="M122" i="18" s="1"/>
  <c r="K123" i="18"/>
  <c r="M123" i="18" s="1"/>
  <c r="K124" i="18"/>
  <c r="M124" i="18" s="1"/>
  <c r="K125" i="18"/>
  <c r="M125" i="18" s="1"/>
  <c r="K126" i="18"/>
  <c r="M126" i="18" s="1"/>
  <c r="K127" i="18"/>
  <c r="M127" i="18" s="1"/>
  <c r="K128" i="18"/>
  <c r="M128" i="18" s="1"/>
  <c r="K129" i="18"/>
  <c r="M129" i="18" s="1"/>
  <c r="K130" i="18"/>
  <c r="M130" i="18" s="1"/>
  <c r="K131" i="18"/>
  <c r="M131" i="18" s="1"/>
  <c r="K132" i="18"/>
  <c r="M132" i="18" s="1"/>
  <c r="K133" i="18"/>
  <c r="M133" i="18" s="1"/>
  <c r="K134" i="18"/>
  <c r="M134" i="18" s="1"/>
  <c r="K135" i="18"/>
  <c r="M135" i="18" s="1"/>
  <c r="K136" i="18"/>
  <c r="M136" i="18" s="1"/>
  <c r="K137" i="18"/>
  <c r="M137" i="18" s="1"/>
  <c r="K138" i="18"/>
  <c r="M138" i="18" s="1"/>
  <c r="K139" i="18"/>
  <c r="M139" i="18" s="1"/>
  <c r="K140" i="18"/>
  <c r="M140" i="18" s="1"/>
  <c r="K141" i="18"/>
  <c r="M141" i="18" s="1"/>
  <c r="K142" i="18"/>
  <c r="M142" i="18" s="1"/>
  <c r="K143" i="18"/>
  <c r="M143" i="18" s="1"/>
  <c r="K144" i="18"/>
  <c r="M144" i="18" s="1"/>
  <c r="K145" i="18"/>
  <c r="M145" i="18" s="1"/>
  <c r="K146" i="18"/>
  <c r="M146" i="18" s="1"/>
  <c r="K147" i="18"/>
  <c r="M147" i="18" s="1"/>
  <c r="K148" i="18"/>
  <c r="M148" i="18" s="1"/>
  <c r="K149" i="18"/>
  <c r="M149" i="18" s="1"/>
  <c r="K150" i="18"/>
  <c r="M150" i="18" s="1"/>
  <c r="K151" i="18"/>
  <c r="M151" i="18" s="1"/>
  <c r="K152" i="18"/>
  <c r="M152" i="18" s="1"/>
  <c r="K153" i="18"/>
  <c r="M153" i="18" s="1"/>
  <c r="K154" i="18"/>
  <c r="M154" i="18" s="1"/>
  <c r="K155" i="18"/>
  <c r="M155" i="18" s="1"/>
  <c r="K156" i="18"/>
  <c r="M156" i="18" s="1"/>
  <c r="K157" i="18"/>
  <c r="M157" i="18" s="1"/>
  <c r="K158" i="18"/>
  <c r="M158" i="18" s="1"/>
  <c r="K15" i="18"/>
  <c r="M15" i="18" s="1"/>
  <c r="Z22" i="9" l="1"/>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Z306" i="9"/>
  <c r="Z307" i="9"/>
  <c r="Z308" i="9"/>
  <c r="Z309" i="9"/>
  <c r="Z310" i="9"/>
  <c r="Z311" i="9"/>
  <c r="Z312" i="9"/>
  <c r="Z313" i="9"/>
  <c r="Z314" i="9"/>
  <c r="Z315" i="9"/>
  <c r="Z316" i="9"/>
  <c r="Z317" i="9"/>
  <c r="Z318" i="9"/>
  <c r="Z319" i="9"/>
  <c r="Z320" i="9"/>
  <c r="Z321" i="9"/>
  <c r="Z322" i="9"/>
  <c r="Z323" i="9"/>
  <c r="Z324" i="9"/>
  <c r="Z325" i="9"/>
  <c r="Z326" i="9"/>
  <c r="Z327" i="9"/>
  <c r="Z328" i="9"/>
  <c r="Z329" i="9"/>
  <c r="Z330" i="9"/>
  <c r="Z331" i="9"/>
  <c r="Z332" i="9"/>
  <c r="Z333" i="9"/>
  <c r="Z334" i="9"/>
  <c r="Z335" i="9"/>
  <c r="Z336" i="9"/>
  <c r="Z337" i="9"/>
  <c r="Z338" i="9"/>
  <c r="Z339" i="9"/>
  <c r="Z340" i="9"/>
  <c r="Z341" i="9"/>
  <c r="Z342" i="9"/>
  <c r="Z343" i="9"/>
  <c r="Z344" i="9"/>
  <c r="Z345" i="9"/>
  <c r="Z346" i="9"/>
  <c r="Z347" i="9"/>
  <c r="Z348" i="9"/>
  <c r="Z349" i="9"/>
  <c r="Z350" i="9"/>
  <c r="Z351" i="9"/>
  <c r="Z352" i="9"/>
  <c r="Z353" i="9"/>
  <c r="Z354" i="9"/>
  <c r="Z355" i="9"/>
  <c r="Z356" i="9"/>
  <c r="Z357" i="9"/>
  <c r="Z358" i="9"/>
  <c r="Z359" i="9"/>
  <c r="Z360" i="9"/>
  <c r="Z361" i="9"/>
  <c r="Z362" i="9"/>
  <c r="Z363" i="9"/>
  <c r="Z364" i="9"/>
  <c r="Z365" i="9"/>
  <c r="Z366" i="9"/>
  <c r="Z367" i="9"/>
  <c r="Z368" i="9"/>
  <c r="Z369" i="9"/>
  <c r="Z370" i="9"/>
  <c r="Z371" i="9"/>
  <c r="Z372" i="9"/>
  <c r="Z373" i="9"/>
  <c r="Z374" i="9"/>
  <c r="Z375" i="9"/>
  <c r="Z376" i="9"/>
  <c r="Z377" i="9"/>
  <c r="Z378" i="9"/>
  <c r="Z379" i="9"/>
  <c r="Z380" i="9"/>
  <c r="Z381" i="9"/>
  <c r="Z382" i="9"/>
  <c r="Z383" i="9"/>
  <c r="Z384" i="9"/>
  <c r="Z385" i="9"/>
  <c r="Z386" i="9"/>
  <c r="Z387" i="9"/>
  <c r="Z388" i="9"/>
  <c r="Z389" i="9"/>
  <c r="Z390" i="9"/>
  <c r="Z391" i="9"/>
  <c r="Z392" i="9"/>
  <c r="Z393" i="9"/>
  <c r="Z394" i="9"/>
  <c r="Z395" i="9"/>
  <c r="Z396" i="9"/>
  <c r="Z397" i="9"/>
  <c r="Z398" i="9"/>
  <c r="Z399" i="9"/>
  <c r="Z400" i="9"/>
  <c r="Z401" i="9"/>
  <c r="Z402" i="9"/>
  <c r="Z403" i="9"/>
  <c r="Z404" i="9"/>
  <c r="Z405" i="9"/>
  <c r="Z406" i="9"/>
  <c r="Z407" i="9"/>
  <c r="Z408" i="9"/>
  <c r="Z409" i="9"/>
  <c r="Z410" i="9"/>
  <c r="Z411" i="9"/>
  <c r="Z412" i="9"/>
  <c r="Z413" i="9"/>
  <c r="Z414" i="9"/>
  <c r="Z415" i="9"/>
  <c r="Z416" i="9"/>
  <c r="Z417" i="9"/>
  <c r="Z418" i="9"/>
  <c r="Z419" i="9"/>
  <c r="Z420" i="9"/>
  <c r="Z421" i="9"/>
  <c r="Z422" i="9"/>
  <c r="Z423" i="9"/>
  <c r="Z424" i="9"/>
  <c r="Z425" i="9"/>
  <c r="Z426" i="9"/>
  <c r="Z427" i="9"/>
  <c r="Z428" i="9"/>
  <c r="Z429" i="9"/>
  <c r="Z430" i="9"/>
  <c r="Z431" i="9"/>
  <c r="Z432" i="9"/>
  <c r="Z433" i="9"/>
  <c r="Z434" i="9"/>
  <c r="Z435" i="9"/>
  <c r="Z436" i="9"/>
  <c r="Z437" i="9"/>
  <c r="Z438" i="9"/>
  <c r="Z439" i="9"/>
  <c r="Z440" i="9"/>
  <c r="Z441" i="9"/>
  <c r="Z442" i="9"/>
  <c r="Z443" i="9"/>
  <c r="Z444" i="9"/>
  <c r="Z445" i="9"/>
  <c r="Z446" i="9"/>
  <c r="Z447" i="9"/>
  <c r="Z448" i="9"/>
  <c r="Z449" i="9"/>
  <c r="Z450" i="9"/>
  <c r="Z451" i="9"/>
  <c r="Z452" i="9"/>
  <c r="Z453" i="9"/>
  <c r="Z454" i="9"/>
  <c r="Z455" i="9"/>
  <c r="Z456" i="9"/>
  <c r="Z457" i="9"/>
  <c r="Z458" i="9"/>
  <c r="Z459" i="9"/>
  <c r="Z460" i="9"/>
  <c r="Z461" i="9"/>
  <c r="Z462" i="9"/>
  <c r="Z463" i="9"/>
  <c r="Z464" i="9"/>
  <c r="Z465" i="9"/>
  <c r="Z466" i="9"/>
  <c r="Z467" i="9"/>
  <c r="Z468" i="9"/>
  <c r="Z469" i="9"/>
  <c r="Z470" i="9"/>
  <c r="Z471" i="9"/>
  <c r="Z472" i="9"/>
  <c r="Z473" i="9"/>
  <c r="Z474" i="9"/>
  <c r="Z475" i="9"/>
  <c r="Z476" i="9"/>
  <c r="Z477" i="9"/>
  <c r="Z478" i="9"/>
  <c r="Z479" i="9"/>
  <c r="Z480" i="9"/>
  <c r="Z481" i="9"/>
  <c r="Z482" i="9"/>
  <c r="Z483" i="9"/>
  <c r="Z484" i="9"/>
  <c r="Z485" i="9"/>
  <c r="Z486" i="9"/>
  <c r="Z487" i="9"/>
  <c r="Z488" i="9"/>
  <c r="Z489" i="9"/>
  <c r="Z490" i="9"/>
  <c r="Z491" i="9"/>
  <c r="Z492" i="9"/>
  <c r="Z493" i="9"/>
  <c r="Z494" i="9"/>
  <c r="Z495" i="9"/>
  <c r="Z496" i="9"/>
  <c r="Z497" i="9"/>
  <c r="Z498" i="9"/>
  <c r="Z499" i="9"/>
  <c r="Z500" i="9"/>
  <c r="Z501" i="9"/>
  <c r="Z502" i="9"/>
  <c r="Z503" i="9"/>
  <c r="Z504" i="9"/>
  <c r="Z505" i="9"/>
  <c r="Z506" i="9"/>
  <c r="Z507" i="9"/>
  <c r="Z508" i="9"/>
  <c r="Z509" i="9"/>
  <c r="Z510" i="9"/>
  <c r="Z511" i="9"/>
  <c r="Z512" i="9"/>
  <c r="Z513" i="9"/>
  <c r="Z514" i="9"/>
  <c r="Z515" i="9"/>
  <c r="Z516" i="9"/>
  <c r="Z517" i="9"/>
  <c r="Z518" i="9"/>
  <c r="Z519" i="9"/>
  <c r="Z520" i="9"/>
  <c r="Z521" i="9"/>
  <c r="Z522" i="9"/>
  <c r="Z523" i="9"/>
  <c r="Z524" i="9"/>
  <c r="Z525" i="9"/>
  <c r="Z526" i="9"/>
  <c r="Z527" i="9"/>
  <c r="Z528" i="9"/>
  <c r="Z529" i="9"/>
  <c r="Z530" i="9"/>
  <c r="Z531" i="9"/>
  <c r="Z532" i="9"/>
  <c r="Z533" i="9"/>
  <c r="Z534" i="9"/>
  <c r="Z535" i="9"/>
  <c r="Z536" i="9"/>
  <c r="Z537" i="9"/>
  <c r="Z538" i="9"/>
  <c r="Z539" i="9"/>
  <c r="Z540" i="9"/>
  <c r="Z541" i="9"/>
  <c r="Z542" i="9"/>
  <c r="Z543" i="9"/>
  <c r="Z544" i="9"/>
  <c r="Z545" i="9"/>
  <c r="Z546" i="9"/>
  <c r="Z547" i="9"/>
  <c r="Z548" i="9"/>
  <c r="Z549" i="9"/>
  <c r="Z550" i="9"/>
  <c r="Z551" i="9"/>
  <c r="Z552" i="9"/>
  <c r="Z553" i="9"/>
  <c r="Z554" i="9"/>
  <c r="Z555" i="9"/>
  <c r="Z556" i="9"/>
  <c r="Z557" i="9"/>
  <c r="Z558" i="9"/>
  <c r="Z559" i="9"/>
  <c r="Z560" i="9"/>
  <c r="Z561" i="9"/>
  <c r="Z562" i="9"/>
  <c r="Z563" i="9"/>
  <c r="Z564" i="9"/>
  <c r="Z565" i="9"/>
  <c r="Z566" i="9"/>
  <c r="Z567" i="9"/>
  <c r="Z568" i="9"/>
  <c r="Z569" i="9"/>
  <c r="Z570" i="9"/>
  <c r="Z571" i="9"/>
  <c r="Z572" i="9"/>
  <c r="Z573" i="9"/>
  <c r="Z574" i="9"/>
  <c r="Z575" i="9"/>
  <c r="Z576" i="9"/>
  <c r="Z577" i="9"/>
  <c r="Z578" i="9"/>
  <c r="Z579" i="9"/>
  <c r="Z580" i="9"/>
  <c r="Z581" i="9"/>
  <c r="Z582" i="9"/>
  <c r="Z583" i="9"/>
  <c r="Z584" i="9"/>
  <c r="Z585" i="9"/>
  <c r="Z586" i="9"/>
  <c r="Z587" i="9"/>
  <c r="Z588" i="9"/>
  <c r="Z589" i="9"/>
  <c r="Z590" i="9"/>
  <c r="Z591" i="9"/>
  <c r="Z592" i="9"/>
  <c r="Z593" i="9"/>
  <c r="Z594" i="9"/>
  <c r="Z595" i="9"/>
  <c r="Z596" i="9"/>
  <c r="Z597" i="9"/>
  <c r="Z598" i="9"/>
  <c r="Z599" i="9"/>
  <c r="Z600" i="9"/>
  <c r="Z601" i="9"/>
  <c r="Z602" i="9"/>
  <c r="Z603" i="9"/>
  <c r="Z604" i="9"/>
  <c r="Z605" i="9"/>
  <c r="Z606" i="9"/>
  <c r="Z607" i="9"/>
  <c r="Z608" i="9"/>
  <c r="Z609" i="9"/>
  <c r="Z610" i="9"/>
  <c r="Z611" i="9"/>
  <c r="Z612" i="9"/>
  <c r="Z613" i="9"/>
  <c r="Z614" i="9"/>
  <c r="Z615" i="9"/>
  <c r="Z616" i="9"/>
  <c r="Z617" i="9"/>
  <c r="Z618" i="9"/>
  <c r="Z619" i="9"/>
  <c r="Z620" i="9"/>
  <c r="Z621" i="9"/>
  <c r="Z622" i="9"/>
  <c r="Z623" i="9"/>
  <c r="Z624" i="9"/>
  <c r="Z625" i="9"/>
  <c r="Z626" i="9"/>
  <c r="Z627" i="9"/>
  <c r="Z628" i="9"/>
  <c r="Z629" i="9"/>
  <c r="Z630" i="9"/>
  <c r="Z631" i="9"/>
  <c r="Z632" i="9"/>
  <c r="Z633" i="9"/>
  <c r="Z634" i="9"/>
  <c r="Z635" i="9"/>
  <c r="Z636" i="9"/>
  <c r="Z637" i="9"/>
  <c r="Z638" i="9"/>
  <c r="Z639" i="9"/>
  <c r="Z640" i="9"/>
  <c r="Z641" i="9"/>
  <c r="Z642" i="9"/>
  <c r="Z643" i="9"/>
  <c r="Z644" i="9"/>
  <c r="Z645" i="9"/>
  <c r="Z646" i="9"/>
  <c r="Z647" i="9"/>
  <c r="Z648" i="9"/>
  <c r="Z649" i="9"/>
  <c r="Z650" i="9"/>
  <c r="Z651" i="9"/>
  <c r="Z652" i="9"/>
  <c r="Z653" i="9"/>
  <c r="Z654" i="9"/>
  <c r="Z655" i="9"/>
  <c r="Z656" i="9"/>
  <c r="Z657" i="9"/>
  <c r="Z658" i="9"/>
  <c r="Z659" i="9"/>
  <c r="Z660" i="9"/>
  <c r="Z661" i="9"/>
  <c r="Z662" i="9"/>
  <c r="Z663" i="9"/>
  <c r="Z664" i="9"/>
  <c r="Z665" i="9"/>
  <c r="Z666" i="9"/>
  <c r="Z667" i="9"/>
  <c r="Z668" i="9"/>
  <c r="Z669" i="9"/>
  <c r="Z670" i="9"/>
  <c r="Z671" i="9"/>
  <c r="Z672" i="9"/>
  <c r="Z673" i="9"/>
  <c r="Z674" i="9"/>
  <c r="Z675" i="9"/>
  <c r="Z676" i="9"/>
  <c r="Z677" i="9"/>
  <c r="Z678" i="9"/>
  <c r="Z679" i="9"/>
  <c r="Z680" i="9"/>
  <c r="Z681" i="9"/>
  <c r="Z682" i="9"/>
  <c r="Z683" i="9"/>
  <c r="Z684" i="9"/>
  <c r="Z685" i="9"/>
  <c r="Z686" i="9"/>
  <c r="Z687" i="9"/>
  <c r="Z688" i="9"/>
  <c r="Z689" i="9"/>
  <c r="Z690" i="9"/>
  <c r="Z691" i="9"/>
  <c r="Z692" i="9"/>
  <c r="Z693" i="9"/>
  <c r="Z694" i="9"/>
  <c r="Z695" i="9"/>
  <c r="Z696" i="9"/>
  <c r="Z697" i="9"/>
  <c r="Z698" i="9"/>
  <c r="Z699" i="9"/>
  <c r="Z700" i="9"/>
  <c r="Z701" i="9"/>
  <c r="Z702" i="9"/>
  <c r="Z703" i="9"/>
  <c r="Z704" i="9"/>
  <c r="Z705" i="9"/>
  <c r="Z706" i="9"/>
  <c r="Z707" i="9"/>
  <c r="Z708" i="9"/>
  <c r="Z709" i="9"/>
  <c r="Z710" i="9"/>
  <c r="Z711" i="9"/>
  <c r="Z712" i="9"/>
  <c r="Z713" i="9"/>
  <c r="Z714" i="9"/>
  <c r="Z715" i="9"/>
  <c r="Z716" i="9"/>
  <c r="Z717" i="9"/>
  <c r="Z718" i="9"/>
  <c r="Z719" i="9"/>
  <c r="Z720" i="9"/>
  <c r="Z721" i="9"/>
  <c r="Z722" i="9"/>
  <c r="Z723" i="9"/>
  <c r="Z724" i="9"/>
  <c r="Z725" i="9"/>
  <c r="Z726" i="9"/>
  <c r="Z727" i="9"/>
  <c r="Z728" i="9"/>
  <c r="Z729" i="9"/>
  <c r="Z730" i="9"/>
  <c r="Z731" i="9"/>
  <c r="Z732" i="9"/>
  <c r="Z733" i="9"/>
  <c r="Z734" i="9"/>
  <c r="Z735" i="9"/>
  <c r="Z736" i="9"/>
  <c r="Z737" i="9"/>
  <c r="Z738" i="9"/>
  <c r="Z739" i="9"/>
  <c r="Z740" i="9"/>
  <c r="Z741" i="9"/>
  <c r="Z742" i="9"/>
  <c r="Z743" i="9"/>
  <c r="Z744" i="9"/>
  <c r="Z745" i="9"/>
  <c r="Z746" i="9"/>
  <c r="Z747" i="9"/>
  <c r="Z748" i="9"/>
  <c r="Z749" i="9"/>
  <c r="Z750" i="9"/>
  <c r="Z751" i="9"/>
  <c r="Z752" i="9"/>
  <c r="Z753" i="9"/>
  <c r="Z754" i="9"/>
  <c r="Z755" i="9"/>
  <c r="Z756" i="9"/>
  <c r="Z757" i="9"/>
  <c r="Z758" i="9"/>
  <c r="Z759" i="9"/>
  <c r="Z760" i="9"/>
  <c r="Z761" i="9"/>
  <c r="Z762" i="9"/>
  <c r="Z763" i="9"/>
  <c r="Z764" i="9"/>
  <c r="Z765" i="9"/>
  <c r="Z766" i="9"/>
  <c r="Z767" i="9"/>
  <c r="Z768" i="9"/>
  <c r="Z769" i="9"/>
  <c r="Z770" i="9"/>
  <c r="Z771" i="9"/>
  <c r="Z772" i="9"/>
  <c r="Z773" i="9"/>
  <c r="Z774" i="9"/>
  <c r="Z775" i="9"/>
  <c r="Z776" i="9"/>
  <c r="Z777" i="9"/>
  <c r="Z778" i="9"/>
  <c r="Z779" i="9"/>
  <c r="Z780" i="9"/>
  <c r="Z781" i="9"/>
  <c r="Z782" i="9"/>
  <c r="Z783" i="9"/>
  <c r="Z784" i="9"/>
  <c r="Z785" i="9"/>
  <c r="Z786" i="9"/>
  <c r="Z787" i="9"/>
  <c r="Z788" i="9"/>
  <c r="Z789" i="9"/>
  <c r="Z790" i="9"/>
  <c r="Z791" i="9"/>
  <c r="Z792" i="9"/>
  <c r="Z793" i="9"/>
  <c r="Z794" i="9"/>
  <c r="Z795" i="9"/>
  <c r="Z796" i="9"/>
  <c r="Z797" i="9"/>
  <c r="Z798" i="9"/>
  <c r="Z799" i="9"/>
  <c r="Z800" i="9"/>
  <c r="Z801" i="9"/>
  <c r="Z802" i="9"/>
  <c r="Z803" i="9"/>
  <c r="Z804" i="9"/>
  <c r="Z805" i="9"/>
  <c r="Z806" i="9"/>
  <c r="Z807" i="9"/>
  <c r="Z808" i="9"/>
  <c r="Z809" i="9"/>
  <c r="Z810" i="9"/>
  <c r="Z811" i="9"/>
  <c r="Z812" i="9"/>
  <c r="Z813" i="9"/>
  <c r="Z814" i="9"/>
  <c r="Z815" i="9"/>
  <c r="Z816" i="9"/>
  <c r="Z817" i="9"/>
  <c r="Z818" i="9"/>
  <c r="Z819" i="9"/>
  <c r="Z820" i="9"/>
  <c r="Z821" i="9"/>
  <c r="Z822" i="9"/>
  <c r="Z823" i="9"/>
  <c r="Z824" i="9"/>
  <c r="Z825" i="9"/>
  <c r="Z826" i="9"/>
  <c r="Z827" i="9"/>
  <c r="Z828" i="9"/>
  <c r="Z829" i="9"/>
  <c r="Z830" i="9"/>
  <c r="Z831" i="9"/>
  <c r="Z832" i="9"/>
  <c r="Z833" i="9"/>
  <c r="Z834" i="9"/>
  <c r="Z835" i="9"/>
  <c r="Z836" i="9"/>
  <c r="Z837" i="9"/>
  <c r="Z838" i="9"/>
  <c r="Z839" i="9"/>
  <c r="Z840" i="9"/>
  <c r="Z841" i="9"/>
  <c r="Z842" i="9"/>
  <c r="Z843" i="9"/>
  <c r="Z844" i="9"/>
  <c r="Z845" i="9"/>
  <c r="Z846" i="9"/>
  <c r="Z847" i="9"/>
  <c r="Z848" i="9"/>
  <c r="Z849" i="9"/>
  <c r="Z850" i="9"/>
  <c r="Z851" i="9"/>
  <c r="Z852" i="9"/>
  <c r="Z853" i="9"/>
  <c r="Z854" i="9"/>
  <c r="Z855" i="9"/>
  <c r="Z856" i="9"/>
  <c r="Z857" i="9"/>
  <c r="Z858" i="9"/>
  <c r="Z859" i="9"/>
  <c r="Z860" i="9"/>
  <c r="Z861" i="9"/>
  <c r="Z862" i="9"/>
  <c r="Z863" i="9"/>
  <c r="Z864" i="9"/>
  <c r="Z865" i="9"/>
  <c r="Z866" i="9"/>
  <c r="Z867" i="9"/>
  <c r="Z868" i="9"/>
  <c r="Z869" i="9"/>
  <c r="Z870" i="9"/>
  <c r="Z871" i="9"/>
  <c r="Z872" i="9"/>
  <c r="Z873" i="9"/>
  <c r="Z874" i="9"/>
  <c r="Z875" i="9"/>
  <c r="Z876" i="9"/>
  <c r="Z877" i="9"/>
  <c r="Z878" i="9"/>
  <c r="Z879" i="9"/>
  <c r="Z880" i="9"/>
  <c r="Z881" i="9"/>
  <c r="Z882" i="9"/>
  <c r="Z883" i="9"/>
  <c r="Z884" i="9"/>
  <c r="Z885" i="9"/>
  <c r="Z886" i="9"/>
  <c r="Z887" i="9"/>
  <c r="Z888" i="9"/>
  <c r="Z889" i="9"/>
  <c r="Z890" i="9"/>
  <c r="Z891" i="9"/>
  <c r="Z892" i="9"/>
  <c r="Z893" i="9"/>
  <c r="Z894" i="9"/>
  <c r="Z895" i="9"/>
  <c r="Z896" i="9"/>
  <c r="Z897" i="9"/>
  <c r="Z898" i="9"/>
  <c r="Z899" i="9"/>
  <c r="Z900" i="9"/>
  <c r="Z901" i="9"/>
  <c r="Z902" i="9"/>
  <c r="Z903" i="9"/>
  <c r="Z904" i="9"/>
  <c r="Z905" i="9"/>
  <c r="Z906" i="9"/>
  <c r="Z907" i="9"/>
  <c r="Z908" i="9"/>
  <c r="Z909" i="9"/>
  <c r="Z910" i="9"/>
  <c r="Z911" i="9"/>
  <c r="Z912" i="9"/>
  <c r="Z913" i="9"/>
  <c r="Z914" i="9"/>
  <c r="Z915" i="9"/>
  <c r="Z916" i="9"/>
  <c r="Z917" i="9"/>
  <c r="Z918" i="9"/>
  <c r="Z919" i="9"/>
  <c r="Z920" i="9"/>
  <c r="Z921" i="9"/>
  <c r="Z922" i="9"/>
  <c r="Z923" i="9"/>
  <c r="Z924" i="9"/>
  <c r="Z925" i="9"/>
  <c r="Z926" i="9"/>
  <c r="Z927" i="9"/>
  <c r="Z928" i="9"/>
  <c r="Z929" i="9"/>
  <c r="Z930" i="9"/>
  <c r="Z931" i="9"/>
  <c r="Z932" i="9"/>
  <c r="Z933" i="9"/>
  <c r="Z934" i="9"/>
  <c r="Z935" i="9"/>
  <c r="Z936" i="9"/>
  <c r="Z937" i="9"/>
  <c r="Z938" i="9"/>
  <c r="Z939" i="9"/>
  <c r="Z940" i="9"/>
  <c r="Z941" i="9"/>
  <c r="Z942" i="9"/>
  <c r="Z943" i="9"/>
  <c r="Z944" i="9"/>
  <c r="Z945" i="9"/>
  <c r="Z946" i="9"/>
  <c r="Z947" i="9"/>
  <c r="Z948" i="9"/>
  <c r="Z949" i="9"/>
  <c r="Z950" i="9"/>
  <c r="Z951" i="9"/>
  <c r="Z952" i="9"/>
  <c r="Z953" i="9"/>
  <c r="Z954" i="9"/>
  <c r="Z955" i="9"/>
  <c r="Z956" i="9"/>
  <c r="Z957" i="9"/>
  <c r="Z958" i="9"/>
  <c r="Z959" i="9"/>
  <c r="Z960" i="9"/>
  <c r="Z961" i="9"/>
  <c r="Z962" i="9"/>
  <c r="Z963" i="9"/>
  <c r="Z964" i="9"/>
  <c r="Z965" i="9"/>
  <c r="Z966" i="9"/>
  <c r="Z967" i="9"/>
  <c r="Z968" i="9"/>
  <c r="Z969" i="9"/>
  <c r="Z970" i="9"/>
  <c r="Z971" i="9"/>
  <c r="Z972" i="9"/>
  <c r="Z973" i="9"/>
  <c r="Z974" i="9"/>
  <c r="Z975" i="9"/>
  <c r="Z976" i="9"/>
  <c r="Z977" i="9"/>
  <c r="Z978" i="9"/>
  <c r="Z979" i="9"/>
  <c r="Z980" i="9"/>
  <c r="Z981" i="9"/>
  <c r="Z982" i="9"/>
  <c r="Z983" i="9"/>
  <c r="Z984" i="9"/>
  <c r="Z985" i="9"/>
  <c r="Z986" i="9"/>
  <c r="Z987" i="9"/>
  <c r="Z988" i="9"/>
  <c r="Z989" i="9"/>
  <c r="Z990" i="9"/>
  <c r="Z991" i="9"/>
  <c r="Z992" i="9"/>
  <c r="Z993" i="9"/>
  <c r="Z994" i="9"/>
  <c r="Z995" i="9"/>
  <c r="Z996" i="9"/>
  <c r="Z997" i="9"/>
  <c r="Z998" i="9"/>
  <c r="Z999" i="9"/>
  <c r="Z1000" i="9"/>
  <c r="Z1001" i="9"/>
  <c r="Z1002" i="9"/>
  <c r="Z1003" i="9"/>
  <c r="Z1004" i="9"/>
  <c r="Z1005" i="9"/>
  <c r="Z1006" i="9"/>
  <c r="Z1007" i="9"/>
  <c r="Z1008" i="9"/>
  <c r="Z1009" i="9"/>
  <c r="Z1010" i="9"/>
  <c r="Z1011" i="9"/>
  <c r="Z1012" i="9"/>
  <c r="Z1013" i="9"/>
  <c r="Z1014" i="9"/>
  <c r="Z1015" i="9"/>
  <c r="Z1016" i="9"/>
  <c r="Z1017" i="9"/>
  <c r="Z1018" i="9"/>
  <c r="Z1019" i="9"/>
  <c r="Z1020" i="9"/>
  <c r="Z1021" i="9"/>
  <c r="Z1022" i="9"/>
  <c r="Z1023" i="9"/>
  <c r="Z1024" i="9"/>
  <c r="Z1025" i="9"/>
  <c r="Z1026" i="9"/>
  <c r="Z1027" i="9"/>
  <c r="Z21" i="9"/>
  <c r="Z20" i="9"/>
  <c r="A135" i="27" l="1"/>
  <c r="B135" i="27"/>
  <c r="C135" i="27"/>
  <c r="D135" i="27"/>
  <c r="E135" i="27"/>
  <c r="F135" i="27"/>
  <c r="G135" i="27"/>
  <c r="H135" i="27"/>
  <c r="I135" i="27"/>
  <c r="J135" i="27"/>
  <c r="A136" i="27"/>
  <c r="B136" i="27"/>
  <c r="C136" i="27"/>
  <c r="D136" i="27"/>
  <c r="E136" i="27"/>
  <c r="F136" i="27"/>
  <c r="G136" i="27"/>
  <c r="H136" i="27"/>
  <c r="I136" i="27"/>
  <c r="J136" i="27"/>
  <c r="A137" i="27"/>
  <c r="B137" i="27"/>
  <c r="C137" i="27"/>
  <c r="D137" i="27"/>
  <c r="E137" i="27"/>
  <c r="F137" i="27"/>
  <c r="G137" i="27"/>
  <c r="H137" i="27"/>
  <c r="I137" i="27"/>
  <c r="J137" i="27"/>
  <c r="A138" i="27"/>
  <c r="B138" i="27"/>
  <c r="C138" i="27"/>
  <c r="D138" i="27"/>
  <c r="E138" i="27"/>
  <c r="F138" i="27"/>
  <c r="G138" i="27"/>
  <c r="H138" i="27"/>
  <c r="I138" i="27"/>
  <c r="J138" i="27"/>
  <c r="A139" i="27"/>
  <c r="B139" i="27"/>
  <c r="C139" i="27"/>
  <c r="D139" i="27"/>
  <c r="E139" i="27"/>
  <c r="F139" i="27"/>
  <c r="G139" i="27"/>
  <c r="H139" i="27"/>
  <c r="I139" i="27"/>
  <c r="J139" i="27"/>
  <c r="A140" i="27"/>
  <c r="B140" i="27"/>
  <c r="C140" i="27"/>
  <c r="D140" i="27"/>
  <c r="E140" i="27"/>
  <c r="F140" i="27"/>
  <c r="G140" i="27"/>
  <c r="H140" i="27"/>
  <c r="I140" i="27"/>
  <c r="J140" i="27"/>
  <c r="A141" i="27"/>
  <c r="B141" i="27"/>
  <c r="C141" i="27"/>
  <c r="D141" i="27"/>
  <c r="E141" i="27"/>
  <c r="F141" i="27"/>
  <c r="G141" i="27"/>
  <c r="H141" i="27"/>
  <c r="I141" i="27"/>
  <c r="J141" i="27"/>
  <c r="A142" i="27"/>
  <c r="B142" i="27"/>
  <c r="C142" i="27"/>
  <c r="D142" i="27"/>
  <c r="E142" i="27"/>
  <c r="F142" i="27"/>
  <c r="G142" i="27"/>
  <c r="H142" i="27"/>
  <c r="I142" i="27"/>
  <c r="J142" i="27"/>
  <c r="A143" i="27"/>
  <c r="B143" i="27"/>
  <c r="C143" i="27"/>
  <c r="D143" i="27"/>
  <c r="E143" i="27"/>
  <c r="F143" i="27"/>
  <c r="G143" i="27"/>
  <c r="H143" i="27"/>
  <c r="I143" i="27"/>
  <c r="J143" i="27"/>
  <c r="A144" i="27"/>
  <c r="B144" i="27"/>
  <c r="C144" i="27"/>
  <c r="D144" i="27"/>
  <c r="E144" i="27"/>
  <c r="F144" i="27"/>
  <c r="G144" i="27"/>
  <c r="H144" i="27"/>
  <c r="I144" i="27"/>
  <c r="J144" i="27"/>
  <c r="A145" i="27"/>
  <c r="B145" i="27"/>
  <c r="C145" i="27"/>
  <c r="D145" i="27"/>
  <c r="E145" i="27"/>
  <c r="F145" i="27"/>
  <c r="G145" i="27"/>
  <c r="H145" i="27"/>
  <c r="I145" i="27"/>
  <c r="J145" i="27"/>
  <c r="A122" i="27"/>
  <c r="B122" i="27"/>
  <c r="C122" i="27"/>
  <c r="D122" i="27"/>
  <c r="E122" i="27"/>
  <c r="F122" i="27"/>
  <c r="G122" i="27"/>
  <c r="H122" i="27"/>
  <c r="I122" i="27"/>
  <c r="J122" i="27"/>
  <c r="A123" i="27"/>
  <c r="B123" i="27"/>
  <c r="C123" i="27"/>
  <c r="D123" i="27"/>
  <c r="E123" i="27"/>
  <c r="F123" i="27"/>
  <c r="G123" i="27"/>
  <c r="H123" i="27"/>
  <c r="I123" i="27"/>
  <c r="J123" i="27"/>
  <c r="A124" i="27"/>
  <c r="B124" i="27"/>
  <c r="C124" i="27"/>
  <c r="D124" i="27"/>
  <c r="E124" i="27"/>
  <c r="F124" i="27"/>
  <c r="G124" i="27"/>
  <c r="H124" i="27"/>
  <c r="I124" i="27"/>
  <c r="J124" i="27"/>
  <c r="A125" i="27"/>
  <c r="B125" i="27"/>
  <c r="C125" i="27"/>
  <c r="D125" i="27"/>
  <c r="E125" i="27"/>
  <c r="F125" i="27"/>
  <c r="G125" i="27"/>
  <c r="H125" i="27"/>
  <c r="I125" i="27"/>
  <c r="J125" i="27"/>
  <c r="A126" i="27"/>
  <c r="B126" i="27"/>
  <c r="C126" i="27"/>
  <c r="D126" i="27"/>
  <c r="E126" i="27"/>
  <c r="F126" i="27"/>
  <c r="G126" i="27"/>
  <c r="H126" i="27"/>
  <c r="I126" i="27"/>
  <c r="J126" i="27"/>
  <c r="A127" i="27"/>
  <c r="B127" i="27"/>
  <c r="C127" i="27"/>
  <c r="D127" i="27"/>
  <c r="E127" i="27"/>
  <c r="F127" i="27"/>
  <c r="G127" i="27"/>
  <c r="H127" i="27"/>
  <c r="I127" i="27"/>
  <c r="J127" i="27"/>
  <c r="A128" i="27"/>
  <c r="B128" i="27"/>
  <c r="C128" i="27"/>
  <c r="D128" i="27"/>
  <c r="E128" i="27"/>
  <c r="F128" i="27"/>
  <c r="G128" i="27"/>
  <c r="H128" i="27"/>
  <c r="I128" i="27"/>
  <c r="J128" i="27"/>
  <c r="A129" i="27"/>
  <c r="B129" i="27"/>
  <c r="C129" i="27"/>
  <c r="D129" i="27"/>
  <c r="E129" i="27"/>
  <c r="F129" i="27"/>
  <c r="G129" i="27"/>
  <c r="H129" i="27"/>
  <c r="I129" i="27"/>
  <c r="J129" i="27"/>
  <c r="A130" i="27"/>
  <c r="B130" i="27"/>
  <c r="C130" i="27"/>
  <c r="D130" i="27"/>
  <c r="E130" i="27"/>
  <c r="F130" i="27"/>
  <c r="G130" i="27"/>
  <c r="H130" i="27"/>
  <c r="I130" i="27"/>
  <c r="J130" i="27"/>
  <c r="A131" i="27"/>
  <c r="B131" i="27"/>
  <c r="C131" i="27"/>
  <c r="D131" i="27"/>
  <c r="E131" i="27"/>
  <c r="F131" i="27"/>
  <c r="G131" i="27"/>
  <c r="H131" i="27"/>
  <c r="I131" i="27"/>
  <c r="J131" i="27"/>
  <c r="A132" i="27"/>
  <c r="B132" i="27"/>
  <c r="C132" i="27"/>
  <c r="D132" i="27"/>
  <c r="E132" i="27"/>
  <c r="F132" i="27"/>
  <c r="G132" i="27"/>
  <c r="H132" i="27"/>
  <c r="I132" i="27"/>
  <c r="J132" i="27"/>
  <c r="A133" i="27"/>
  <c r="B133" i="27"/>
  <c r="C133" i="27"/>
  <c r="D133" i="27"/>
  <c r="E133" i="27"/>
  <c r="F133" i="27"/>
  <c r="G133" i="27"/>
  <c r="H133" i="27"/>
  <c r="I133" i="27"/>
  <c r="J133" i="27"/>
  <c r="A134" i="27"/>
  <c r="B134" i="27"/>
  <c r="C134" i="27"/>
  <c r="D134" i="27"/>
  <c r="E134" i="27"/>
  <c r="F134" i="27"/>
  <c r="G134" i="27"/>
  <c r="H134" i="27"/>
  <c r="I134" i="27"/>
  <c r="J134" i="27"/>
  <c r="A8" i="27"/>
  <c r="B8" i="27"/>
  <c r="C8" i="27"/>
  <c r="D8" i="27"/>
  <c r="E8" i="27"/>
  <c r="F8" i="27"/>
  <c r="G8" i="27"/>
  <c r="H8" i="27"/>
  <c r="I8" i="27"/>
  <c r="J8" i="27"/>
  <c r="A9" i="27"/>
  <c r="B9" i="27"/>
  <c r="C9" i="27"/>
  <c r="D9" i="27"/>
  <c r="E9" i="27"/>
  <c r="F9" i="27"/>
  <c r="G9" i="27"/>
  <c r="H9" i="27"/>
  <c r="I9" i="27"/>
  <c r="J9" i="27"/>
  <c r="A10" i="27"/>
  <c r="B10" i="27"/>
  <c r="C10" i="27"/>
  <c r="D10" i="27"/>
  <c r="E10" i="27"/>
  <c r="F10" i="27"/>
  <c r="G10" i="27"/>
  <c r="H10" i="27"/>
  <c r="I10" i="27"/>
  <c r="J10" i="27"/>
  <c r="A11" i="27"/>
  <c r="B11" i="27"/>
  <c r="C11" i="27"/>
  <c r="D11" i="27"/>
  <c r="E11" i="27"/>
  <c r="F11" i="27"/>
  <c r="G11" i="27"/>
  <c r="H11" i="27"/>
  <c r="I11" i="27"/>
  <c r="J11" i="27"/>
  <c r="A12" i="27"/>
  <c r="B12" i="27"/>
  <c r="C12" i="27"/>
  <c r="D12" i="27"/>
  <c r="E12" i="27"/>
  <c r="F12" i="27"/>
  <c r="G12" i="27"/>
  <c r="H12" i="27"/>
  <c r="I12" i="27"/>
  <c r="J12" i="27"/>
  <c r="A13" i="27"/>
  <c r="B13" i="27"/>
  <c r="C13" i="27"/>
  <c r="D13" i="27"/>
  <c r="E13" i="27"/>
  <c r="F13" i="27"/>
  <c r="G13" i="27"/>
  <c r="H13" i="27"/>
  <c r="I13" i="27"/>
  <c r="J13" i="27"/>
  <c r="A14" i="27"/>
  <c r="B14" i="27"/>
  <c r="C14" i="27"/>
  <c r="D14" i="27"/>
  <c r="E14" i="27"/>
  <c r="F14" i="27"/>
  <c r="G14" i="27"/>
  <c r="H14" i="27"/>
  <c r="I14" i="27"/>
  <c r="J14" i="27"/>
  <c r="A15" i="27"/>
  <c r="B15" i="27"/>
  <c r="C15" i="27"/>
  <c r="D15" i="27"/>
  <c r="E15" i="27"/>
  <c r="F15" i="27"/>
  <c r="G15" i="27"/>
  <c r="H15" i="27"/>
  <c r="I15" i="27"/>
  <c r="J15" i="27"/>
  <c r="A16" i="27"/>
  <c r="B16" i="27"/>
  <c r="C16" i="27"/>
  <c r="D16" i="27"/>
  <c r="E16" i="27"/>
  <c r="F16" i="27"/>
  <c r="G16" i="27"/>
  <c r="H16" i="27"/>
  <c r="I16" i="27"/>
  <c r="J16" i="27"/>
  <c r="A17" i="27"/>
  <c r="B17" i="27"/>
  <c r="C17" i="27"/>
  <c r="D17" i="27"/>
  <c r="E17" i="27"/>
  <c r="F17" i="27"/>
  <c r="G17" i="27"/>
  <c r="H17" i="27"/>
  <c r="I17" i="27"/>
  <c r="J17" i="27"/>
  <c r="A18" i="27"/>
  <c r="B18" i="27"/>
  <c r="C18" i="27"/>
  <c r="D18" i="27"/>
  <c r="E18" i="27"/>
  <c r="F18" i="27"/>
  <c r="G18" i="27"/>
  <c r="H18" i="27"/>
  <c r="I18" i="27"/>
  <c r="J18" i="27"/>
  <c r="A19" i="27"/>
  <c r="B19" i="27"/>
  <c r="C19" i="27"/>
  <c r="D19" i="27"/>
  <c r="E19" i="27"/>
  <c r="F19" i="27"/>
  <c r="G19" i="27"/>
  <c r="H19" i="27"/>
  <c r="I19" i="27"/>
  <c r="J19" i="27"/>
  <c r="A20" i="27"/>
  <c r="B20" i="27"/>
  <c r="C20" i="27"/>
  <c r="D20" i="27"/>
  <c r="E20" i="27"/>
  <c r="F20" i="27"/>
  <c r="G20" i="27"/>
  <c r="H20" i="27"/>
  <c r="I20" i="27"/>
  <c r="J20" i="27"/>
  <c r="A21" i="27"/>
  <c r="B21" i="27"/>
  <c r="C21" i="27"/>
  <c r="D21" i="27"/>
  <c r="E21" i="27"/>
  <c r="F21" i="27"/>
  <c r="G21" i="27"/>
  <c r="H21" i="27"/>
  <c r="I21" i="27"/>
  <c r="J21" i="27"/>
  <c r="A22" i="27"/>
  <c r="B22" i="27"/>
  <c r="C22" i="27"/>
  <c r="D22" i="27"/>
  <c r="E22" i="27"/>
  <c r="F22" i="27"/>
  <c r="G22" i="27"/>
  <c r="H22" i="27"/>
  <c r="I22" i="27"/>
  <c r="J22" i="27"/>
  <c r="A23" i="27"/>
  <c r="B23" i="27"/>
  <c r="C23" i="27"/>
  <c r="D23" i="27"/>
  <c r="E23" i="27"/>
  <c r="F23" i="27"/>
  <c r="G23" i="27"/>
  <c r="H23" i="27"/>
  <c r="I23" i="27"/>
  <c r="J23" i="27"/>
  <c r="A24" i="27"/>
  <c r="B24" i="27"/>
  <c r="C24" i="27"/>
  <c r="D24" i="27"/>
  <c r="E24" i="27"/>
  <c r="F24" i="27"/>
  <c r="G24" i="27"/>
  <c r="H24" i="27"/>
  <c r="I24" i="27"/>
  <c r="J24" i="27"/>
  <c r="A25" i="27"/>
  <c r="B25" i="27"/>
  <c r="C25" i="27"/>
  <c r="D25" i="27"/>
  <c r="E25" i="27"/>
  <c r="F25" i="27"/>
  <c r="G25" i="27"/>
  <c r="H25" i="27"/>
  <c r="I25" i="27"/>
  <c r="J25" i="27"/>
  <c r="A26" i="27"/>
  <c r="B26" i="27"/>
  <c r="C26" i="27"/>
  <c r="D26" i="27"/>
  <c r="E26" i="27"/>
  <c r="F26" i="27"/>
  <c r="G26" i="27"/>
  <c r="H26" i="27"/>
  <c r="I26" i="27"/>
  <c r="J26" i="27"/>
  <c r="A27" i="27"/>
  <c r="B27" i="27"/>
  <c r="C27" i="27"/>
  <c r="D27" i="27"/>
  <c r="E27" i="27"/>
  <c r="F27" i="27"/>
  <c r="G27" i="27"/>
  <c r="H27" i="27"/>
  <c r="I27" i="27"/>
  <c r="J27" i="27"/>
  <c r="A28" i="27"/>
  <c r="B28" i="27"/>
  <c r="C28" i="27"/>
  <c r="D28" i="27"/>
  <c r="E28" i="27"/>
  <c r="F28" i="27"/>
  <c r="G28" i="27"/>
  <c r="H28" i="27"/>
  <c r="I28" i="27"/>
  <c r="J28" i="27"/>
  <c r="A29" i="27"/>
  <c r="B29" i="27"/>
  <c r="C29" i="27"/>
  <c r="D29" i="27"/>
  <c r="E29" i="27"/>
  <c r="F29" i="27"/>
  <c r="G29" i="27"/>
  <c r="H29" i="27"/>
  <c r="I29" i="27"/>
  <c r="J29" i="27"/>
  <c r="A30" i="27"/>
  <c r="B30" i="27"/>
  <c r="C30" i="27"/>
  <c r="D30" i="27"/>
  <c r="E30" i="27"/>
  <c r="F30" i="27"/>
  <c r="G30" i="27"/>
  <c r="H30" i="27"/>
  <c r="I30" i="27"/>
  <c r="J30" i="27"/>
  <c r="A31" i="27"/>
  <c r="B31" i="27"/>
  <c r="C31" i="27"/>
  <c r="D31" i="27"/>
  <c r="E31" i="27"/>
  <c r="F31" i="27"/>
  <c r="G31" i="27"/>
  <c r="H31" i="27"/>
  <c r="I31" i="27"/>
  <c r="J31" i="27"/>
  <c r="A32" i="27"/>
  <c r="B32" i="27"/>
  <c r="C32" i="27"/>
  <c r="D32" i="27"/>
  <c r="E32" i="27"/>
  <c r="F32" i="27"/>
  <c r="G32" i="27"/>
  <c r="H32" i="27"/>
  <c r="I32" i="27"/>
  <c r="J32" i="27"/>
  <c r="A33" i="27"/>
  <c r="B33" i="27"/>
  <c r="C33" i="27"/>
  <c r="D33" i="27"/>
  <c r="E33" i="27"/>
  <c r="F33" i="27"/>
  <c r="G33" i="27"/>
  <c r="H33" i="27"/>
  <c r="I33" i="27"/>
  <c r="J33" i="27"/>
  <c r="A34" i="27"/>
  <c r="B34" i="27"/>
  <c r="C34" i="27"/>
  <c r="D34" i="27"/>
  <c r="E34" i="27"/>
  <c r="F34" i="27"/>
  <c r="G34" i="27"/>
  <c r="H34" i="27"/>
  <c r="I34" i="27"/>
  <c r="J34" i="27"/>
  <c r="A35" i="27"/>
  <c r="B35" i="27"/>
  <c r="C35" i="27"/>
  <c r="D35" i="27"/>
  <c r="E35" i="27"/>
  <c r="F35" i="27"/>
  <c r="G35" i="27"/>
  <c r="H35" i="27"/>
  <c r="I35" i="27"/>
  <c r="J35" i="27"/>
  <c r="A36" i="27"/>
  <c r="B36" i="27"/>
  <c r="C36" i="27"/>
  <c r="D36" i="27"/>
  <c r="E36" i="27"/>
  <c r="F36" i="27"/>
  <c r="G36" i="27"/>
  <c r="H36" i="27"/>
  <c r="I36" i="27"/>
  <c r="J36" i="27"/>
  <c r="A37" i="27"/>
  <c r="B37" i="27"/>
  <c r="C37" i="27"/>
  <c r="D37" i="27"/>
  <c r="E37" i="27"/>
  <c r="F37" i="27"/>
  <c r="G37" i="27"/>
  <c r="H37" i="27"/>
  <c r="I37" i="27"/>
  <c r="J37" i="27"/>
  <c r="A38" i="27"/>
  <c r="B38" i="27"/>
  <c r="C38" i="27"/>
  <c r="D38" i="27"/>
  <c r="E38" i="27"/>
  <c r="F38" i="27"/>
  <c r="G38" i="27"/>
  <c r="H38" i="27"/>
  <c r="I38" i="27"/>
  <c r="J38" i="27"/>
  <c r="A39" i="27"/>
  <c r="B39" i="27"/>
  <c r="C39" i="27"/>
  <c r="D39" i="27"/>
  <c r="E39" i="27"/>
  <c r="F39" i="27"/>
  <c r="G39" i="27"/>
  <c r="H39" i="27"/>
  <c r="I39" i="27"/>
  <c r="J39" i="27"/>
  <c r="A40" i="27"/>
  <c r="B40" i="27"/>
  <c r="C40" i="27"/>
  <c r="D40" i="27"/>
  <c r="E40" i="27"/>
  <c r="F40" i="27"/>
  <c r="G40" i="27"/>
  <c r="H40" i="27"/>
  <c r="I40" i="27"/>
  <c r="J40" i="27"/>
  <c r="A41" i="27"/>
  <c r="B41" i="27"/>
  <c r="C41" i="27"/>
  <c r="D41" i="27"/>
  <c r="E41" i="27"/>
  <c r="F41" i="27"/>
  <c r="G41" i="27"/>
  <c r="H41" i="27"/>
  <c r="I41" i="27"/>
  <c r="J41" i="27"/>
  <c r="A42" i="27"/>
  <c r="B42" i="27"/>
  <c r="C42" i="27"/>
  <c r="D42" i="27"/>
  <c r="E42" i="27"/>
  <c r="F42" i="27"/>
  <c r="G42" i="27"/>
  <c r="H42" i="27"/>
  <c r="I42" i="27"/>
  <c r="J42" i="27"/>
  <c r="A43" i="27"/>
  <c r="B43" i="27"/>
  <c r="C43" i="27"/>
  <c r="D43" i="27"/>
  <c r="E43" i="27"/>
  <c r="F43" i="27"/>
  <c r="G43" i="27"/>
  <c r="H43" i="27"/>
  <c r="I43" i="27"/>
  <c r="J43" i="27"/>
  <c r="A44" i="27"/>
  <c r="B44" i="27"/>
  <c r="C44" i="27"/>
  <c r="D44" i="27"/>
  <c r="E44" i="27"/>
  <c r="F44" i="27"/>
  <c r="G44" i="27"/>
  <c r="H44" i="27"/>
  <c r="I44" i="27"/>
  <c r="J44" i="27"/>
  <c r="A45" i="27"/>
  <c r="B45" i="27"/>
  <c r="C45" i="27"/>
  <c r="D45" i="27"/>
  <c r="E45" i="27"/>
  <c r="F45" i="27"/>
  <c r="G45" i="27"/>
  <c r="H45" i="27"/>
  <c r="I45" i="27"/>
  <c r="J45" i="27"/>
  <c r="A46" i="27"/>
  <c r="B46" i="27"/>
  <c r="C46" i="27"/>
  <c r="D46" i="27"/>
  <c r="E46" i="27"/>
  <c r="F46" i="27"/>
  <c r="G46" i="27"/>
  <c r="H46" i="27"/>
  <c r="I46" i="27"/>
  <c r="J46" i="27"/>
  <c r="A47" i="27"/>
  <c r="B47" i="27"/>
  <c r="C47" i="27"/>
  <c r="D47" i="27"/>
  <c r="E47" i="27"/>
  <c r="F47" i="27"/>
  <c r="G47" i="27"/>
  <c r="H47" i="27"/>
  <c r="I47" i="27"/>
  <c r="J47" i="27"/>
  <c r="A48" i="27"/>
  <c r="B48" i="27"/>
  <c r="C48" i="27"/>
  <c r="D48" i="27"/>
  <c r="E48" i="27"/>
  <c r="F48" i="27"/>
  <c r="G48" i="27"/>
  <c r="H48" i="27"/>
  <c r="I48" i="27"/>
  <c r="J48" i="27"/>
  <c r="A49" i="27"/>
  <c r="B49" i="27"/>
  <c r="C49" i="27"/>
  <c r="D49" i="27"/>
  <c r="E49" i="27"/>
  <c r="F49" i="27"/>
  <c r="G49" i="27"/>
  <c r="H49" i="27"/>
  <c r="I49" i="27"/>
  <c r="J49" i="27"/>
  <c r="A50" i="27"/>
  <c r="B50" i="27"/>
  <c r="C50" i="27"/>
  <c r="D50" i="27"/>
  <c r="E50" i="27"/>
  <c r="F50" i="27"/>
  <c r="G50" i="27"/>
  <c r="H50" i="27"/>
  <c r="I50" i="27"/>
  <c r="J50" i="27"/>
  <c r="A51" i="27"/>
  <c r="B51" i="27"/>
  <c r="C51" i="27"/>
  <c r="D51" i="27"/>
  <c r="E51" i="27"/>
  <c r="F51" i="27"/>
  <c r="G51" i="27"/>
  <c r="H51" i="27"/>
  <c r="I51" i="27"/>
  <c r="J51" i="27"/>
  <c r="A52" i="27"/>
  <c r="B52" i="27"/>
  <c r="C52" i="27"/>
  <c r="D52" i="27"/>
  <c r="E52" i="27"/>
  <c r="F52" i="27"/>
  <c r="G52" i="27"/>
  <c r="H52" i="27"/>
  <c r="I52" i="27"/>
  <c r="J52" i="27"/>
  <c r="A53" i="27"/>
  <c r="B53" i="27"/>
  <c r="C53" i="27"/>
  <c r="D53" i="27"/>
  <c r="E53" i="27"/>
  <c r="F53" i="27"/>
  <c r="G53" i="27"/>
  <c r="H53" i="27"/>
  <c r="I53" i="27"/>
  <c r="J53" i="27"/>
  <c r="A54" i="27"/>
  <c r="B54" i="27"/>
  <c r="C54" i="27"/>
  <c r="D54" i="27"/>
  <c r="E54" i="27"/>
  <c r="F54" i="27"/>
  <c r="G54" i="27"/>
  <c r="H54" i="27"/>
  <c r="I54" i="27"/>
  <c r="J54" i="27"/>
  <c r="A55" i="27"/>
  <c r="B55" i="27"/>
  <c r="C55" i="27"/>
  <c r="D55" i="27"/>
  <c r="E55" i="27"/>
  <c r="F55" i="27"/>
  <c r="G55" i="27"/>
  <c r="H55" i="27"/>
  <c r="I55" i="27"/>
  <c r="J55" i="27"/>
  <c r="A56" i="27"/>
  <c r="B56" i="27"/>
  <c r="C56" i="27"/>
  <c r="D56" i="27"/>
  <c r="E56" i="27"/>
  <c r="F56" i="27"/>
  <c r="G56" i="27"/>
  <c r="H56" i="27"/>
  <c r="I56" i="27"/>
  <c r="J56" i="27"/>
  <c r="A57" i="27"/>
  <c r="B57" i="27"/>
  <c r="C57" i="27"/>
  <c r="D57" i="27"/>
  <c r="E57" i="27"/>
  <c r="F57" i="27"/>
  <c r="G57" i="27"/>
  <c r="H57" i="27"/>
  <c r="I57" i="27"/>
  <c r="J57" i="27"/>
  <c r="A58" i="27"/>
  <c r="B58" i="27"/>
  <c r="C58" i="27"/>
  <c r="D58" i="27"/>
  <c r="E58" i="27"/>
  <c r="F58" i="27"/>
  <c r="G58" i="27"/>
  <c r="H58" i="27"/>
  <c r="I58" i="27"/>
  <c r="J58" i="27"/>
  <c r="A59" i="27"/>
  <c r="B59" i="27"/>
  <c r="C59" i="27"/>
  <c r="D59" i="27"/>
  <c r="E59" i="27"/>
  <c r="F59" i="27"/>
  <c r="G59" i="27"/>
  <c r="H59" i="27"/>
  <c r="I59" i="27"/>
  <c r="J59" i="27"/>
  <c r="A60" i="27"/>
  <c r="B60" i="27"/>
  <c r="C60" i="27"/>
  <c r="D60" i="27"/>
  <c r="E60" i="27"/>
  <c r="F60" i="27"/>
  <c r="G60" i="27"/>
  <c r="H60" i="27"/>
  <c r="I60" i="27"/>
  <c r="J60" i="27"/>
  <c r="A61" i="27"/>
  <c r="B61" i="27"/>
  <c r="C61" i="27"/>
  <c r="D61" i="27"/>
  <c r="E61" i="27"/>
  <c r="F61" i="27"/>
  <c r="G61" i="27"/>
  <c r="H61" i="27"/>
  <c r="I61" i="27"/>
  <c r="J61" i="27"/>
  <c r="A62" i="27"/>
  <c r="B62" i="27"/>
  <c r="C62" i="27"/>
  <c r="D62" i="27"/>
  <c r="E62" i="27"/>
  <c r="F62" i="27"/>
  <c r="G62" i="27"/>
  <c r="H62" i="27"/>
  <c r="I62" i="27"/>
  <c r="J62" i="27"/>
  <c r="A63" i="27"/>
  <c r="B63" i="27"/>
  <c r="C63" i="27"/>
  <c r="D63" i="27"/>
  <c r="E63" i="27"/>
  <c r="F63" i="27"/>
  <c r="G63" i="27"/>
  <c r="H63" i="27"/>
  <c r="I63" i="27"/>
  <c r="J63" i="27"/>
  <c r="A64" i="27"/>
  <c r="B64" i="27"/>
  <c r="C64" i="27"/>
  <c r="D64" i="27"/>
  <c r="E64" i="27"/>
  <c r="F64" i="27"/>
  <c r="G64" i="27"/>
  <c r="H64" i="27"/>
  <c r="I64" i="27"/>
  <c r="J64" i="27"/>
  <c r="A65" i="27"/>
  <c r="B65" i="27"/>
  <c r="C65" i="27"/>
  <c r="D65" i="27"/>
  <c r="E65" i="27"/>
  <c r="F65" i="27"/>
  <c r="G65" i="27"/>
  <c r="H65" i="27"/>
  <c r="I65" i="27"/>
  <c r="J65" i="27"/>
  <c r="A66" i="27"/>
  <c r="B66" i="27"/>
  <c r="C66" i="27"/>
  <c r="D66" i="27"/>
  <c r="E66" i="27"/>
  <c r="F66" i="27"/>
  <c r="G66" i="27"/>
  <c r="H66" i="27"/>
  <c r="I66" i="27"/>
  <c r="J66" i="27"/>
  <c r="A67" i="27"/>
  <c r="B67" i="27"/>
  <c r="C67" i="27"/>
  <c r="D67" i="27"/>
  <c r="E67" i="27"/>
  <c r="F67" i="27"/>
  <c r="G67" i="27"/>
  <c r="H67" i="27"/>
  <c r="I67" i="27"/>
  <c r="J67" i="27"/>
  <c r="A68" i="27"/>
  <c r="B68" i="27"/>
  <c r="C68" i="27"/>
  <c r="D68" i="27"/>
  <c r="E68" i="27"/>
  <c r="F68" i="27"/>
  <c r="G68" i="27"/>
  <c r="H68" i="27"/>
  <c r="I68" i="27"/>
  <c r="J68" i="27"/>
  <c r="A69" i="27"/>
  <c r="B69" i="27"/>
  <c r="C69" i="27"/>
  <c r="D69" i="27"/>
  <c r="E69" i="27"/>
  <c r="F69" i="27"/>
  <c r="G69" i="27"/>
  <c r="H69" i="27"/>
  <c r="I69" i="27"/>
  <c r="J69" i="27"/>
  <c r="A70" i="27"/>
  <c r="B70" i="27"/>
  <c r="C70" i="27"/>
  <c r="D70" i="27"/>
  <c r="E70" i="27"/>
  <c r="F70" i="27"/>
  <c r="G70" i="27"/>
  <c r="H70" i="27"/>
  <c r="I70" i="27"/>
  <c r="J70" i="27"/>
  <c r="A71" i="27"/>
  <c r="B71" i="27"/>
  <c r="C71" i="27"/>
  <c r="D71" i="27"/>
  <c r="E71" i="27"/>
  <c r="F71" i="27"/>
  <c r="G71" i="27"/>
  <c r="H71" i="27"/>
  <c r="I71" i="27"/>
  <c r="J71" i="27"/>
  <c r="A72" i="27"/>
  <c r="B72" i="27"/>
  <c r="C72" i="27"/>
  <c r="D72" i="27"/>
  <c r="E72" i="27"/>
  <c r="F72" i="27"/>
  <c r="G72" i="27"/>
  <c r="H72" i="27"/>
  <c r="I72" i="27"/>
  <c r="J72" i="27"/>
  <c r="A73" i="27"/>
  <c r="B73" i="27"/>
  <c r="C73" i="27"/>
  <c r="D73" i="27"/>
  <c r="E73" i="27"/>
  <c r="F73" i="27"/>
  <c r="G73" i="27"/>
  <c r="H73" i="27"/>
  <c r="I73" i="27"/>
  <c r="J73" i="27"/>
  <c r="A74" i="27"/>
  <c r="B74" i="27"/>
  <c r="C74" i="27"/>
  <c r="D74" i="27"/>
  <c r="E74" i="27"/>
  <c r="F74" i="27"/>
  <c r="G74" i="27"/>
  <c r="H74" i="27"/>
  <c r="I74" i="27"/>
  <c r="J74" i="27"/>
  <c r="A75" i="27"/>
  <c r="B75" i="27"/>
  <c r="C75" i="27"/>
  <c r="D75" i="27"/>
  <c r="E75" i="27"/>
  <c r="F75" i="27"/>
  <c r="G75" i="27"/>
  <c r="H75" i="27"/>
  <c r="I75" i="27"/>
  <c r="J75" i="27"/>
  <c r="A76" i="27"/>
  <c r="B76" i="27"/>
  <c r="C76" i="27"/>
  <c r="D76" i="27"/>
  <c r="E76" i="27"/>
  <c r="F76" i="27"/>
  <c r="G76" i="27"/>
  <c r="H76" i="27"/>
  <c r="I76" i="27"/>
  <c r="J76" i="27"/>
  <c r="A77" i="27"/>
  <c r="B77" i="27"/>
  <c r="C77" i="27"/>
  <c r="D77" i="27"/>
  <c r="E77" i="27"/>
  <c r="F77" i="27"/>
  <c r="G77" i="27"/>
  <c r="H77" i="27"/>
  <c r="I77" i="27"/>
  <c r="J77" i="27"/>
  <c r="A78" i="27"/>
  <c r="B78" i="27"/>
  <c r="C78" i="27"/>
  <c r="D78" i="27"/>
  <c r="E78" i="27"/>
  <c r="F78" i="27"/>
  <c r="G78" i="27"/>
  <c r="H78" i="27"/>
  <c r="I78" i="27"/>
  <c r="J78" i="27"/>
  <c r="A79" i="27"/>
  <c r="B79" i="27"/>
  <c r="C79" i="27"/>
  <c r="D79" i="27"/>
  <c r="E79" i="27"/>
  <c r="F79" i="27"/>
  <c r="G79" i="27"/>
  <c r="H79" i="27"/>
  <c r="I79" i="27"/>
  <c r="J79" i="27"/>
  <c r="A80" i="27"/>
  <c r="B80" i="27"/>
  <c r="C80" i="27"/>
  <c r="D80" i="27"/>
  <c r="E80" i="27"/>
  <c r="F80" i="27"/>
  <c r="G80" i="27"/>
  <c r="H80" i="27"/>
  <c r="I80" i="27"/>
  <c r="J80" i="27"/>
  <c r="A81" i="27"/>
  <c r="B81" i="27"/>
  <c r="C81" i="27"/>
  <c r="D81" i="27"/>
  <c r="E81" i="27"/>
  <c r="F81" i="27"/>
  <c r="G81" i="27"/>
  <c r="H81" i="27"/>
  <c r="I81" i="27"/>
  <c r="J81" i="27"/>
  <c r="A82" i="27"/>
  <c r="B82" i="27"/>
  <c r="C82" i="27"/>
  <c r="D82" i="27"/>
  <c r="E82" i="27"/>
  <c r="F82" i="27"/>
  <c r="G82" i="27"/>
  <c r="H82" i="27"/>
  <c r="I82" i="27"/>
  <c r="J82" i="27"/>
  <c r="A83" i="27"/>
  <c r="B83" i="27"/>
  <c r="C83" i="27"/>
  <c r="D83" i="27"/>
  <c r="E83" i="27"/>
  <c r="F83" i="27"/>
  <c r="G83" i="27"/>
  <c r="H83" i="27"/>
  <c r="I83" i="27"/>
  <c r="J83" i="27"/>
  <c r="A84" i="27"/>
  <c r="B84" i="27"/>
  <c r="C84" i="27"/>
  <c r="D84" i="27"/>
  <c r="E84" i="27"/>
  <c r="F84" i="27"/>
  <c r="G84" i="27"/>
  <c r="H84" i="27"/>
  <c r="I84" i="27"/>
  <c r="J84" i="27"/>
  <c r="A85" i="27"/>
  <c r="B85" i="27"/>
  <c r="C85" i="27"/>
  <c r="D85" i="27"/>
  <c r="E85" i="27"/>
  <c r="F85" i="27"/>
  <c r="G85" i="27"/>
  <c r="H85" i="27"/>
  <c r="I85" i="27"/>
  <c r="J85" i="27"/>
  <c r="A86" i="27"/>
  <c r="B86" i="27"/>
  <c r="C86" i="27"/>
  <c r="D86" i="27"/>
  <c r="E86" i="27"/>
  <c r="F86" i="27"/>
  <c r="G86" i="27"/>
  <c r="H86" i="27"/>
  <c r="I86" i="27"/>
  <c r="J86" i="27"/>
  <c r="A87" i="27"/>
  <c r="B87" i="27"/>
  <c r="C87" i="27"/>
  <c r="D87" i="27"/>
  <c r="E87" i="27"/>
  <c r="F87" i="27"/>
  <c r="G87" i="27"/>
  <c r="H87" i="27"/>
  <c r="I87" i="27"/>
  <c r="J87" i="27"/>
  <c r="A88" i="27"/>
  <c r="B88" i="27"/>
  <c r="C88" i="27"/>
  <c r="D88" i="27"/>
  <c r="E88" i="27"/>
  <c r="F88" i="27"/>
  <c r="G88" i="27"/>
  <c r="H88" i="27"/>
  <c r="I88" i="27"/>
  <c r="J88" i="27"/>
  <c r="A89" i="27"/>
  <c r="B89" i="27"/>
  <c r="C89" i="27"/>
  <c r="D89" i="27"/>
  <c r="E89" i="27"/>
  <c r="F89" i="27"/>
  <c r="G89" i="27"/>
  <c r="H89" i="27"/>
  <c r="I89" i="27"/>
  <c r="J89" i="27"/>
  <c r="A90" i="27"/>
  <c r="B90" i="27"/>
  <c r="C90" i="27"/>
  <c r="D90" i="27"/>
  <c r="E90" i="27"/>
  <c r="F90" i="27"/>
  <c r="G90" i="27"/>
  <c r="H90" i="27"/>
  <c r="I90" i="27"/>
  <c r="J90" i="27"/>
  <c r="A91" i="27"/>
  <c r="B91" i="27"/>
  <c r="C91" i="27"/>
  <c r="D91" i="27"/>
  <c r="E91" i="27"/>
  <c r="F91" i="27"/>
  <c r="G91" i="27"/>
  <c r="H91" i="27"/>
  <c r="I91" i="27"/>
  <c r="J91" i="27"/>
  <c r="A92" i="27"/>
  <c r="B92" i="27"/>
  <c r="C92" i="27"/>
  <c r="D92" i="27"/>
  <c r="E92" i="27"/>
  <c r="F92" i="27"/>
  <c r="G92" i="27"/>
  <c r="H92" i="27"/>
  <c r="I92" i="27"/>
  <c r="J92" i="27"/>
  <c r="A93" i="27"/>
  <c r="B93" i="27"/>
  <c r="C93" i="27"/>
  <c r="D93" i="27"/>
  <c r="E93" i="27"/>
  <c r="F93" i="27"/>
  <c r="G93" i="27"/>
  <c r="H93" i="27"/>
  <c r="I93" i="27"/>
  <c r="J93" i="27"/>
  <c r="A94" i="27"/>
  <c r="B94" i="27"/>
  <c r="C94" i="27"/>
  <c r="D94" i="27"/>
  <c r="E94" i="27"/>
  <c r="F94" i="27"/>
  <c r="G94" i="27"/>
  <c r="H94" i="27"/>
  <c r="I94" i="27"/>
  <c r="J94" i="27"/>
  <c r="A95" i="27"/>
  <c r="B95" i="27"/>
  <c r="C95" i="27"/>
  <c r="D95" i="27"/>
  <c r="E95" i="27"/>
  <c r="F95" i="27"/>
  <c r="G95" i="27"/>
  <c r="H95" i="27"/>
  <c r="I95" i="27"/>
  <c r="J95" i="27"/>
  <c r="A96" i="27"/>
  <c r="B96" i="27"/>
  <c r="C96" i="27"/>
  <c r="D96" i="27"/>
  <c r="E96" i="27"/>
  <c r="F96" i="27"/>
  <c r="G96" i="27"/>
  <c r="H96" i="27"/>
  <c r="I96" i="27"/>
  <c r="J96" i="27"/>
  <c r="A97" i="27"/>
  <c r="B97" i="27"/>
  <c r="C97" i="27"/>
  <c r="D97" i="27"/>
  <c r="E97" i="27"/>
  <c r="F97" i="27"/>
  <c r="G97" i="27"/>
  <c r="H97" i="27"/>
  <c r="I97" i="27"/>
  <c r="J97" i="27"/>
  <c r="A98" i="27"/>
  <c r="B98" i="27"/>
  <c r="C98" i="27"/>
  <c r="D98" i="27"/>
  <c r="E98" i="27"/>
  <c r="F98" i="27"/>
  <c r="G98" i="27"/>
  <c r="H98" i="27"/>
  <c r="I98" i="27"/>
  <c r="J98" i="27"/>
  <c r="A99" i="27"/>
  <c r="B99" i="27"/>
  <c r="C99" i="27"/>
  <c r="D99" i="27"/>
  <c r="E99" i="27"/>
  <c r="F99" i="27"/>
  <c r="G99" i="27"/>
  <c r="H99" i="27"/>
  <c r="I99" i="27"/>
  <c r="J99" i="27"/>
  <c r="A100" i="27"/>
  <c r="B100" i="27"/>
  <c r="C100" i="27"/>
  <c r="D100" i="27"/>
  <c r="E100" i="27"/>
  <c r="F100" i="27"/>
  <c r="G100" i="27"/>
  <c r="H100" i="27"/>
  <c r="I100" i="27"/>
  <c r="J100" i="27"/>
  <c r="A101" i="27"/>
  <c r="B101" i="27"/>
  <c r="C101" i="27"/>
  <c r="D101" i="27"/>
  <c r="E101" i="27"/>
  <c r="F101" i="27"/>
  <c r="G101" i="27"/>
  <c r="H101" i="27"/>
  <c r="I101" i="27"/>
  <c r="J101" i="27"/>
  <c r="A102" i="27"/>
  <c r="B102" i="27"/>
  <c r="C102" i="27"/>
  <c r="D102" i="27"/>
  <c r="E102" i="27"/>
  <c r="F102" i="27"/>
  <c r="G102" i="27"/>
  <c r="H102" i="27"/>
  <c r="I102" i="27"/>
  <c r="J102" i="27"/>
  <c r="A103" i="27"/>
  <c r="B103" i="27"/>
  <c r="C103" i="27"/>
  <c r="D103" i="27"/>
  <c r="E103" i="27"/>
  <c r="F103" i="27"/>
  <c r="G103" i="27"/>
  <c r="H103" i="27"/>
  <c r="I103" i="27"/>
  <c r="J103" i="27"/>
  <c r="A104" i="27"/>
  <c r="B104" i="27"/>
  <c r="C104" i="27"/>
  <c r="D104" i="27"/>
  <c r="E104" i="27"/>
  <c r="F104" i="27"/>
  <c r="G104" i="27"/>
  <c r="H104" i="27"/>
  <c r="I104" i="27"/>
  <c r="J104" i="27"/>
  <c r="A105" i="27"/>
  <c r="B105" i="27"/>
  <c r="C105" i="27"/>
  <c r="D105" i="27"/>
  <c r="E105" i="27"/>
  <c r="F105" i="27"/>
  <c r="G105" i="27"/>
  <c r="H105" i="27"/>
  <c r="I105" i="27"/>
  <c r="J105" i="27"/>
  <c r="A106" i="27"/>
  <c r="B106" i="27"/>
  <c r="C106" i="27"/>
  <c r="D106" i="27"/>
  <c r="E106" i="27"/>
  <c r="F106" i="27"/>
  <c r="G106" i="27"/>
  <c r="H106" i="27"/>
  <c r="I106" i="27"/>
  <c r="J106" i="27"/>
  <c r="A107" i="27"/>
  <c r="B107" i="27"/>
  <c r="C107" i="27"/>
  <c r="D107" i="27"/>
  <c r="E107" i="27"/>
  <c r="F107" i="27"/>
  <c r="G107" i="27"/>
  <c r="H107" i="27"/>
  <c r="I107" i="27"/>
  <c r="J107" i="27"/>
  <c r="A108" i="27"/>
  <c r="B108" i="27"/>
  <c r="C108" i="27"/>
  <c r="D108" i="27"/>
  <c r="E108" i="27"/>
  <c r="F108" i="27"/>
  <c r="G108" i="27"/>
  <c r="H108" i="27"/>
  <c r="I108" i="27"/>
  <c r="J108" i="27"/>
  <c r="A109" i="27"/>
  <c r="B109" i="27"/>
  <c r="C109" i="27"/>
  <c r="D109" i="27"/>
  <c r="E109" i="27"/>
  <c r="F109" i="27"/>
  <c r="G109" i="27"/>
  <c r="H109" i="27"/>
  <c r="I109" i="27"/>
  <c r="J109" i="27"/>
  <c r="A110" i="27"/>
  <c r="B110" i="27"/>
  <c r="C110" i="27"/>
  <c r="D110" i="27"/>
  <c r="E110" i="27"/>
  <c r="F110" i="27"/>
  <c r="G110" i="27"/>
  <c r="H110" i="27"/>
  <c r="I110" i="27"/>
  <c r="J110" i="27"/>
  <c r="A111" i="27"/>
  <c r="B111" i="27"/>
  <c r="C111" i="27"/>
  <c r="D111" i="27"/>
  <c r="E111" i="27"/>
  <c r="F111" i="27"/>
  <c r="G111" i="27"/>
  <c r="H111" i="27"/>
  <c r="I111" i="27"/>
  <c r="J111" i="27"/>
  <c r="A112" i="27"/>
  <c r="B112" i="27"/>
  <c r="C112" i="27"/>
  <c r="D112" i="27"/>
  <c r="E112" i="27"/>
  <c r="F112" i="27"/>
  <c r="G112" i="27"/>
  <c r="H112" i="27"/>
  <c r="I112" i="27"/>
  <c r="J112" i="27"/>
  <c r="A113" i="27"/>
  <c r="B113" i="27"/>
  <c r="C113" i="27"/>
  <c r="D113" i="27"/>
  <c r="E113" i="27"/>
  <c r="F113" i="27"/>
  <c r="G113" i="27"/>
  <c r="H113" i="27"/>
  <c r="I113" i="27"/>
  <c r="J113" i="27"/>
  <c r="A114" i="27"/>
  <c r="B114" i="27"/>
  <c r="C114" i="27"/>
  <c r="D114" i="27"/>
  <c r="E114" i="27"/>
  <c r="F114" i="27"/>
  <c r="G114" i="27"/>
  <c r="H114" i="27"/>
  <c r="I114" i="27"/>
  <c r="J114" i="27"/>
  <c r="A115" i="27"/>
  <c r="B115" i="27"/>
  <c r="C115" i="27"/>
  <c r="D115" i="27"/>
  <c r="E115" i="27"/>
  <c r="F115" i="27"/>
  <c r="G115" i="27"/>
  <c r="H115" i="27"/>
  <c r="I115" i="27"/>
  <c r="J115" i="27"/>
  <c r="A116" i="27"/>
  <c r="B116" i="27"/>
  <c r="C116" i="27"/>
  <c r="D116" i="27"/>
  <c r="E116" i="27"/>
  <c r="F116" i="27"/>
  <c r="G116" i="27"/>
  <c r="H116" i="27"/>
  <c r="I116" i="27"/>
  <c r="J116" i="27"/>
  <c r="A117" i="27"/>
  <c r="B117" i="27"/>
  <c r="C117" i="27"/>
  <c r="D117" i="27"/>
  <c r="E117" i="27"/>
  <c r="F117" i="27"/>
  <c r="G117" i="27"/>
  <c r="H117" i="27"/>
  <c r="I117" i="27"/>
  <c r="J117" i="27"/>
  <c r="A118" i="27"/>
  <c r="B118" i="27"/>
  <c r="C118" i="27"/>
  <c r="D118" i="27"/>
  <c r="E118" i="27"/>
  <c r="F118" i="27"/>
  <c r="G118" i="27"/>
  <c r="H118" i="27"/>
  <c r="I118" i="27"/>
  <c r="J118" i="27"/>
  <c r="A119" i="27"/>
  <c r="B119" i="27"/>
  <c r="C119" i="27"/>
  <c r="D119" i="27"/>
  <c r="E119" i="27"/>
  <c r="F119" i="27"/>
  <c r="G119" i="27"/>
  <c r="H119" i="27"/>
  <c r="I119" i="27"/>
  <c r="J119" i="27"/>
  <c r="A120" i="27"/>
  <c r="B120" i="27"/>
  <c r="C120" i="27"/>
  <c r="D120" i="27"/>
  <c r="E120" i="27"/>
  <c r="F120" i="27"/>
  <c r="G120" i="27"/>
  <c r="H120" i="27"/>
  <c r="I120" i="27"/>
  <c r="J120" i="27"/>
  <c r="A121" i="27"/>
  <c r="B121" i="27"/>
  <c r="C121" i="27"/>
  <c r="D121" i="27"/>
  <c r="E121" i="27"/>
  <c r="F121" i="27"/>
  <c r="G121" i="27"/>
  <c r="H121" i="27"/>
  <c r="I121" i="27"/>
  <c r="J121" i="27"/>
  <c r="X17" i="15"/>
  <c r="Y17" i="15"/>
  <c r="Z17" i="15"/>
  <c r="AA17" i="15"/>
  <c r="AB17" i="15"/>
  <c r="AC17" i="15"/>
  <c r="AD17" i="15"/>
  <c r="AE17" i="15"/>
  <c r="X18" i="15"/>
  <c r="Y18" i="15"/>
  <c r="Z18" i="15"/>
  <c r="AA18" i="15"/>
  <c r="AB18" i="15"/>
  <c r="AC18" i="15"/>
  <c r="AD18" i="15"/>
  <c r="AE18" i="15"/>
  <c r="X19" i="15"/>
  <c r="Y19" i="15"/>
  <c r="Z19" i="15"/>
  <c r="AA19" i="15"/>
  <c r="AB19" i="15"/>
  <c r="AC19" i="15"/>
  <c r="AD19" i="15"/>
  <c r="AE19" i="15"/>
  <c r="X20" i="15"/>
  <c r="Y20" i="15"/>
  <c r="Z20" i="15"/>
  <c r="AA20" i="15"/>
  <c r="AB20" i="15"/>
  <c r="AC20" i="15"/>
  <c r="AD20" i="15"/>
  <c r="AE20" i="15"/>
  <c r="X21" i="15"/>
  <c r="Y21" i="15"/>
  <c r="Z21" i="15"/>
  <c r="AA21" i="15"/>
  <c r="AB21" i="15"/>
  <c r="AC21" i="15"/>
  <c r="AD21" i="15"/>
  <c r="AE21" i="15"/>
  <c r="X22" i="15"/>
  <c r="Y22" i="15"/>
  <c r="Z22" i="15"/>
  <c r="AA22" i="15"/>
  <c r="AB22" i="15"/>
  <c r="AC22" i="15"/>
  <c r="AD22" i="15"/>
  <c r="AE22" i="15"/>
  <c r="X23" i="15"/>
  <c r="Y23" i="15"/>
  <c r="Z23" i="15"/>
  <c r="AA23" i="15"/>
  <c r="AB23" i="15"/>
  <c r="AC23" i="15"/>
  <c r="AD23" i="15"/>
  <c r="AE23" i="15"/>
  <c r="X24" i="15"/>
  <c r="Y24" i="15"/>
  <c r="Z24" i="15"/>
  <c r="AA24" i="15"/>
  <c r="AB24" i="15"/>
  <c r="AC24" i="15"/>
  <c r="AD24" i="15"/>
  <c r="AE24" i="15"/>
  <c r="X25" i="15"/>
  <c r="Y25" i="15"/>
  <c r="Z25" i="15"/>
  <c r="AA25" i="15"/>
  <c r="AB25" i="15"/>
  <c r="AC25" i="15"/>
  <c r="AD25" i="15"/>
  <c r="AE25" i="15"/>
  <c r="X26" i="15"/>
  <c r="Y26" i="15"/>
  <c r="Z26" i="15"/>
  <c r="AA26" i="15"/>
  <c r="AB26" i="15"/>
  <c r="AC26" i="15"/>
  <c r="AD26" i="15"/>
  <c r="AE26" i="15"/>
  <c r="X27" i="15"/>
  <c r="Y27" i="15"/>
  <c r="Z27" i="15"/>
  <c r="AA27" i="15"/>
  <c r="AB27" i="15"/>
  <c r="AC27" i="15"/>
  <c r="AD27" i="15"/>
  <c r="AE27" i="15"/>
  <c r="X28" i="15"/>
  <c r="Y28" i="15"/>
  <c r="Z28" i="15"/>
  <c r="AA28" i="15"/>
  <c r="AB28" i="15"/>
  <c r="AC28" i="15"/>
  <c r="AD28" i="15"/>
  <c r="AE28" i="15"/>
  <c r="X29" i="15"/>
  <c r="Y29" i="15"/>
  <c r="Z29" i="15"/>
  <c r="AA29" i="15"/>
  <c r="AB29" i="15"/>
  <c r="AC29" i="15"/>
  <c r="AD29" i="15"/>
  <c r="AE29" i="15"/>
  <c r="X30" i="15"/>
  <c r="Y30" i="15"/>
  <c r="Z30" i="15"/>
  <c r="AA30" i="15"/>
  <c r="AB30" i="15"/>
  <c r="AC30" i="15"/>
  <c r="AD30" i="15"/>
  <c r="AE30" i="15"/>
  <c r="X31" i="15"/>
  <c r="Y31" i="15"/>
  <c r="Z31" i="15"/>
  <c r="AA31" i="15"/>
  <c r="AB31" i="15"/>
  <c r="AC31" i="15"/>
  <c r="AD31" i="15"/>
  <c r="AE31" i="15"/>
  <c r="X32" i="15"/>
  <c r="Y32" i="15"/>
  <c r="Z32" i="15"/>
  <c r="AA32" i="15"/>
  <c r="AB32" i="15"/>
  <c r="AC32" i="15"/>
  <c r="AD32" i="15"/>
  <c r="AE32" i="15"/>
  <c r="X33" i="15"/>
  <c r="Y33" i="15"/>
  <c r="Z33" i="15"/>
  <c r="AA33" i="15"/>
  <c r="AB33" i="15"/>
  <c r="AC33" i="15"/>
  <c r="AD33" i="15"/>
  <c r="AE33" i="15"/>
  <c r="X34" i="15"/>
  <c r="Y34" i="15"/>
  <c r="Z34" i="15"/>
  <c r="AA34" i="15"/>
  <c r="AB34" i="15"/>
  <c r="AC34" i="15"/>
  <c r="AD34" i="15"/>
  <c r="AE34" i="15"/>
  <c r="X35" i="15"/>
  <c r="Y35" i="15"/>
  <c r="Z35" i="15"/>
  <c r="AA35" i="15"/>
  <c r="AB35" i="15"/>
  <c r="AC35" i="15"/>
  <c r="AD35" i="15"/>
  <c r="AE35" i="15"/>
  <c r="X36" i="15"/>
  <c r="Y36" i="15"/>
  <c r="Z36" i="15"/>
  <c r="AA36" i="15"/>
  <c r="AB36" i="15"/>
  <c r="AC36" i="15"/>
  <c r="AD36" i="15"/>
  <c r="AE36" i="15"/>
  <c r="X37" i="15"/>
  <c r="Y37" i="15"/>
  <c r="Z37" i="15"/>
  <c r="AA37" i="15"/>
  <c r="AB37" i="15"/>
  <c r="AC37" i="15"/>
  <c r="AD37" i="15"/>
  <c r="AE37" i="15"/>
  <c r="X38" i="15"/>
  <c r="Y38" i="15"/>
  <c r="Z38" i="15"/>
  <c r="AA38" i="15"/>
  <c r="AB38" i="15"/>
  <c r="AC38" i="15"/>
  <c r="AD38" i="15"/>
  <c r="AE38" i="15"/>
  <c r="X39" i="15"/>
  <c r="Y39" i="15"/>
  <c r="Z39" i="15"/>
  <c r="AA39" i="15"/>
  <c r="AB39" i="15"/>
  <c r="AC39" i="15"/>
  <c r="AD39" i="15"/>
  <c r="AE39" i="15"/>
  <c r="X40" i="15"/>
  <c r="Y40" i="15"/>
  <c r="Z40" i="15"/>
  <c r="AA40" i="15"/>
  <c r="AB40" i="15"/>
  <c r="AC40" i="15"/>
  <c r="AD40" i="15"/>
  <c r="AE40" i="15"/>
  <c r="X41" i="15"/>
  <c r="Y41" i="15"/>
  <c r="Z41" i="15"/>
  <c r="AA41" i="15"/>
  <c r="AB41" i="15"/>
  <c r="AC41" i="15"/>
  <c r="AD41" i="15"/>
  <c r="AE41" i="15"/>
  <c r="X42" i="15"/>
  <c r="Y42" i="15"/>
  <c r="Z42" i="15"/>
  <c r="AA42" i="15"/>
  <c r="AB42" i="15"/>
  <c r="AC42" i="15"/>
  <c r="AD42" i="15"/>
  <c r="AE42" i="15"/>
  <c r="X43" i="15"/>
  <c r="Y43" i="15"/>
  <c r="Z43" i="15"/>
  <c r="AA43" i="15"/>
  <c r="AB43" i="15"/>
  <c r="AC43" i="15"/>
  <c r="AD43" i="15"/>
  <c r="AE43" i="15"/>
  <c r="X44" i="15"/>
  <c r="Y44" i="15"/>
  <c r="Z44" i="15"/>
  <c r="AA44" i="15"/>
  <c r="AB44" i="15"/>
  <c r="AC44" i="15"/>
  <c r="AD44" i="15"/>
  <c r="AE44" i="15"/>
  <c r="X45" i="15"/>
  <c r="Y45" i="15"/>
  <c r="Z45" i="15"/>
  <c r="AA45" i="15"/>
  <c r="AB45" i="15"/>
  <c r="AC45" i="15"/>
  <c r="AD45" i="15"/>
  <c r="AE45" i="15"/>
  <c r="X46" i="15"/>
  <c r="Y46" i="15"/>
  <c r="Z46" i="15"/>
  <c r="AA46" i="15"/>
  <c r="AB46" i="15"/>
  <c r="AC46" i="15"/>
  <c r="AD46" i="15"/>
  <c r="AE46" i="15"/>
  <c r="X47" i="15"/>
  <c r="Y47" i="15"/>
  <c r="Z47" i="15"/>
  <c r="AA47" i="15"/>
  <c r="AB47" i="15"/>
  <c r="AC47" i="15"/>
  <c r="AD47" i="15"/>
  <c r="AE47" i="15"/>
  <c r="X48" i="15"/>
  <c r="Y48" i="15"/>
  <c r="Z48" i="15"/>
  <c r="AA48" i="15"/>
  <c r="AB48" i="15"/>
  <c r="AC48" i="15"/>
  <c r="AD48" i="15"/>
  <c r="AE48" i="15"/>
  <c r="X49" i="15"/>
  <c r="Y49" i="15"/>
  <c r="Z49" i="15"/>
  <c r="AA49" i="15"/>
  <c r="AB49" i="15"/>
  <c r="AC49" i="15"/>
  <c r="AD49" i="15"/>
  <c r="AE49" i="15"/>
  <c r="X50" i="15"/>
  <c r="Y50" i="15"/>
  <c r="Z50" i="15"/>
  <c r="AA50" i="15"/>
  <c r="AB50" i="15"/>
  <c r="AC50" i="15"/>
  <c r="AD50" i="15"/>
  <c r="AE50" i="15"/>
  <c r="X51" i="15"/>
  <c r="Y51" i="15"/>
  <c r="Z51" i="15"/>
  <c r="AA51" i="15"/>
  <c r="AB51" i="15"/>
  <c r="AC51" i="15"/>
  <c r="AD51" i="15"/>
  <c r="AE51" i="15"/>
  <c r="X52" i="15"/>
  <c r="Y52" i="15"/>
  <c r="Z52" i="15"/>
  <c r="AA52" i="15"/>
  <c r="AB52" i="15"/>
  <c r="AC52" i="15"/>
  <c r="AD52" i="15"/>
  <c r="AE52" i="15"/>
  <c r="X53" i="15"/>
  <c r="Y53" i="15"/>
  <c r="Z53" i="15"/>
  <c r="AA53" i="15"/>
  <c r="AB53" i="15"/>
  <c r="AC53" i="15"/>
  <c r="AD53" i="15"/>
  <c r="AE53" i="15"/>
  <c r="X54" i="15"/>
  <c r="Y54" i="15"/>
  <c r="Z54" i="15"/>
  <c r="AA54" i="15"/>
  <c r="AB54" i="15"/>
  <c r="AC54" i="15"/>
  <c r="AD54" i="15"/>
  <c r="AE54" i="15"/>
  <c r="X55" i="15"/>
  <c r="Y55" i="15"/>
  <c r="Z55" i="15"/>
  <c r="AA55" i="15"/>
  <c r="AB55" i="15"/>
  <c r="AC55" i="15"/>
  <c r="AD55" i="15"/>
  <c r="AE55" i="15"/>
  <c r="X56" i="15"/>
  <c r="Y56" i="15"/>
  <c r="Z56" i="15"/>
  <c r="AA56" i="15"/>
  <c r="AB56" i="15"/>
  <c r="AC56" i="15"/>
  <c r="AD56" i="15"/>
  <c r="AE56" i="15"/>
  <c r="X57" i="15"/>
  <c r="Y57" i="15"/>
  <c r="Z57" i="15"/>
  <c r="AA57" i="15"/>
  <c r="AB57" i="15"/>
  <c r="AC57" i="15"/>
  <c r="AD57" i="15"/>
  <c r="AE57" i="15"/>
  <c r="X58" i="15"/>
  <c r="Y58" i="15"/>
  <c r="Z58" i="15"/>
  <c r="AA58" i="15"/>
  <c r="AB58" i="15"/>
  <c r="AC58" i="15"/>
  <c r="AD58" i="15"/>
  <c r="AE58" i="15"/>
  <c r="X59" i="15"/>
  <c r="Y59" i="15"/>
  <c r="Z59" i="15"/>
  <c r="AA59" i="15"/>
  <c r="AB59" i="15"/>
  <c r="AC59" i="15"/>
  <c r="AD59" i="15"/>
  <c r="AE59" i="15"/>
  <c r="X60" i="15"/>
  <c r="Y60" i="15"/>
  <c r="Z60" i="15"/>
  <c r="AA60" i="15"/>
  <c r="AB60" i="15"/>
  <c r="AC60" i="15"/>
  <c r="AD60" i="15"/>
  <c r="AE60" i="15"/>
  <c r="X61" i="15"/>
  <c r="Y61" i="15"/>
  <c r="Z61" i="15"/>
  <c r="AA61" i="15"/>
  <c r="AB61" i="15"/>
  <c r="AC61" i="15"/>
  <c r="AD61" i="15"/>
  <c r="AE61" i="15"/>
  <c r="X62" i="15"/>
  <c r="Y62" i="15"/>
  <c r="Z62" i="15"/>
  <c r="AA62" i="15"/>
  <c r="AB62" i="15"/>
  <c r="AC62" i="15"/>
  <c r="AD62" i="15"/>
  <c r="AE62" i="15"/>
  <c r="X63" i="15"/>
  <c r="Y63" i="15"/>
  <c r="Z63" i="15"/>
  <c r="AA63" i="15"/>
  <c r="AB63" i="15"/>
  <c r="AC63" i="15"/>
  <c r="AD63" i="15"/>
  <c r="AE63" i="15"/>
  <c r="X64" i="15"/>
  <c r="Y64" i="15"/>
  <c r="Z64" i="15"/>
  <c r="AA64" i="15"/>
  <c r="AB64" i="15"/>
  <c r="AC64" i="15"/>
  <c r="AD64" i="15"/>
  <c r="AE64" i="15"/>
  <c r="X65" i="15"/>
  <c r="Y65" i="15"/>
  <c r="Z65" i="15"/>
  <c r="AA65" i="15"/>
  <c r="AB65" i="15"/>
  <c r="AC65" i="15"/>
  <c r="AD65" i="15"/>
  <c r="AE65" i="15"/>
  <c r="X66" i="15"/>
  <c r="Y66" i="15"/>
  <c r="Z66" i="15"/>
  <c r="AA66" i="15"/>
  <c r="AB66" i="15"/>
  <c r="AC66" i="15"/>
  <c r="AD66" i="15"/>
  <c r="AE66" i="15"/>
  <c r="X67" i="15"/>
  <c r="Y67" i="15"/>
  <c r="Z67" i="15"/>
  <c r="AA67" i="15"/>
  <c r="AB67" i="15"/>
  <c r="AC67" i="15"/>
  <c r="AD67" i="15"/>
  <c r="AE67" i="15"/>
  <c r="X68" i="15"/>
  <c r="Y68" i="15"/>
  <c r="Z68" i="15"/>
  <c r="AA68" i="15"/>
  <c r="AB68" i="15"/>
  <c r="AC68" i="15"/>
  <c r="AD68" i="15"/>
  <c r="AE68" i="15"/>
  <c r="X69" i="15"/>
  <c r="Y69" i="15"/>
  <c r="Z69" i="15"/>
  <c r="AA69" i="15"/>
  <c r="AB69" i="15"/>
  <c r="AC69" i="15"/>
  <c r="AD69" i="15"/>
  <c r="AE69" i="15"/>
  <c r="X70" i="15"/>
  <c r="Y70" i="15"/>
  <c r="Z70" i="15"/>
  <c r="AA70" i="15"/>
  <c r="AB70" i="15"/>
  <c r="AC70" i="15"/>
  <c r="AD70" i="15"/>
  <c r="AE70" i="15"/>
  <c r="X71" i="15"/>
  <c r="Y71" i="15"/>
  <c r="Z71" i="15"/>
  <c r="AA71" i="15"/>
  <c r="AB71" i="15"/>
  <c r="AC71" i="15"/>
  <c r="AD71" i="15"/>
  <c r="AE71" i="15"/>
  <c r="X72" i="15"/>
  <c r="Y72" i="15"/>
  <c r="Z72" i="15"/>
  <c r="AA72" i="15"/>
  <c r="AB72" i="15"/>
  <c r="AC72" i="15"/>
  <c r="AD72" i="15"/>
  <c r="AE72" i="15"/>
  <c r="X73" i="15"/>
  <c r="Y73" i="15"/>
  <c r="Z73" i="15"/>
  <c r="AA73" i="15"/>
  <c r="AB73" i="15"/>
  <c r="AC73" i="15"/>
  <c r="AD73" i="15"/>
  <c r="AE73" i="15"/>
  <c r="X74" i="15"/>
  <c r="Y74" i="15"/>
  <c r="Z74" i="15"/>
  <c r="AA74" i="15"/>
  <c r="AB74" i="15"/>
  <c r="AC74" i="15"/>
  <c r="AD74" i="15"/>
  <c r="AE74" i="15"/>
  <c r="X75" i="15"/>
  <c r="Y75" i="15"/>
  <c r="Z75" i="15"/>
  <c r="AA75" i="15"/>
  <c r="AB75" i="15"/>
  <c r="AC75" i="15"/>
  <c r="AD75" i="15"/>
  <c r="AE75" i="15"/>
  <c r="X76" i="15"/>
  <c r="Y76" i="15"/>
  <c r="Z76" i="15"/>
  <c r="AA76" i="15"/>
  <c r="AB76" i="15"/>
  <c r="AC76" i="15"/>
  <c r="AD76" i="15"/>
  <c r="AE76" i="15"/>
  <c r="X77" i="15"/>
  <c r="Y77" i="15"/>
  <c r="Z77" i="15"/>
  <c r="AA77" i="15"/>
  <c r="AB77" i="15"/>
  <c r="AC77" i="15"/>
  <c r="AD77" i="15"/>
  <c r="AE77" i="15"/>
  <c r="X78" i="15"/>
  <c r="Y78" i="15"/>
  <c r="Z78" i="15"/>
  <c r="AA78" i="15"/>
  <c r="AB78" i="15"/>
  <c r="AC78" i="15"/>
  <c r="AD78" i="15"/>
  <c r="AE78" i="15"/>
  <c r="X79" i="15"/>
  <c r="Y79" i="15"/>
  <c r="Z79" i="15"/>
  <c r="AA79" i="15"/>
  <c r="AB79" i="15"/>
  <c r="AC79" i="15"/>
  <c r="AD79" i="15"/>
  <c r="AE79" i="15"/>
  <c r="X80" i="15"/>
  <c r="Y80" i="15"/>
  <c r="Z80" i="15"/>
  <c r="AA80" i="15"/>
  <c r="AB80" i="15"/>
  <c r="AC80" i="15"/>
  <c r="AD80" i="15"/>
  <c r="AE80" i="15"/>
  <c r="X81" i="15"/>
  <c r="Y81" i="15"/>
  <c r="Z81" i="15"/>
  <c r="AA81" i="15"/>
  <c r="AB81" i="15"/>
  <c r="AC81" i="15"/>
  <c r="AD81" i="15"/>
  <c r="AE81" i="15"/>
  <c r="X82" i="15"/>
  <c r="Y82" i="15"/>
  <c r="Z82" i="15"/>
  <c r="AA82" i="15"/>
  <c r="AB82" i="15"/>
  <c r="AC82" i="15"/>
  <c r="AD82" i="15"/>
  <c r="AE82" i="15"/>
  <c r="X83" i="15"/>
  <c r="Y83" i="15"/>
  <c r="Z83" i="15"/>
  <c r="AA83" i="15"/>
  <c r="AB83" i="15"/>
  <c r="AC83" i="15"/>
  <c r="AD83" i="15"/>
  <c r="AE83" i="15"/>
  <c r="X84" i="15"/>
  <c r="Y84" i="15"/>
  <c r="Z84" i="15"/>
  <c r="AA84" i="15"/>
  <c r="AB84" i="15"/>
  <c r="AC84" i="15"/>
  <c r="AD84" i="15"/>
  <c r="AE84" i="15"/>
  <c r="X85" i="15"/>
  <c r="Y85" i="15"/>
  <c r="Z85" i="15"/>
  <c r="AA85" i="15"/>
  <c r="AB85" i="15"/>
  <c r="AC85" i="15"/>
  <c r="AD85" i="15"/>
  <c r="AE85" i="15"/>
  <c r="X86" i="15"/>
  <c r="Y86" i="15"/>
  <c r="Z86" i="15"/>
  <c r="AA86" i="15"/>
  <c r="AB86" i="15"/>
  <c r="AC86" i="15"/>
  <c r="AD86" i="15"/>
  <c r="AE86" i="15"/>
  <c r="X87" i="15"/>
  <c r="Y87" i="15"/>
  <c r="Z87" i="15"/>
  <c r="AA87" i="15"/>
  <c r="AB87" i="15"/>
  <c r="AC87" i="15"/>
  <c r="AD87" i="15"/>
  <c r="AE87" i="15"/>
  <c r="X88" i="15"/>
  <c r="Y88" i="15"/>
  <c r="Z88" i="15"/>
  <c r="AA88" i="15"/>
  <c r="AB88" i="15"/>
  <c r="AC88" i="15"/>
  <c r="AD88" i="15"/>
  <c r="AE88" i="15"/>
  <c r="X89" i="15"/>
  <c r="Y89" i="15"/>
  <c r="Z89" i="15"/>
  <c r="AA89" i="15"/>
  <c r="AB89" i="15"/>
  <c r="AC89" i="15"/>
  <c r="AD89" i="15"/>
  <c r="AE89" i="15"/>
  <c r="X90" i="15"/>
  <c r="Y90" i="15"/>
  <c r="Z90" i="15"/>
  <c r="AA90" i="15"/>
  <c r="AB90" i="15"/>
  <c r="AC90" i="15"/>
  <c r="AD90" i="15"/>
  <c r="AE90" i="15"/>
  <c r="X91" i="15"/>
  <c r="Y91" i="15"/>
  <c r="Z91" i="15"/>
  <c r="AA91" i="15"/>
  <c r="AB91" i="15"/>
  <c r="AC91" i="15"/>
  <c r="AD91" i="15"/>
  <c r="AE91" i="15"/>
  <c r="X92" i="15"/>
  <c r="Y92" i="15"/>
  <c r="Z92" i="15"/>
  <c r="AA92" i="15"/>
  <c r="AB92" i="15"/>
  <c r="AC92" i="15"/>
  <c r="AD92" i="15"/>
  <c r="AE92" i="15"/>
  <c r="X93" i="15"/>
  <c r="Y93" i="15"/>
  <c r="Z93" i="15"/>
  <c r="AA93" i="15"/>
  <c r="AB93" i="15"/>
  <c r="AC93" i="15"/>
  <c r="AD93" i="15"/>
  <c r="AE93" i="15"/>
  <c r="X94" i="15"/>
  <c r="Y94" i="15"/>
  <c r="Z94" i="15"/>
  <c r="AA94" i="15"/>
  <c r="AB94" i="15"/>
  <c r="AC94" i="15"/>
  <c r="AD94" i="15"/>
  <c r="AE94" i="15"/>
  <c r="X95" i="15"/>
  <c r="Y95" i="15"/>
  <c r="Z95" i="15"/>
  <c r="AA95" i="15"/>
  <c r="AB95" i="15"/>
  <c r="AC95" i="15"/>
  <c r="AD95" i="15"/>
  <c r="AE95" i="15"/>
  <c r="X96" i="15"/>
  <c r="Y96" i="15"/>
  <c r="Z96" i="15"/>
  <c r="AA96" i="15"/>
  <c r="AB96" i="15"/>
  <c r="AC96" i="15"/>
  <c r="AD96" i="15"/>
  <c r="AE96" i="15"/>
  <c r="X97" i="15"/>
  <c r="Y97" i="15"/>
  <c r="Z97" i="15"/>
  <c r="AA97" i="15"/>
  <c r="AB97" i="15"/>
  <c r="AC97" i="15"/>
  <c r="AD97" i="15"/>
  <c r="AE97" i="15"/>
  <c r="X98" i="15"/>
  <c r="Y98" i="15"/>
  <c r="Z98" i="15"/>
  <c r="AA98" i="15"/>
  <c r="AB98" i="15"/>
  <c r="AC98" i="15"/>
  <c r="AD98" i="15"/>
  <c r="AE98" i="15"/>
  <c r="X99" i="15"/>
  <c r="Y99" i="15"/>
  <c r="Z99" i="15"/>
  <c r="AA99" i="15"/>
  <c r="AB99" i="15"/>
  <c r="AC99" i="15"/>
  <c r="AD99" i="15"/>
  <c r="AE99" i="15"/>
  <c r="X100" i="15"/>
  <c r="Y100" i="15"/>
  <c r="Z100" i="15"/>
  <c r="AA100" i="15"/>
  <c r="AB100" i="15"/>
  <c r="AC100" i="15"/>
  <c r="AD100" i="15"/>
  <c r="AE100" i="15"/>
  <c r="X101" i="15"/>
  <c r="Y101" i="15"/>
  <c r="Z101" i="15"/>
  <c r="AA101" i="15"/>
  <c r="AB101" i="15"/>
  <c r="AC101" i="15"/>
  <c r="AD101" i="15"/>
  <c r="AE101" i="15"/>
  <c r="X102" i="15"/>
  <c r="Y102" i="15"/>
  <c r="Z102" i="15"/>
  <c r="AA102" i="15"/>
  <c r="AB102" i="15"/>
  <c r="AC102" i="15"/>
  <c r="AD102" i="15"/>
  <c r="AE102" i="15"/>
  <c r="X103" i="15"/>
  <c r="Y103" i="15"/>
  <c r="Z103" i="15"/>
  <c r="AA103" i="15"/>
  <c r="AB103" i="15"/>
  <c r="AC103" i="15"/>
  <c r="AD103" i="15"/>
  <c r="AE103" i="15"/>
  <c r="X104" i="15"/>
  <c r="Y104" i="15"/>
  <c r="Z104" i="15"/>
  <c r="AA104" i="15"/>
  <c r="AB104" i="15"/>
  <c r="AC104" i="15"/>
  <c r="AD104" i="15"/>
  <c r="AE104" i="15"/>
  <c r="X105" i="15"/>
  <c r="Y105" i="15"/>
  <c r="Z105" i="15"/>
  <c r="AA105" i="15"/>
  <c r="AB105" i="15"/>
  <c r="AC105" i="15"/>
  <c r="AD105" i="15"/>
  <c r="AE105" i="15"/>
  <c r="X106" i="15"/>
  <c r="Y106" i="15"/>
  <c r="Z106" i="15"/>
  <c r="AA106" i="15"/>
  <c r="AB106" i="15"/>
  <c r="AC106" i="15"/>
  <c r="AD106" i="15"/>
  <c r="AE106" i="15"/>
  <c r="X107" i="15"/>
  <c r="Y107" i="15"/>
  <c r="Z107" i="15"/>
  <c r="AA107" i="15"/>
  <c r="AB107" i="15"/>
  <c r="AC107" i="15"/>
  <c r="AD107" i="15"/>
  <c r="AE107" i="15"/>
  <c r="X108" i="15"/>
  <c r="Y108" i="15"/>
  <c r="Z108" i="15"/>
  <c r="AA108" i="15"/>
  <c r="AB108" i="15"/>
  <c r="AC108" i="15"/>
  <c r="AD108" i="15"/>
  <c r="AE108" i="15"/>
  <c r="X109" i="15"/>
  <c r="Y109" i="15"/>
  <c r="Z109" i="15"/>
  <c r="AA109" i="15"/>
  <c r="AB109" i="15"/>
  <c r="AC109" i="15"/>
  <c r="AD109" i="15"/>
  <c r="AE109" i="15"/>
  <c r="X110" i="15"/>
  <c r="Y110" i="15"/>
  <c r="Z110" i="15"/>
  <c r="AA110" i="15"/>
  <c r="AB110" i="15"/>
  <c r="AC110" i="15"/>
  <c r="AD110" i="15"/>
  <c r="AE110" i="15"/>
  <c r="X111" i="15"/>
  <c r="Y111" i="15"/>
  <c r="Z111" i="15"/>
  <c r="AA111" i="15"/>
  <c r="AB111" i="15"/>
  <c r="AC111" i="15"/>
  <c r="AD111" i="15"/>
  <c r="AE111" i="15"/>
  <c r="X112" i="15"/>
  <c r="Y112" i="15"/>
  <c r="Z112" i="15"/>
  <c r="AA112" i="15"/>
  <c r="AB112" i="15"/>
  <c r="AC112" i="15"/>
  <c r="AD112" i="15"/>
  <c r="AE112" i="15"/>
  <c r="X113" i="15"/>
  <c r="Y113" i="15"/>
  <c r="Z113" i="15"/>
  <c r="AA113" i="15"/>
  <c r="AB113" i="15"/>
  <c r="AC113" i="15"/>
  <c r="AD113" i="15"/>
  <c r="AE113" i="15"/>
  <c r="X114" i="15"/>
  <c r="Y114" i="15"/>
  <c r="Z114" i="15"/>
  <c r="AA114" i="15"/>
  <c r="AB114" i="15"/>
  <c r="AC114" i="15"/>
  <c r="AD114" i="15"/>
  <c r="AE114" i="15"/>
  <c r="X115" i="15"/>
  <c r="Y115" i="15"/>
  <c r="Z115" i="15"/>
  <c r="AA115" i="15"/>
  <c r="AB115" i="15"/>
  <c r="AC115" i="15"/>
  <c r="AD115" i="15"/>
  <c r="AE115" i="15"/>
  <c r="X116" i="15"/>
  <c r="Y116" i="15"/>
  <c r="Z116" i="15"/>
  <c r="AA116" i="15"/>
  <c r="AB116" i="15"/>
  <c r="AC116" i="15"/>
  <c r="AD116" i="15"/>
  <c r="AE116" i="15"/>
  <c r="X117" i="15"/>
  <c r="Y117" i="15"/>
  <c r="Z117" i="15"/>
  <c r="AA117" i="15"/>
  <c r="AB117" i="15"/>
  <c r="AC117" i="15"/>
  <c r="AD117" i="15"/>
  <c r="AE117" i="15"/>
  <c r="X118" i="15"/>
  <c r="Y118" i="15"/>
  <c r="Z118" i="15"/>
  <c r="AA118" i="15"/>
  <c r="AB118" i="15"/>
  <c r="AC118" i="15"/>
  <c r="AD118" i="15"/>
  <c r="AE118" i="15"/>
  <c r="X119" i="15"/>
  <c r="Y119" i="15"/>
  <c r="Z119" i="15"/>
  <c r="AA119" i="15"/>
  <c r="AB119" i="15"/>
  <c r="AC119" i="15"/>
  <c r="AD119" i="15"/>
  <c r="AE119" i="15"/>
  <c r="X120" i="15"/>
  <c r="Y120" i="15"/>
  <c r="Z120" i="15"/>
  <c r="AA120" i="15"/>
  <c r="AB120" i="15"/>
  <c r="AC120" i="15"/>
  <c r="AD120" i="15"/>
  <c r="AE120" i="15"/>
  <c r="X121" i="15"/>
  <c r="Y121" i="15"/>
  <c r="Z121" i="15"/>
  <c r="AA121" i="15"/>
  <c r="AB121" i="15"/>
  <c r="AC121" i="15"/>
  <c r="AD121" i="15"/>
  <c r="AE121" i="15"/>
  <c r="X122" i="15"/>
  <c r="Y122" i="15"/>
  <c r="Z122" i="15"/>
  <c r="AA122" i="15"/>
  <c r="AB122" i="15"/>
  <c r="AC122" i="15"/>
  <c r="AD122" i="15"/>
  <c r="AE122" i="15"/>
  <c r="X123" i="15"/>
  <c r="Y123" i="15"/>
  <c r="Z123" i="15"/>
  <c r="AA123" i="15"/>
  <c r="AB123" i="15"/>
  <c r="AC123" i="15"/>
  <c r="AD123" i="15"/>
  <c r="AE123" i="15"/>
  <c r="X124" i="15"/>
  <c r="Y124" i="15"/>
  <c r="Z124" i="15"/>
  <c r="AA124" i="15"/>
  <c r="AB124" i="15"/>
  <c r="AC124" i="15"/>
  <c r="AD124" i="15"/>
  <c r="AE124" i="15"/>
  <c r="X125" i="15"/>
  <c r="Y125" i="15"/>
  <c r="Z125" i="15"/>
  <c r="AA125" i="15"/>
  <c r="AB125" i="15"/>
  <c r="AC125" i="15"/>
  <c r="AD125" i="15"/>
  <c r="AE125" i="15"/>
  <c r="X126" i="15"/>
  <c r="Y126" i="15"/>
  <c r="Z126" i="15"/>
  <c r="AA126" i="15"/>
  <c r="AB126" i="15"/>
  <c r="AC126" i="15"/>
  <c r="AD126" i="15"/>
  <c r="AE126" i="15"/>
  <c r="X127" i="15"/>
  <c r="Y127" i="15"/>
  <c r="Z127" i="15"/>
  <c r="AA127" i="15"/>
  <c r="AB127" i="15"/>
  <c r="AC127" i="15"/>
  <c r="AD127" i="15"/>
  <c r="AE127" i="15"/>
  <c r="X128" i="15"/>
  <c r="Y128" i="15"/>
  <c r="Z128" i="15"/>
  <c r="AA128" i="15"/>
  <c r="AB128" i="15"/>
  <c r="AC128" i="15"/>
  <c r="AD128" i="15"/>
  <c r="AE128" i="15"/>
  <c r="X129" i="15"/>
  <c r="Y129" i="15"/>
  <c r="Z129" i="15"/>
  <c r="AA129" i="15"/>
  <c r="AB129" i="15"/>
  <c r="AC129" i="15"/>
  <c r="AD129" i="15"/>
  <c r="AE129" i="15"/>
  <c r="X130" i="15"/>
  <c r="Y130" i="15"/>
  <c r="Z130" i="15"/>
  <c r="AA130" i="15"/>
  <c r="AB130" i="15"/>
  <c r="AC130" i="15"/>
  <c r="AD130" i="15"/>
  <c r="AE130" i="15"/>
  <c r="X131" i="15"/>
  <c r="Y131" i="15"/>
  <c r="Z131" i="15"/>
  <c r="AA131" i="15"/>
  <c r="AB131" i="15"/>
  <c r="AC131" i="15"/>
  <c r="AD131" i="15"/>
  <c r="AE131" i="15"/>
  <c r="X132" i="15"/>
  <c r="Y132" i="15"/>
  <c r="Z132" i="15"/>
  <c r="AA132" i="15"/>
  <c r="AB132" i="15"/>
  <c r="AC132" i="15"/>
  <c r="AD132" i="15"/>
  <c r="AE132" i="15"/>
  <c r="X133" i="15"/>
  <c r="Y133" i="15"/>
  <c r="Z133" i="15"/>
  <c r="AA133" i="15"/>
  <c r="AB133" i="15"/>
  <c r="AC133" i="15"/>
  <c r="AD133" i="15"/>
  <c r="AE133" i="15"/>
  <c r="X134" i="15"/>
  <c r="Y134" i="15"/>
  <c r="Z134" i="15"/>
  <c r="AA134" i="15"/>
  <c r="AB134" i="15"/>
  <c r="AC134" i="15"/>
  <c r="AD134" i="15"/>
  <c r="AE134" i="15"/>
  <c r="X135" i="15"/>
  <c r="Y135" i="15"/>
  <c r="Z135" i="15"/>
  <c r="AA135" i="15"/>
  <c r="AB135" i="15"/>
  <c r="AC135" i="15"/>
  <c r="AD135" i="15"/>
  <c r="AE135" i="15"/>
  <c r="AA16" i="15"/>
  <c r="Z16" i="15"/>
  <c r="Y16" i="15"/>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88" i="11"/>
  <c r="AA89" i="11"/>
  <c r="AA90" i="11"/>
  <c r="AA91" i="11"/>
  <c r="AA92" i="11"/>
  <c r="AA93" i="11"/>
  <c r="AA94" i="11"/>
  <c r="AA95" i="11"/>
  <c r="AA96" i="11"/>
  <c r="AA97" i="11"/>
  <c r="AA98" i="11"/>
  <c r="AA99" i="11"/>
  <c r="AA100" i="11"/>
  <c r="AA101" i="11"/>
  <c r="AA102" i="11"/>
  <c r="AA103" i="11"/>
  <c r="AA104" i="11"/>
  <c r="AA105" i="11"/>
  <c r="AA106" i="11"/>
  <c r="AA107" i="11"/>
  <c r="AA108" i="11"/>
  <c r="AA109" i="11"/>
  <c r="AA110" i="11"/>
  <c r="AA111" i="11"/>
  <c r="AA112" i="11"/>
  <c r="AA113" i="11"/>
  <c r="AA114" i="11"/>
  <c r="AA115" i="11"/>
  <c r="AA116" i="11"/>
  <c r="AA117" i="11"/>
  <c r="AA118" i="11"/>
  <c r="AA119" i="11"/>
  <c r="AA120" i="11"/>
  <c r="AA121" i="11"/>
  <c r="AA122" i="11"/>
  <c r="AA123" i="11"/>
  <c r="AA124" i="11"/>
  <c r="AA125" i="11"/>
  <c r="AA126" i="11"/>
  <c r="AA127" i="11"/>
  <c r="AA128" i="11"/>
  <c r="AA129" i="11"/>
  <c r="AA130" i="11"/>
  <c r="AA131" i="11"/>
  <c r="AA132" i="11"/>
  <c r="AA133" i="11"/>
  <c r="AA134" i="11"/>
  <c r="AA135" i="11"/>
  <c r="P20" i="9"/>
  <c r="P18" i="9" s="1"/>
  <c r="Q20" i="9"/>
  <c r="S20" i="9"/>
  <c r="E5" i="11"/>
  <c r="F4" i="7"/>
  <c r="F5" i="7"/>
  <c r="F2" i="7"/>
  <c r="T17" i="11"/>
  <c r="V17" i="11"/>
  <c r="W17" i="11"/>
  <c r="T18" i="11"/>
  <c r="V18" i="11"/>
  <c r="W18" i="11"/>
  <c r="T19" i="11"/>
  <c r="V19" i="11"/>
  <c r="W19" i="11"/>
  <c r="T20" i="11"/>
  <c r="V20" i="11"/>
  <c r="W20" i="11"/>
  <c r="T21" i="11"/>
  <c r="V21" i="11"/>
  <c r="W21" i="11"/>
  <c r="T22" i="11"/>
  <c r="V22" i="11"/>
  <c r="W22" i="11"/>
  <c r="T23" i="11"/>
  <c r="V23" i="11"/>
  <c r="W23" i="11"/>
  <c r="T24" i="11"/>
  <c r="V24" i="11"/>
  <c r="W24" i="11"/>
  <c r="T25" i="11"/>
  <c r="V25" i="11"/>
  <c r="W25" i="11"/>
  <c r="T26" i="11"/>
  <c r="V26" i="11"/>
  <c r="W26" i="11"/>
  <c r="T27" i="11"/>
  <c r="V27" i="11"/>
  <c r="W27" i="11"/>
  <c r="T28" i="11"/>
  <c r="V28" i="11"/>
  <c r="W28" i="11"/>
  <c r="T29" i="11"/>
  <c r="V29" i="11"/>
  <c r="W29" i="11"/>
  <c r="T30" i="11"/>
  <c r="V30" i="11"/>
  <c r="W30" i="11"/>
  <c r="T31" i="11"/>
  <c r="V31" i="11"/>
  <c r="W31" i="11"/>
  <c r="T32" i="11"/>
  <c r="V32" i="11"/>
  <c r="W32" i="11"/>
  <c r="T33" i="11"/>
  <c r="V33" i="11"/>
  <c r="W33" i="11"/>
  <c r="T34" i="11"/>
  <c r="V34" i="11"/>
  <c r="W34" i="11"/>
  <c r="T35" i="11"/>
  <c r="V35" i="11"/>
  <c r="W35" i="11"/>
  <c r="T36" i="11"/>
  <c r="V36" i="11"/>
  <c r="W36" i="11"/>
  <c r="T37" i="11"/>
  <c r="V37" i="11"/>
  <c r="W37" i="11"/>
  <c r="T38" i="11"/>
  <c r="V38" i="11"/>
  <c r="W38" i="11"/>
  <c r="T39" i="11"/>
  <c r="V39" i="11"/>
  <c r="W39" i="11"/>
  <c r="T40" i="11"/>
  <c r="V40" i="11"/>
  <c r="W40" i="11"/>
  <c r="T41" i="11"/>
  <c r="V41" i="11"/>
  <c r="W41" i="11"/>
  <c r="T42" i="11"/>
  <c r="V42" i="11"/>
  <c r="W42" i="11"/>
  <c r="T43" i="11"/>
  <c r="V43" i="11"/>
  <c r="W43" i="11"/>
  <c r="T44" i="11"/>
  <c r="V44" i="11"/>
  <c r="W44" i="11"/>
  <c r="T45" i="11"/>
  <c r="V45" i="11"/>
  <c r="W45" i="11"/>
  <c r="T46" i="11"/>
  <c r="V46" i="11"/>
  <c r="W46" i="11"/>
  <c r="T47" i="11"/>
  <c r="V47" i="11"/>
  <c r="W47" i="11"/>
  <c r="T48" i="11"/>
  <c r="V48" i="11"/>
  <c r="W48" i="11"/>
  <c r="T49" i="11"/>
  <c r="V49" i="11"/>
  <c r="W49" i="11"/>
  <c r="T50" i="11"/>
  <c r="V50" i="11"/>
  <c r="W50" i="11"/>
  <c r="T51" i="11"/>
  <c r="V51" i="11"/>
  <c r="W51" i="11"/>
  <c r="T52" i="11"/>
  <c r="V52" i="11"/>
  <c r="W52" i="11"/>
  <c r="T53" i="11"/>
  <c r="V53" i="11"/>
  <c r="W53" i="11"/>
  <c r="T54" i="11"/>
  <c r="V54" i="11"/>
  <c r="W54" i="11"/>
  <c r="T55" i="11"/>
  <c r="V55" i="11"/>
  <c r="W55" i="11"/>
  <c r="T56" i="11"/>
  <c r="V56" i="11"/>
  <c r="W56" i="11"/>
  <c r="T57" i="11"/>
  <c r="V57" i="11"/>
  <c r="W57" i="11"/>
  <c r="T58" i="11"/>
  <c r="V58" i="11"/>
  <c r="W58" i="11"/>
  <c r="T59" i="11"/>
  <c r="V59" i="11"/>
  <c r="W59" i="11"/>
  <c r="T60" i="11"/>
  <c r="V60" i="11"/>
  <c r="W60" i="11"/>
  <c r="T61" i="11"/>
  <c r="V61" i="11"/>
  <c r="W61" i="11"/>
  <c r="T62" i="11"/>
  <c r="V62" i="11"/>
  <c r="W62" i="11"/>
  <c r="T63" i="11"/>
  <c r="V63" i="11"/>
  <c r="W63" i="11"/>
  <c r="T64" i="11"/>
  <c r="V64" i="11"/>
  <c r="W64" i="11"/>
  <c r="T65" i="11"/>
  <c r="V65" i="11"/>
  <c r="W65" i="11"/>
  <c r="T66" i="11"/>
  <c r="V66" i="11"/>
  <c r="W66" i="11"/>
  <c r="T67" i="11"/>
  <c r="V67" i="11"/>
  <c r="W67" i="11"/>
  <c r="T68" i="11"/>
  <c r="V68" i="11"/>
  <c r="W68" i="11"/>
  <c r="T69" i="11"/>
  <c r="V69" i="11"/>
  <c r="W69" i="11"/>
  <c r="T70" i="11"/>
  <c r="V70" i="11"/>
  <c r="W70" i="11"/>
  <c r="T71" i="11"/>
  <c r="V71" i="11"/>
  <c r="W71" i="11"/>
  <c r="T72" i="11"/>
  <c r="V72" i="11"/>
  <c r="W72" i="11"/>
  <c r="T73" i="11"/>
  <c r="V73" i="11"/>
  <c r="W73" i="11"/>
  <c r="T74" i="11"/>
  <c r="V74" i="11"/>
  <c r="W74" i="11"/>
  <c r="T75" i="11"/>
  <c r="V75" i="11"/>
  <c r="W75" i="11"/>
  <c r="T76" i="11"/>
  <c r="V76" i="11"/>
  <c r="W76" i="11"/>
  <c r="T77" i="11"/>
  <c r="V77" i="11"/>
  <c r="W77" i="11"/>
  <c r="T78" i="11"/>
  <c r="V78" i="11"/>
  <c r="W78" i="11"/>
  <c r="T79" i="11"/>
  <c r="V79" i="11"/>
  <c r="W79" i="11"/>
  <c r="T80" i="11"/>
  <c r="V80" i="11"/>
  <c r="W80" i="11"/>
  <c r="T81" i="11"/>
  <c r="V81" i="11"/>
  <c r="W81" i="11"/>
  <c r="T82" i="11"/>
  <c r="V82" i="11"/>
  <c r="W82" i="11"/>
  <c r="T83" i="11"/>
  <c r="V83" i="11"/>
  <c r="W83" i="11"/>
  <c r="T84" i="11"/>
  <c r="V84" i="11"/>
  <c r="W84" i="11"/>
  <c r="T85" i="11"/>
  <c r="V85" i="11"/>
  <c r="W85" i="11"/>
  <c r="T86" i="11"/>
  <c r="V86" i="11"/>
  <c r="W86" i="11"/>
  <c r="T87" i="11"/>
  <c r="V87" i="11"/>
  <c r="W87" i="11"/>
  <c r="T88" i="11"/>
  <c r="V88" i="11"/>
  <c r="W88" i="11"/>
  <c r="T89" i="11"/>
  <c r="V89" i="11"/>
  <c r="W89" i="11"/>
  <c r="T90" i="11"/>
  <c r="V90" i="11"/>
  <c r="W90" i="11"/>
  <c r="T91" i="11"/>
  <c r="V91" i="11"/>
  <c r="W91" i="11"/>
  <c r="T92" i="11"/>
  <c r="V92" i="11"/>
  <c r="W92" i="11"/>
  <c r="T93" i="11"/>
  <c r="V93" i="11"/>
  <c r="W93" i="11"/>
  <c r="T94" i="11"/>
  <c r="V94" i="11"/>
  <c r="W94" i="11"/>
  <c r="T95" i="11"/>
  <c r="V95" i="11"/>
  <c r="W95" i="11"/>
  <c r="T96" i="11"/>
  <c r="V96" i="11"/>
  <c r="W96" i="11"/>
  <c r="T97" i="11"/>
  <c r="V97" i="11"/>
  <c r="W97" i="11"/>
  <c r="T98" i="11"/>
  <c r="V98" i="11"/>
  <c r="W98" i="11"/>
  <c r="T99" i="11"/>
  <c r="V99" i="11"/>
  <c r="W99" i="11"/>
  <c r="T100" i="11"/>
  <c r="V100" i="11"/>
  <c r="W100" i="11"/>
  <c r="T101" i="11"/>
  <c r="V101" i="11"/>
  <c r="W101" i="11"/>
  <c r="T102" i="11"/>
  <c r="V102" i="11"/>
  <c r="W102" i="11"/>
  <c r="T103" i="11"/>
  <c r="V103" i="11"/>
  <c r="W103" i="11"/>
  <c r="T104" i="11"/>
  <c r="V104" i="11"/>
  <c r="W104" i="11"/>
  <c r="T105" i="11"/>
  <c r="V105" i="11"/>
  <c r="W105" i="11"/>
  <c r="T106" i="11"/>
  <c r="V106" i="11"/>
  <c r="W106" i="11"/>
  <c r="T107" i="11"/>
  <c r="V107" i="11"/>
  <c r="W107" i="11"/>
  <c r="T108" i="11"/>
  <c r="V108" i="11"/>
  <c r="W108" i="11"/>
  <c r="T109" i="11"/>
  <c r="V109" i="11"/>
  <c r="W109" i="11"/>
  <c r="T110" i="11"/>
  <c r="V110" i="11"/>
  <c r="W110" i="11"/>
  <c r="T111" i="11"/>
  <c r="V111" i="11"/>
  <c r="W111" i="11"/>
  <c r="T112" i="11"/>
  <c r="V112" i="11"/>
  <c r="W112" i="11"/>
  <c r="T113" i="11"/>
  <c r="V113" i="11"/>
  <c r="W113" i="11"/>
  <c r="T114" i="11"/>
  <c r="V114" i="11"/>
  <c r="W114" i="11"/>
  <c r="T115" i="11"/>
  <c r="V115" i="11"/>
  <c r="W115" i="11"/>
  <c r="T116" i="11"/>
  <c r="V116" i="11"/>
  <c r="W116" i="11"/>
  <c r="T117" i="11"/>
  <c r="V117" i="11"/>
  <c r="W117" i="11"/>
  <c r="T118" i="11"/>
  <c r="V118" i="11"/>
  <c r="W118" i="11"/>
  <c r="T119" i="11"/>
  <c r="V119" i="11"/>
  <c r="W119" i="11"/>
  <c r="T120" i="11"/>
  <c r="V120" i="11"/>
  <c r="W120" i="11"/>
  <c r="T121" i="11"/>
  <c r="V121" i="11"/>
  <c r="W121" i="11"/>
  <c r="T122" i="11"/>
  <c r="V122" i="11"/>
  <c r="W122" i="11"/>
  <c r="T123" i="11"/>
  <c r="V123" i="11"/>
  <c r="W123" i="11"/>
  <c r="T124" i="11"/>
  <c r="V124" i="11"/>
  <c r="W124" i="11"/>
  <c r="T125" i="11"/>
  <c r="V125" i="11"/>
  <c r="W125" i="11"/>
  <c r="T126" i="11"/>
  <c r="V126" i="11"/>
  <c r="W126" i="11"/>
  <c r="T127" i="11"/>
  <c r="V127" i="11"/>
  <c r="W127" i="11"/>
  <c r="T128" i="11"/>
  <c r="V128" i="11"/>
  <c r="W128" i="11"/>
  <c r="T129" i="11"/>
  <c r="V129" i="11"/>
  <c r="W129" i="11"/>
  <c r="T130" i="11"/>
  <c r="V130" i="11"/>
  <c r="W130" i="11"/>
  <c r="T131" i="11"/>
  <c r="V131" i="11"/>
  <c r="W131" i="11"/>
  <c r="T132" i="11"/>
  <c r="V132" i="11"/>
  <c r="W132" i="11"/>
  <c r="T133" i="11"/>
  <c r="V133" i="11"/>
  <c r="W133" i="11"/>
  <c r="T134" i="11"/>
  <c r="V134" i="11"/>
  <c r="W134" i="11"/>
  <c r="T135" i="11"/>
  <c r="V135" i="11"/>
  <c r="W135" i="11"/>
  <c r="W16" i="11"/>
  <c r="V16" i="11"/>
  <c r="T16" i="11"/>
  <c r="S16" i="11" l="1"/>
  <c r="B16" i="11" s="1"/>
  <c r="R16" i="11" s="1"/>
  <c r="AA18" i="11"/>
  <c r="F18" i="7"/>
  <c r="F17" i="7"/>
  <c r="F16" i="7"/>
  <c r="F15" i="7"/>
  <c r="F14" i="7"/>
  <c r="F21" i="7"/>
  <c r="F13" i="7"/>
  <c r="F20" i="7"/>
  <c r="F12" i="7"/>
  <c r="F19" i="7"/>
  <c r="F3" i="7"/>
  <c r="F11" i="7"/>
  <c r="F10" i="7"/>
  <c r="F9" i="7"/>
  <c r="F8" i="7"/>
  <c r="F7" i="7"/>
  <c r="F6" i="7"/>
  <c r="S59" i="11"/>
  <c r="B45" i="20" s="1"/>
  <c r="Y27" i="11"/>
  <c r="Y51" i="11"/>
  <c r="Z35" i="11"/>
  <c r="Y123" i="11"/>
  <c r="Y107" i="11"/>
  <c r="S43" i="11"/>
  <c r="D29" i="20" s="1"/>
  <c r="Y115" i="11"/>
  <c r="S99" i="11"/>
  <c r="G85" i="20" s="1"/>
  <c r="Y91" i="11"/>
  <c r="Y89" i="11"/>
  <c r="Y75" i="11"/>
  <c r="S83" i="11"/>
  <c r="C69" i="20" s="1"/>
  <c r="Z131" i="11"/>
  <c r="Y67" i="11"/>
  <c r="H120" i="23"/>
  <c r="D116" i="23"/>
  <c r="F114" i="23"/>
  <c r="H112" i="23"/>
  <c r="D108" i="23"/>
  <c r="F106" i="23"/>
  <c r="H104" i="23"/>
  <c r="B116" i="15"/>
  <c r="U116" i="15" s="1"/>
  <c r="D100" i="23"/>
  <c r="A99" i="23"/>
  <c r="C97" i="23"/>
  <c r="E95" i="23"/>
  <c r="K92" i="23"/>
  <c r="E91" i="23"/>
  <c r="L89" i="23"/>
  <c r="G87" i="23"/>
  <c r="H85" i="23"/>
  <c r="B83" i="23"/>
  <c r="E81" i="23"/>
  <c r="A80" i="23"/>
  <c r="I77" i="23"/>
  <c r="B75" i="23"/>
  <c r="G74" i="23"/>
  <c r="M73" i="23"/>
  <c r="A72" i="23"/>
  <c r="E68" i="23"/>
  <c r="C67" i="23"/>
  <c r="E65" i="23"/>
  <c r="J64" i="23"/>
  <c r="H58" i="23"/>
  <c r="E57" i="23"/>
  <c r="C56" i="23"/>
  <c r="A50" i="23"/>
  <c r="F48" i="23"/>
  <c r="J42" i="23"/>
  <c r="D40" i="23"/>
  <c r="L32" i="23"/>
  <c r="M27" i="23"/>
  <c r="G25" i="23"/>
  <c r="C13" i="23"/>
  <c r="J10" i="23"/>
  <c r="D8" i="23"/>
  <c r="F5" i="23"/>
  <c r="C4" i="23"/>
  <c r="K121" i="23"/>
  <c r="E119" i="23"/>
  <c r="G117" i="23"/>
  <c r="A115" i="23"/>
  <c r="C113" i="23"/>
  <c r="E111" i="23"/>
  <c r="G109" i="23"/>
  <c r="A107" i="23"/>
  <c r="C105" i="23"/>
  <c r="E103" i="23"/>
  <c r="G101" i="23"/>
  <c r="F98" i="23"/>
  <c r="H96" i="23"/>
  <c r="A93" i="23"/>
  <c r="B90" i="23"/>
  <c r="B88" i="23"/>
  <c r="B100" i="15"/>
  <c r="U100" i="15" s="1"/>
  <c r="M84" i="23"/>
  <c r="G82" i="23"/>
  <c r="H66" i="23"/>
  <c r="H3" i="23"/>
  <c r="F120" i="23"/>
  <c r="J116" i="23"/>
  <c r="D114" i="23"/>
  <c r="K111" i="23"/>
  <c r="G107" i="23"/>
  <c r="M101" i="23"/>
  <c r="A97" i="23"/>
  <c r="D89" i="23"/>
  <c r="K67" i="23"/>
  <c r="E120" i="23"/>
  <c r="I116" i="23"/>
  <c r="C114" i="23"/>
  <c r="C111" i="23"/>
  <c r="L106" i="23"/>
  <c r="E101" i="23"/>
  <c r="F96" i="23"/>
  <c r="M57" i="23"/>
  <c r="K119" i="23"/>
  <c r="B116" i="23"/>
  <c r="I113" i="23"/>
  <c r="M109" i="23"/>
  <c r="D106" i="23"/>
  <c r="J100" i="23"/>
  <c r="K95" i="23"/>
  <c r="A85" i="23"/>
  <c r="J119" i="23"/>
  <c r="A116" i="23"/>
  <c r="H113" i="23"/>
  <c r="E109" i="23"/>
  <c r="I105" i="23"/>
  <c r="B100" i="23"/>
  <c r="C95" i="23"/>
  <c r="H82" i="23"/>
  <c r="C119" i="23"/>
  <c r="G115" i="23"/>
  <c r="A113" i="23"/>
  <c r="J108" i="23"/>
  <c r="A105" i="23"/>
  <c r="G99" i="23"/>
  <c r="M93" i="23"/>
  <c r="B80" i="23"/>
  <c r="B119" i="23"/>
  <c r="F115" i="23"/>
  <c r="M112" i="23"/>
  <c r="I108" i="23"/>
  <c r="F104" i="23"/>
  <c r="L98" i="23"/>
  <c r="M92" i="23"/>
  <c r="M117" i="23"/>
  <c r="L114" i="23"/>
  <c r="F112" i="23"/>
  <c r="B108" i="23"/>
  <c r="K103" i="23"/>
  <c r="D98" i="23"/>
  <c r="J91" i="23"/>
  <c r="C75" i="23"/>
  <c r="M120" i="23"/>
  <c r="E117" i="23"/>
  <c r="K114" i="23"/>
  <c r="E112" i="23"/>
  <c r="A108" i="23"/>
  <c r="C103" i="23"/>
  <c r="I97" i="23"/>
  <c r="G90" i="23"/>
  <c r="J72" i="23"/>
  <c r="B94" i="23"/>
  <c r="J94" i="23"/>
  <c r="C94" i="23"/>
  <c r="K94" i="23"/>
  <c r="D94" i="23"/>
  <c r="L94" i="23"/>
  <c r="E94" i="23"/>
  <c r="M94" i="23"/>
  <c r="H94" i="23"/>
  <c r="F94" i="23"/>
  <c r="G94" i="23"/>
  <c r="A94" i="23"/>
  <c r="I94" i="23"/>
  <c r="H14" i="23"/>
  <c r="A14" i="23"/>
  <c r="I14" i="23"/>
  <c r="B14" i="23"/>
  <c r="J14" i="23"/>
  <c r="C14" i="23"/>
  <c r="K14" i="23"/>
  <c r="D14" i="23"/>
  <c r="L14" i="23"/>
  <c r="G14" i="23"/>
  <c r="E14" i="23"/>
  <c r="F14" i="23"/>
  <c r="M14" i="23"/>
  <c r="B28" i="15"/>
  <c r="U28" i="15" s="1"/>
  <c r="H22" i="23"/>
  <c r="A22" i="23"/>
  <c r="I22" i="23"/>
  <c r="B22" i="23"/>
  <c r="J22" i="23"/>
  <c r="C22" i="23"/>
  <c r="K22" i="23"/>
  <c r="D22" i="23"/>
  <c r="L22" i="23"/>
  <c r="G22" i="23"/>
  <c r="E22" i="23"/>
  <c r="F22" i="23"/>
  <c r="M22" i="23"/>
  <c r="B36" i="15"/>
  <c r="U36" i="15" s="1"/>
  <c r="B102" i="23"/>
  <c r="J102" i="23"/>
  <c r="C102" i="23"/>
  <c r="K102" i="23"/>
  <c r="D102" i="23"/>
  <c r="L102" i="23"/>
  <c r="H102" i="23"/>
  <c r="E102" i="23"/>
  <c r="M102" i="23"/>
  <c r="F102" i="23"/>
  <c r="G102" i="23"/>
  <c r="A102" i="23"/>
  <c r="I102" i="23"/>
  <c r="E78" i="23"/>
  <c r="M78" i="23"/>
  <c r="F78" i="23"/>
  <c r="G78" i="23"/>
  <c r="H78" i="23"/>
  <c r="A78" i="23"/>
  <c r="I78" i="23"/>
  <c r="B78" i="23"/>
  <c r="J78" i="23"/>
  <c r="D78" i="23"/>
  <c r="K78" i="23"/>
  <c r="L78" i="23"/>
  <c r="C78" i="23"/>
  <c r="H38" i="23"/>
  <c r="A38" i="23"/>
  <c r="I38" i="23"/>
  <c r="B38" i="23"/>
  <c r="J38" i="23"/>
  <c r="C38" i="23"/>
  <c r="K38" i="23"/>
  <c r="D38" i="23"/>
  <c r="L38" i="23"/>
  <c r="G38" i="23"/>
  <c r="E38" i="23"/>
  <c r="F38" i="23"/>
  <c r="M38" i="23"/>
  <c r="B52" i="15"/>
  <c r="U52" i="15" s="1"/>
  <c r="H6" i="23"/>
  <c r="A6" i="23"/>
  <c r="I6" i="23"/>
  <c r="B6" i="23"/>
  <c r="J6" i="23"/>
  <c r="C6" i="23"/>
  <c r="K6" i="23"/>
  <c r="D6" i="23"/>
  <c r="L6" i="23"/>
  <c r="G6" i="23"/>
  <c r="E6" i="23"/>
  <c r="F6" i="23"/>
  <c r="M6" i="23"/>
  <c r="B20" i="15"/>
  <c r="U20" i="15" s="1"/>
  <c r="B92" i="15"/>
  <c r="U92" i="15" s="1"/>
  <c r="B118" i="23"/>
  <c r="J118" i="23"/>
  <c r="C118" i="23"/>
  <c r="K118" i="23"/>
  <c r="D118" i="23"/>
  <c r="L118" i="23"/>
  <c r="H118" i="23"/>
  <c r="E118" i="23"/>
  <c r="M118" i="23"/>
  <c r="F118" i="23"/>
  <c r="G118" i="23"/>
  <c r="A118" i="23"/>
  <c r="I118" i="23"/>
  <c r="E70" i="23"/>
  <c r="M70" i="23"/>
  <c r="F70" i="23"/>
  <c r="G70" i="23"/>
  <c r="H70" i="23"/>
  <c r="A70" i="23"/>
  <c r="I70" i="23"/>
  <c r="B70" i="23"/>
  <c r="J70" i="23"/>
  <c r="L70" i="23"/>
  <c r="D70" i="23"/>
  <c r="C70" i="23"/>
  <c r="K70" i="23"/>
  <c r="A54" i="23"/>
  <c r="I54" i="23"/>
  <c r="B54" i="23"/>
  <c r="J54" i="23"/>
  <c r="C54" i="23"/>
  <c r="K54" i="23"/>
  <c r="D54" i="23"/>
  <c r="L54" i="23"/>
  <c r="E54" i="23"/>
  <c r="F54" i="23"/>
  <c r="G54" i="23"/>
  <c r="H54" i="23"/>
  <c r="M54" i="23"/>
  <c r="A46" i="23"/>
  <c r="I46" i="23"/>
  <c r="B46" i="23"/>
  <c r="J46" i="23"/>
  <c r="C46" i="23"/>
  <c r="K46" i="23"/>
  <c r="D46" i="23"/>
  <c r="L46" i="23"/>
  <c r="G46" i="23"/>
  <c r="E46" i="23"/>
  <c r="F46" i="23"/>
  <c r="H46" i="23"/>
  <c r="M46" i="23"/>
  <c r="B84" i="15"/>
  <c r="U84" i="15" s="1"/>
  <c r="B68" i="15"/>
  <c r="U68" i="15" s="1"/>
  <c r="B110" i="23"/>
  <c r="J110" i="23"/>
  <c r="C110" i="23"/>
  <c r="K110" i="23"/>
  <c r="D110" i="23"/>
  <c r="L110" i="23"/>
  <c r="H110" i="23"/>
  <c r="E110" i="23"/>
  <c r="M110" i="23"/>
  <c r="F110" i="23"/>
  <c r="G110" i="23"/>
  <c r="A110" i="23"/>
  <c r="I110" i="23"/>
  <c r="E86" i="23"/>
  <c r="M86" i="23"/>
  <c r="F86" i="23"/>
  <c r="G86" i="23"/>
  <c r="H86" i="23"/>
  <c r="A86" i="23"/>
  <c r="I86" i="23"/>
  <c r="B86" i="23"/>
  <c r="J86" i="23"/>
  <c r="C86" i="23"/>
  <c r="D86" i="23"/>
  <c r="K86" i="23"/>
  <c r="L86" i="23"/>
  <c r="E62" i="23"/>
  <c r="M62" i="23"/>
  <c r="F62" i="23"/>
  <c r="G62" i="23"/>
  <c r="H62" i="23"/>
  <c r="A62" i="23"/>
  <c r="I62" i="23"/>
  <c r="B62" i="23"/>
  <c r="J62" i="23"/>
  <c r="C62" i="23"/>
  <c r="K62" i="23"/>
  <c r="B76" i="15"/>
  <c r="U76" i="15" s="1"/>
  <c r="D62" i="23"/>
  <c r="L62" i="23"/>
  <c r="H30" i="23"/>
  <c r="A30" i="23"/>
  <c r="I30" i="23"/>
  <c r="B30" i="23"/>
  <c r="J30" i="23"/>
  <c r="C30" i="23"/>
  <c r="K30" i="23"/>
  <c r="D30" i="23"/>
  <c r="L30" i="23"/>
  <c r="G30" i="23"/>
  <c r="M30" i="23"/>
  <c r="E30" i="23"/>
  <c r="B44" i="15"/>
  <c r="U44" i="15" s="1"/>
  <c r="F30" i="23"/>
  <c r="B108" i="15"/>
  <c r="U108" i="15" s="1"/>
  <c r="B132" i="15"/>
  <c r="U132" i="15" s="1"/>
  <c r="B60" i="15"/>
  <c r="U60" i="15" s="1"/>
  <c r="B124" i="15"/>
  <c r="U124" i="15" s="1"/>
  <c r="H87" i="23"/>
  <c r="A87" i="23"/>
  <c r="I87" i="23"/>
  <c r="B87" i="23"/>
  <c r="J87" i="23"/>
  <c r="C87" i="23"/>
  <c r="K87" i="23"/>
  <c r="D87" i="23"/>
  <c r="E87" i="23"/>
  <c r="M87" i="23"/>
  <c r="H79" i="23"/>
  <c r="A79" i="23"/>
  <c r="I79" i="23"/>
  <c r="B79" i="23"/>
  <c r="J79" i="23"/>
  <c r="C79" i="23"/>
  <c r="K79" i="23"/>
  <c r="D79" i="23"/>
  <c r="L79" i="23"/>
  <c r="E79" i="23"/>
  <c r="M79" i="23"/>
  <c r="H71" i="23"/>
  <c r="A71" i="23"/>
  <c r="I71" i="23"/>
  <c r="B71" i="23"/>
  <c r="J71" i="23"/>
  <c r="C71" i="23"/>
  <c r="K71" i="23"/>
  <c r="D71" i="23"/>
  <c r="L71" i="23"/>
  <c r="E71" i="23"/>
  <c r="M71" i="23"/>
  <c r="H63" i="23"/>
  <c r="A63" i="23"/>
  <c r="I63" i="23"/>
  <c r="B63" i="23"/>
  <c r="J63" i="23"/>
  <c r="C63" i="23"/>
  <c r="K63" i="23"/>
  <c r="D63" i="23"/>
  <c r="L63" i="23"/>
  <c r="E63" i="23"/>
  <c r="M63" i="23"/>
  <c r="F63" i="23"/>
  <c r="D55" i="23"/>
  <c r="L55" i="23"/>
  <c r="E55" i="23"/>
  <c r="M55" i="23"/>
  <c r="F55" i="23"/>
  <c r="G55" i="23"/>
  <c r="A55" i="23"/>
  <c r="B55" i="23"/>
  <c r="C55" i="23"/>
  <c r="H55" i="23"/>
  <c r="I55" i="23"/>
  <c r="J55" i="23"/>
  <c r="K55" i="23"/>
  <c r="D47" i="23"/>
  <c r="L47" i="23"/>
  <c r="E47" i="23"/>
  <c r="M47" i="23"/>
  <c r="F47" i="23"/>
  <c r="G47" i="23"/>
  <c r="B47" i="23"/>
  <c r="J47" i="23"/>
  <c r="A47" i="23"/>
  <c r="C47" i="23"/>
  <c r="H47" i="23"/>
  <c r="I47" i="23"/>
  <c r="K47" i="23"/>
  <c r="C39" i="23"/>
  <c r="K39" i="23"/>
  <c r="D39" i="23"/>
  <c r="L39" i="23"/>
  <c r="E39" i="23"/>
  <c r="M39" i="23"/>
  <c r="F39" i="23"/>
  <c r="G39" i="23"/>
  <c r="B39" i="23"/>
  <c r="J39" i="23"/>
  <c r="A39" i="23"/>
  <c r="H39" i="23"/>
  <c r="I39" i="23"/>
  <c r="C31" i="23"/>
  <c r="K31" i="23"/>
  <c r="D31" i="23"/>
  <c r="L31" i="23"/>
  <c r="E31" i="23"/>
  <c r="M31" i="23"/>
  <c r="F31" i="23"/>
  <c r="G31" i="23"/>
  <c r="B31" i="23"/>
  <c r="J31" i="23"/>
  <c r="A31" i="23"/>
  <c r="H31" i="23"/>
  <c r="I31" i="23"/>
  <c r="C23" i="23"/>
  <c r="K23" i="23"/>
  <c r="D23" i="23"/>
  <c r="L23" i="23"/>
  <c r="E23" i="23"/>
  <c r="M23" i="23"/>
  <c r="F23" i="23"/>
  <c r="G23" i="23"/>
  <c r="B23" i="23"/>
  <c r="J23" i="23"/>
  <c r="H23" i="23"/>
  <c r="I23" i="23"/>
  <c r="C15" i="23"/>
  <c r="K15" i="23"/>
  <c r="D15" i="23"/>
  <c r="L15" i="23"/>
  <c r="E15" i="23"/>
  <c r="M15" i="23"/>
  <c r="F15" i="23"/>
  <c r="G15" i="23"/>
  <c r="B15" i="23"/>
  <c r="J15" i="23"/>
  <c r="A15" i="23"/>
  <c r="H15" i="23"/>
  <c r="C7" i="23"/>
  <c r="K7" i="23"/>
  <c r="D7" i="23"/>
  <c r="L7" i="23"/>
  <c r="E7" i="23"/>
  <c r="M7" i="23"/>
  <c r="F7" i="23"/>
  <c r="G7" i="23"/>
  <c r="B7" i="23"/>
  <c r="J7" i="23"/>
  <c r="A7" i="23"/>
  <c r="H7" i="23"/>
  <c r="I7" i="23"/>
  <c r="B133" i="15"/>
  <c r="U133" i="15" s="1"/>
  <c r="B125" i="15"/>
  <c r="U125" i="15" s="1"/>
  <c r="B117" i="15"/>
  <c r="U117" i="15" s="1"/>
  <c r="B109" i="15"/>
  <c r="U109" i="15" s="1"/>
  <c r="B101" i="15"/>
  <c r="U101" i="15" s="1"/>
  <c r="B93" i="15"/>
  <c r="U93" i="15" s="1"/>
  <c r="B85" i="15"/>
  <c r="U85" i="15" s="1"/>
  <c r="B77" i="15"/>
  <c r="U77" i="15" s="1"/>
  <c r="B69" i="15"/>
  <c r="U69" i="15" s="1"/>
  <c r="B61" i="15"/>
  <c r="U61" i="15" s="1"/>
  <c r="B53" i="15"/>
  <c r="U53" i="15" s="1"/>
  <c r="B45" i="15"/>
  <c r="U45" i="15" s="1"/>
  <c r="B37" i="15"/>
  <c r="U37" i="15" s="1"/>
  <c r="B29" i="15"/>
  <c r="U29" i="15" s="1"/>
  <c r="B21" i="15"/>
  <c r="U21" i="15" s="1"/>
  <c r="G120" i="23"/>
  <c r="L119" i="23"/>
  <c r="D119" i="23"/>
  <c r="F117" i="23"/>
  <c r="K116" i="23"/>
  <c r="C116" i="23"/>
  <c r="H115" i="23"/>
  <c r="M114" i="23"/>
  <c r="E114" i="23"/>
  <c r="J113" i="23"/>
  <c r="B113" i="23"/>
  <c r="G112" i="23"/>
  <c r="L111" i="23"/>
  <c r="D111" i="23"/>
  <c r="F109" i="23"/>
  <c r="K108" i="23"/>
  <c r="C108" i="23"/>
  <c r="H107" i="23"/>
  <c r="M106" i="23"/>
  <c r="E106" i="23"/>
  <c r="J105" i="23"/>
  <c r="B105" i="23"/>
  <c r="G104" i="23"/>
  <c r="L103" i="23"/>
  <c r="D103" i="23"/>
  <c r="F101" i="23"/>
  <c r="K100" i="23"/>
  <c r="C100" i="23"/>
  <c r="H99" i="23"/>
  <c r="M98" i="23"/>
  <c r="E98" i="23"/>
  <c r="J97" i="23"/>
  <c r="B97" i="23"/>
  <c r="G96" i="23"/>
  <c r="L95" i="23"/>
  <c r="D95" i="23"/>
  <c r="K91" i="23"/>
  <c r="H90" i="23"/>
  <c r="E89" i="23"/>
  <c r="L87" i="23"/>
  <c r="I80" i="23"/>
  <c r="J75" i="23"/>
  <c r="D73" i="23"/>
  <c r="G63" i="23"/>
  <c r="B93" i="23"/>
  <c r="J93" i="23"/>
  <c r="D93" i="23"/>
  <c r="E93" i="23"/>
  <c r="G93" i="23"/>
  <c r="B85" i="23"/>
  <c r="J85" i="23"/>
  <c r="C85" i="23"/>
  <c r="K85" i="23"/>
  <c r="D85" i="23"/>
  <c r="L85" i="23"/>
  <c r="E85" i="23"/>
  <c r="M85" i="23"/>
  <c r="F85" i="23"/>
  <c r="G85" i="23"/>
  <c r="B77" i="23"/>
  <c r="J77" i="23"/>
  <c r="C77" i="23"/>
  <c r="K77" i="23"/>
  <c r="D77" i="23"/>
  <c r="L77" i="23"/>
  <c r="E77" i="23"/>
  <c r="M77" i="23"/>
  <c r="F77" i="23"/>
  <c r="G77" i="23"/>
  <c r="B69" i="23"/>
  <c r="J69" i="23"/>
  <c r="C69" i="23"/>
  <c r="K69" i="23"/>
  <c r="D69" i="23"/>
  <c r="L69" i="23"/>
  <c r="E69" i="23"/>
  <c r="M69" i="23"/>
  <c r="F69" i="23"/>
  <c r="G69" i="23"/>
  <c r="B61" i="23"/>
  <c r="J61" i="23"/>
  <c r="C61" i="23"/>
  <c r="K61" i="23"/>
  <c r="D61" i="23"/>
  <c r="L61" i="23"/>
  <c r="E61" i="23"/>
  <c r="M61" i="23"/>
  <c r="F61" i="23"/>
  <c r="G61" i="23"/>
  <c r="H61" i="23"/>
  <c r="F53" i="23"/>
  <c r="G53" i="23"/>
  <c r="H53" i="23"/>
  <c r="A53" i="23"/>
  <c r="I53" i="23"/>
  <c r="K53" i="23"/>
  <c r="L53" i="23"/>
  <c r="M53" i="23"/>
  <c r="B53" i="23"/>
  <c r="C53" i="23"/>
  <c r="D53" i="23"/>
  <c r="E53" i="23"/>
  <c r="F45" i="23"/>
  <c r="G45" i="23"/>
  <c r="H45" i="23"/>
  <c r="A45" i="23"/>
  <c r="I45" i="23"/>
  <c r="D45" i="23"/>
  <c r="L45" i="23"/>
  <c r="E45" i="23"/>
  <c r="J45" i="23"/>
  <c r="K45" i="23"/>
  <c r="M45" i="23"/>
  <c r="B45" i="23"/>
  <c r="E37" i="23"/>
  <c r="M37" i="23"/>
  <c r="F37" i="23"/>
  <c r="G37" i="23"/>
  <c r="H37" i="23"/>
  <c r="A37" i="23"/>
  <c r="I37" i="23"/>
  <c r="D37" i="23"/>
  <c r="L37" i="23"/>
  <c r="B37" i="23"/>
  <c r="C37" i="23"/>
  <c r="J37" i="23"/>
  <c r="E29" i="23"/>
  <c r="M29" i="23"/>
  <c r="F29" i="23"/>
  <c r="G29" i="23"/>
  <c r="H29" i="23"/>
  <c r="A29" i="23"/>
  <c r="I29" i="23"/>
  <c r="D29" i="23"/>
  <c r="L29" i="23"/>
  <c r="B29" i="23"/>
  <c r="C29" i="23"/>
  <c r="J29" i="23"/>
  <c r="K29" i="23"/>
  <c r="E21" i="23"/>
  <c r="M21" i="23"/>
  <c r="F21" i="23"/>
  <c r="G21" i="23"/>
  <c r="H21" i="23"/>
  <c r="A21" i="23"/>
  <c r="I21" i="23"/>
  <c r="D21" i="23"/>
  <c r="L21" i="23"/>
  <c r="B21" i="23"/>
  <c r="C21" i="23"/>
  <c r="J21" i="23"/>
  <c r="K21" i="23"/>
  <c r="E13" i="23"/>
  <c r="M13" i="23"/>
  <c r="F13" i="23"/>
  <c r="G13" i="23"/>
  <c r="H13" i="23"/>
  <c r="A13" i="23"/>
  <c r="I13" i="23"/>
  <c r="D13" i="23"/>
  <c r="L13" i="23"/>
  <c r="J13" i="23"/>
  <c r="K13" i="23"/>
  <c r="B13" i="23"/>
  <c r="B131" i="15"/>
  <c r="U131" i="15" s="1"/>
  <c r="B123" i="15"/>
  <c r="U123" i="15" s="1"/>
  <c r="B115" i="15"/>
  <c r="U115" i="15" s="1"/>
  <c r="B107" i="15"/>
  <c r="U107" i="15" s="1"/>
  <c r="B99" i="15"/>
  <c r="U99" i="15" s="1"/>
  <c r="B91" i="15"/>
  <c r="U91" i="15" s="1"/>
  <c r="B83" i="15"/>
  <c r="U83" i="15" s="1"/>
  <c r="B75" i="15"/>
  <c r="U75" i="15" s="1"/>
  <c r="B67" i="15"/>
  <c r="U67" i="15" s="1"/>
  <c r="B59" i="15"/>
  <c r="U59" i="15" s="1"/>
  <c r="B51" i="15"/>
  <c r="U51" i="15" s="1"/>
  <c r="B43" i="15"/>
  <c r="U43" i="15" s="1"/>
  <c r="B35" i="15"/>
  <c r="U35" i="15" s="1"/>
  <c r="B27" i="15"/>
  <c r="U27" i="15" s="1"/>
  <c r="L117" i="23"/>
  <c r="D117" i="23"/>
  <c r="J111" i="23"/>
  <c r="B111" i="23"/>
  <c r="L109" i="23"/>
  <c r="D109" i="23"/>
  <c r="F107" i="23"/>
  <c r="K106" i="23"/>
  <c r="C106" i="23"/>
  <c r="H105" i="23"/>
  <c r="M104" i="23"/>
  <c r="E104" i="23"/>
  <c r="J103" i="23"/>
  <c r="B103" i="23"/>
  <c r="L101" i="23"/>
  <c r="D101" i="23"/>
  <c r="I100" i="23"/>
  <c r="A100" i="23"/>
  <c r="F99" i="23"/>
  <c r="K98" i="23"/>
  <c r="C98" i="23"/>
  <c r="H97" i="23"/>
  <c r="M96" i="23"/>
  <c r="E96" i="23"/>
  <c r="J95" i="23"/>
  <c r="B95" i="23"/>
  <c r="L93" i="23"/>
  <c r="H91" i="23"/>
  <c r="E90" i="23"/>
  <c r="B89" i="23"/>
  <c r="F87" i="23"/>
  <c r="H77" i="23"/>
  <c r="I72" i="23"/>
  <c r="G92" i="23"/>
  <c r="A92" i="23"/>
  <c r="I92" i="23"/>
  <c r="B92" i="23"/>
  <c r="J92" i="23"/>
  <c r="D92" i="23"/>
  <c r="L92" i="23"/>
  <c r="G84" i="23"/>
  <c r="H84" i="23"/>
  <c r="A84" i="23"/>
  <c r="I84" i="23"/>
  <c r="B84" i="23"/>
  <c r="J84" i="23"/>
  <c r="C84" i="23"/>
  <c r="K84" i="23"/>
  <c r="D84" i="23"/>
  <c r="L84" i="23"/>
  <c r="G76" i="23"/>
  <c r="H76" i="23"/>
  <c r="A76" i="23"/>
  <c r="I76" i="23"/>
  <c r="B76" i="23"/>
  <c r="J76" i="23"/>
  <c r="C76" i="23"/>
  <c r="K76" i="23"/>
  <c r="D76" i="23"/>
  <c r="L76" i="23"/>
  <c r="G68" i="23"/>
  <c r="H68" i="23"/>
  <c r="A68" i="23"/>
  <c r="I68" i="23"/>
  <c r="B68" i="23"/>
  <c r="J68" i="23"/>
  <c r="C68" i="23"/>
  <c r="K68" i="23"/>
  <c r="D68" i="23"/>
  <c r="L68" i="23"/>
  <c r="G60" i="23"/>
  <c r="H60" i="23"/>
  <c r="A60" i="23"/>
  <c r="I60" i="23"/>
  <c r="B60" i="23"/>
  <c r="J60" i="23"/>
  <c r="C60" i="23"/>
  <c r="K60" i="23"/>
  <c r="D60" i="23"/>
  <c r="L60" i="23"/>
  <c r="E60" i="23"/>
  <c r="M60" i="23"/>
  <c r="C52" i="23"/>
  <c r="K52" i="23"/>
  <c r="D52" i="23"/>
  <c r="L52" i="23"/>
  <c r="E52" i="23"/>
  <c r="M52" i="23"/>
  <c r="F52" i="23"/>
  <c r="H52" i="23"/>
  <c r="I52" i="23"/>
  <c r="J52" i="23"/>
  <c r="A52" i="23"/>
  <c r="B52" i="23"/>
  <c r="B44" i="23"/>
  <c r="J44" i="23"/>
  <c r="C44" i="23"/>
  <c r="K44" i="23"/>
  <c r="D44" i="23"/>
  <c r="L44" i="23"/>
  <c r="E44" i="23"/>
  <c r="M44" i="23"/>
  <c r="F44" i="23"/>
  <c r="A44" i="23"/>
  <c r="I44" i="23"/>
  <c r="G44" i="23"/>
  <c r="H44" i="23"/>
  <c r="B36" i="23"/>
  <c r="J36" i="23"/>
  <c r="C36" i="23"/>
  <c r="K36" i="23"/>
  <c r="D36" i="23"/>
  <c r="L36" i="23"/>
  <c r="E36" i="23"/>
  <c r="M36" i="23"/>
  <c r="F36" i="23"/>
  <c r="A36" i="23"/>
  <c r="I36" i="23"/>
  <c r="G36" i="23"/>
  <c r="H36" i="23"/>
  <c r="B28" i="23"/>
  <c r="J28" i="23"/>
  <c r="C28" i="23"/>
  <c r="K28" i="23"/>
  <c r="D28" i="23"/>
  <c r="L28" i="23"/>
  <c r="E28" i="23"/>
  <c r="M28" i="23"/>
  <c r="F28" i="23"/>
  <c r="A28" i="23"/>
  <c r="I28" i="23"/>
  <c r="G28" i="23"/>
  <c r="H28" i="23"/>
  <c r="B20" i="23"/>
  <c r="J20" i="23"/>
  <c r="C20" i="23"/>
  <c r="K20" i="23"/>
  <c r="D20" i="23"/>
  <c r="L20" i="23"/>
  <c r="E20" i="23"/>
  <c r="M20" i="23"/>
  <c r="F20" i="23"/>
  <c r="A20" i="23"/>
  <c r="I20" i="23"/>
  <c r="G20" i="23"/>
  <c r="B12" i="23"/>
  <c r="J12" i="23"/>
  <c r="C12" i="23"/>
  <c r="K12" i="23"/>
  <c r="D12" i="23"/>
  <c r="L12" i="23"/>
  <c r="E12" i="23"/>
  <c r="M12" i="23"/>
  <c r="F12" i="23"/>
  <c r="A12" i="23"/>
  <c r="I12" i="23"/>
  <c r="G12" i="23"/>
  <c r="H12" i="23"/>
  <c r="B130" i="15"/>
  <c r="U130" i="15" s="1"/>
  <c r="B122" i="15"/>
  <c r="U122" i="15" s="1"/>
  <c r="B114" i="15"/>
  <c r="U114" i="15" s="1"/>
  <c r="B106" i="15"/>
  <c r="U106" i="15" s="1"/>
  <c r="B98" i="15"/>
  <c r="U98" i="15" s="1"/>
  <c r="B90" i="15"/>
  <c r="U90" i="15" s="1"/>
  <c r="B82" i="15"/>
  <c r="U82" i="15" s="1"/>
  <c r="B74" i="15"/>
  <c r="U74" i="15" s="1"/>
  <c r="B66" i="15"/>
  <c r="U66" i="15" s="1"/>
  <c r="B58" i="15"/>
  <c r="U58" i="15" s="1"/>
  <c r="B50" i="15"/>
  <c r="U50" i="15" s="1"/>
  <c r="B42" i="15"/>
  <c r="U42" i="15" s="1"/>
  <c r="B34" i="15"/>
  <c r="U34" i="15" s="1"/>
  <c r="B26" i="15"/>
  <c r="U26" i="15" s="1"/>
  <c r="L120" i="23"/>
  <c r="D120" i="23"/>
  <c r="I119" i="23"/>
  <c r="A119" i="23"/>
  <c r="K117" i="23"/>
  <c r="C117" i="23"/>
  <c r="H116" i="23"/>
  <c r="M115" i="23"/>
  <c r="E115" i="23"/>
  <c r="J114" i="23"/>
  <c r="B114" i="23"/>
  <c r="G113" i="23"/>
  <c r="L112" i="23"/>
  <c r="D112" i="23"/>
  <c r="I111" i="23"/>
  <c r="A111" i="23"/>
  <c r="K109" i="23"/>
  <c r="C109" i="23"/>
  <c r="H108" i="23"/>
  <c r="M107" i="23"/>
  <c r="E107" i="23"/>
  <c r="J106" i="23"/>
  <c r="B106" i="23"/>
  <c r="G105" i="23"/>
  <c r="L104" i="23"/>
  <c r="D104" i="23"/>
  <c r="I103" i="23"/>
  <c r="A103" i="23"/>
  <c r="K101" i="23"/>
  <c r="C101" i="23"/>
  <c r="H100" i="23"/>
  <c r="M99" i="23"/>
  <c r="E99" i="23"/>
  <c r="J98" i="23"/>
  <c r="B98" i="23"/>
  <c r="G97" i="23"/>
  <c r="L96" i="23"/>
  <c r="D96" i="23"/>
  <c r="I95" i="23"/>
  <c r="A95" i="23"/>
  <c r="K93" i="23"/>
  <c r="H92" i="23"/>
  <c r="J88" i="23"/>
  <c r="F84" i="23"/>
  <c r="M81" i="23"/>
  <c r="G79" i="23"/>
  <c r="A77" i="23"/>
  <c r="H74" i="23"/>
  <c r="B72" i="23"/>
  <c r="I69" i="23"/>
  <c r="I61" i="23"/>
  <c r="C45" i="23"/>
  <c r="D91" i="23"/>
  <c r="L91" i="23"/>
  <c r="F91" i="23"/>
  <c r="G91" i="23"/>
  <c r="A91" i="23"/>
  <c r="I91" i="23"/>
  <c r="D83" i="23"/>
  <c r="L83" i="23"/>
  <c r="E83" i="23"/>
  <c r="M83" i="23"/>
  <c r="F83" i="23"/>
  <c r="G83" i="23"/>
  <c r="H83" i="23"/>
  <c r="A83" i="23"/>
  <c r="I83" i="23"/>
  <c r="D75" i="23"/>
  <c r="L75" i="23"/>
  <c r="E75" i="23"/>
  <c r="M75" i="23"/>
  <c r="F75" i="23"/>
  <c r="G75" i="23"/>
  <c r="H75" i="23"/>
  <c r="A75" i="23"/>
  <c r="I75" i="23"/>
  <c r="D67" i="23"/>
  <c r="L67" i="23"/>
  <c r="E67" i="23"/>
  <c r="M67" i="23"/>
  <c r="F67" i="23"/>
  <c r="G67" i="23"/>
  <c r="H67" i="23"/>
  <c r="A67" i="23"/>
  <c r="I67" i="23"/>
  <c r="B67" i="23"/>
  <c r="J67" i="23"/>
  <c r="D59" i="23"/>
  <c r="L59" i="23"/>
  <c r="E59" i="23"/>
  <c r="M59" i="23"/>
  <c r="F59" i="23"/>
  <c r="G59" i="23"/>
  <c r="H59" i="23"/>
  <c r="A59" i="23"/>
  <c r="I59" i="23"/>
  <c r="B59" i="23"/>
  <c r="J59" i="23"/>
  <c r="H51" i="23"/>
  <c r="A51" i="23"/>
  <c r="I51" i="23"/>
  <c r="B51" i="23"/>
  <c r="J51" i="23"/>
  <c r="C51" i="23"/>
  <c r="K51" i="23"/>
  <c r="E51" i="23"/>
  <c r="F51" i="23"/>
  <c r="G51" i="23"/>
  <c r="L51" i="23"/>
  <c r="M51" i="23"/>
  <c r="G43" i="23"/>
  <c r="H43" i="23"/>
  <c r="A43" i="23"/>
  <c r="I43" i="23"/>
  <c r="B43" i="23"/>
  <c r="J43" i="23"/>
  <c r="C43" i="23"/>
  <c r="K43" i="23"/>
  <c r="F43" i="23"/>
  <c r="D43" i="23"/>
  <c r="E43" i="23"/>
  <c r="L43" i="23"/>
  <c r="M43" i="23"/>
  <c r="G35" i="23"/>
  <c r="H35" i="23"/>
  <c r="A35" i="23"/>
  <c r="I35" i="23"/>
  <c r="B35" i="23"/>
  <c r="J35" i="23"/>
  <c r="C35" i="23"/>
  <c r="K35" i="23"/>
  <c r="F35" i="23"/>
  <c r="L35" i="23"/>
  <c r="M35" i="23"/>
  <c r="D35" i="23"/>
  <c r="G27" i="23"/>
  <c r="H27" i="23"/>
  <c r="A27" i="23"/>
  <c r="I27" i="23"/>
  <c r="B27" i="23"/>
  <c r="J27" i="23"/>
  <c r="C27" i="23"/>
  <c r="K27" i="23"/>
  <c r="F27" i="23"/>
  <c r="D27" i="23"/>
  <c r="E27" i="23"/>
  <c r="L27" i="23"/>
  <c r="G19" i="23"/>
  <c r="H19" i="23"/>
  <c r="A19" i="23"/>
  <c r="I19" i="23"/>
  <c r="B19" i="23"/>
  <c r="J19" i="23"/>
  <c r="C19" i="23"/>
  <c r="K19" i="23"/>
  <c r="F19" i="23"/>
  <c r="D19" i="23"/>
  <c r="E19" i="23"/>
  <c r="L19" i="23"/>
  <c r="M19" i="23"/>
  <c r="G11" i="23"/>
  <c r="H11" i="23"/>
  <c r="A11" i="23"/>
  <c r="I11" i="23"/>
  <c r="B11" i="23"/>
  <c r="J11" i="23"/>
  <c r="C11" i="23"/>
  <c r="K11" i="23"/>
  <c r="F11" i="23"/>
  <c r="D11" i="23"/>
  <c r="E11" i="23"/>
  <c r="L11" i="23"/>
  <c r="M11" i="23"/>
  <c r="B129" i="15"/>
  <c r="U129" i="15" s="1"/>
  <c r="B121" i="15"/>
  <c r="U121" i="15" s="1"/>
  <c r="B113" i="15"/>
  <c r="U113" i="15" s="1"/>
  <c r="B105" i="15"/>
  <c r="U105" i="15" s="1"/>
  <c r="B97" i="15"/>
  <c r="U97" i="15" s="1"/>
  <c r="B89" i="15"/>
  <c r="U89" i="15" s="1"/>
  <c r="B81" i="15"/>
  <c r="U81" i="15" s="1"/>
  <c r="B73" i="15"/>
  <c r="U73" i="15" s="1"/>
  <c r="B65" i="15"/>
  <c r="U65" i="15" s="1"/>
  <c r="B57" i="15"/>
  <c r="U57" i="15" s="1"/>
  <c r="B49" i="15"/>
  <c r="U49" i="15" s="1"/>
  <c r="B41" i="15"/>
  <c r="U41" i="15" s="1"/>
  <c r="B33" i="15"/>
  <c r="U33" i="15" s="1"/>
  <c r="B25" i="15"/>
  <c r="U25" i="15" s="1"/>
  <c r="K120" i="23"/>
  <c r="C120" i="23"/>
  <c r="H119" i="23"/>
  <c r="J117" i="23"/>
  <c r="B117" i="23"/>
  <c r="G116" i="23"/>
  <c r="L115" i="23"/>
  <c r="D115" i="23"/>
  <c r="I114" i="23"/>
  <c r="A114" i="23"/>
  <c r="F113" i="23"/>
  <c r="K112" i="23"/>
  <c r="C112" i="23"/>
  <c r="H111" i="23"/>
  <c r="J109" i="23"/>
  <c r="B109" i="23"/>
  <c r="G108" i="23"/>
  <c r="L107" i="23"/>
  <c r="D107" i="23"/>
  <c r="I106" i="23"/>
  <c r="A106" i="23"/>
  <c r="F105" i="23"/>
  <c r="K104" i="23"/>
  <c r="C104" i="23"/>
  <c r="H103" i="23"/>
  <c r="J101" i="23"/>
  <c r="B101" i="23"/>
  <c r="G100" i="23"/>
  <c r="L99" i="23"/>
  <c r="D99" i="23"/>
  <c r="I98" i="23"/>
  <c r="A98" i="23"/>
  <c r="F97" i="23"/>
  <c r="K96" i="23"/>
  <c r="C96" i="23"/>
  <c r="H95" i="23"/>
  <c r="I93" i="23"/>
  <c r="F92" i="23"/>
  <c r="C91" i="23"/>
  <c r="M89" i="23"/>
  <c r="I88" i="23"/>
  <c r="E84" i="23"/>
  <c r="L81" i="23"/>
  <c r="F79" i="23"/>
  <c r="M76" i="23"/>
  <c r="H69" i="23"/>
  <c r="M65" i="23"/>
  <c r="A61" i="23"/>
  <c r="A23" i="23"/>
  <c r="A90" i="23"/>
  <c r="I90" i="23"/>
  <c r="C90" i="23"/>
  <c r="K90" i="23"/>
  <c r="D90" i="23"/>
  <c r="L90" i="23"/>
  <c r="F90" i="23"/>
  <c r="A82" i="23"/>
  <c r="I82" i="23"/>
  <c r="B82" i="23"/>
  <c r="J82" i="23"/>
  <c r="C82" i="23"/>
  <c r="K82" i="23"/>
  <c r="D82" i="23"/>
  <c r="L82" i="23"/>
  <c r="E82" i="23"/>
  <c r="M82" i="23"/>
  <c r="F82" i="23"/>
  <c r="A74" i="23"/>
  <c r="I74" i="23"/>
  <c r="B74" i="23"/>
  <c r="J74" i="23"/>
  <c r="C74" i="23"/>
  <c r="K74" i="23"/>
  <c r="D74" i="23"/>
  <c r="L74" i="23"/>
  <c r="E74" i="23"/>
  <c r="M74" i="23"/>
  <c r="F74" i="23"/>
  <c r="A66" i="23"/>
  <c r="I66" i="23"/>
  <c r="B66" i="23"/>
  <c r="J66" i="23"/>
  <c r="C66" i="23"/>
  <c r="K66" i="23"/>
  <c r="D66" i="23"/>
  <c r="L66" i="23"/>
  <c r="E66" i="23"/>
  <c r="M66" i="23"/>
  <c r="F66" i="23"/>
  <c r="G66" i="23"/>
  <c r="A58" i="23"/>
  <c r="I58" i="23"/>
  <c r="B58" i="23"/>
  <c r="J58" i="23"/>
  <c r="C58" i="23"/>
  <c r="K58" i="23"/>
  <c r="D58" i="23"/>
  <c r="L58" i="23"/>
  <c r="E58" i="23"/>
  <c r="M58" i="23"/>
  <c r="F58" i="23"/>
  <c r="G58" i="23"/>
  <c r="E50" i="23"/>
  <c r="M50" i="23"/>
  <c r="F50" i="23"/>
  <c r="G50" i="23"/>
  <c r="H50" i="23"/>
  <c r="B50" i="23"/>
  <c r="C50" i="23"/>
  <c r="D50" i="23"/>
  <c r="I50" i="23"/>
  <c r="J50" i="23"/>
  <c r="K50" i="23"/>
  <c r="L50" i="23"/>
  <c r="D42" i="23"/>
  <c r="L42" i="23"/>
  <c r="E42" i="23"/>
  <c r="M42" i="23"/>
  <c r="F42" i="23"/>
  <c r="G42" i="23"/>
  <c r="H42" i="23"/>
  <c r="C42" i="23"/>
  <c r="K42" i="23"/>
  <c r="A42" i="23"/>
  <c r="B42" i="23"/>
  <c r="I42" i="23"/>
  <c r="D34" i="23"/>
  <c r="L34" i="23"/>
  <c r="E34" i="23"/>
  <c r="M34" i="23"/>
  <c r="F34" i="23"/>
  <c r="G34" i="23"/>
  <c r="H34" i="23"/>
  <c r="C34" i="23"/>
  <c r="K34" i="23"/>
  <c r="A34" i="23"/>
  <c r="B34" i="23"/>
  <c r="I34" i="23"/>
  <c r="J34" i="23"/>
  <c r="D26" i="23"/>
  <c r="L26" i="23"/>
  <c r="E26" i="23"/>
  <c r="M26" i="23"/>
  <c r="F26" i="23"/>
  <c r="G26" i="23"/>
  <c r="H26" i="23"/>
  <c r="C26" i="23"/>
  <c r="K26" i="23"/>
  <c r="A26" i="23"/>
  <c r="B26" i="23"/>
  <c r="I26" i="23"/>
  <c r="J26" i="23"/>
  <c r="D18" i="23"/>
  <c r="L18" i="23"/>
  <c r="E18" i="23"/>
  <c r="M18" i="23"/>
  <c r="F18" i="23"/>
  <c r="G18" i="23"/>
  <c r="H18" i="23"/>
  <c r="C18" i="23"/>
  <c r="K18" i="23"/>
  <c r="I18" i="23"/>
  <c r="J18" i="23"/>
  <c r="A18" i="23"/>
  <c r="D10" i="23"/>
  <c r="L10" i="23"/>
  <c r="E10" i="23"/>
  <c r="M10" i="23"/>
  <c r="F10" i="23"/>
  <c r="G10" i="23"/>
  <c r="H10" i="23"/>
  <c r="C10" i="23"/>
  <c r="K10" i="23"/>
  <c r="A10" i="23"/>
  <c r="B10" i="23"/>
  <c r="I10" i="23"/>
  <c r="B128" i="15"/>
  <c r="U128" i="15" s="1"/>
  <c r="B120" i="15"/>
  <c r="U120" i="15" s="1"/>
  <c r="B112" i="15"/>
  <c r="U112" i="15" s="1"/>
  <c r="B104" i="15"/>
  <c r="U104" i="15" s="1"/>
  <c r="B96" i="15"/>
  <c r="U96" i="15" s="1"/>
  <c r="B88" i="15"/>
  <c r="U88" i="15" s="1"/>
  <c r="B80" i="15"/>
  <c r="U80" i="15" s="1"/>
  <c r="B72" i="15"/>
  <c r="U72" i="15" s="1"/>
  <c r="B64" i="15"/>
  <c r="U64" i="15" s="1"/>
  <c r="B56" i="15"/>
  <c r="U56" i="15" s="1"/>
  <c r="B48" i="15"/>
  <c r="U48" i="15" s="1"/>
  <c r="B40" i="15"/>
  <c r="U40" i="15" s="1"/>
  <c r="B32" i="15"/>
  <c r="U32" i="15" s="1"/>
  <c r="B24" i="15"/>
  <c r="U24" i="15" s="1"/>
  <c r="J120" i="23"/>
  <c r="B120" i="23"/>
  <c r="G119" i="23"/>
  <c r="I117" i="23"/>
  <c r="A117" i="23"/>
  <c r="F116" i="23"/>
  <c r="K115" i="23"/>
  <c r="C115" i="23"/>
  <c r="H114" i="23"/>
  <c r="M113" i="23"/>
  <c r="E113" i="23"/>
  <c r="J112" i="23"/>
  <c r="B112" i="23"/>
  <c r="G111" i="23"/>
  <c r="I109" i="23"/>
  <c r="A109" i="23"/>
  <c r="F108" i="23"/>
  <c r="K107" i="23"/>
  <c r="C107" i="23"/>
  <c r="H106" i="23"/>
  <c r="M105" i="23"/>
  <c r="E105" i="23"/>
  <c r="J104" i="23"/>
  <c r="B104" i="23"/>
  <c r="G103" i="23"/>
  <c r="I101" i="23"/>
  <c r="A101" i="23"/>
  <c r="F100" i="23"/>
  <c r="K99" i="23"/>
  <c r="C99" i="23"/>
  <c r="H98" i="23"/>
  <c r="M97" i="23"/>
  <c r="E97" i="23"/>
  <c r="J96" i="23"/>
  <c r="B96" i="23"/>
  <c r="G95" i="23"/>
  <c r="H93" i="23"/>
  <c r="E92" i="23"/>
  <c r="B91" i="23"/>
  <c r="G88" i="23"/>
  <c r="K83" i="23"/>
  <c r="F76" i="23"/>
  <c r="G71" i="23"/>
  <c r="A69" i="23"/>
  <c r="F60" i="23"/>
  <c r="J53" i="23"/>
  <c r="H20" i="23"/>
  <c r="E121" i="23"/>
  <c r="M121" i="23"/>
  <c r="F121" i="23"/>
  <c r="G121" i="23"/>
  <c r="H121" i="23"/>
  <c r="A121" i="23"/>
  <c r="I121" i="23"/>
  <c r="D121" i="23"/>
  <c r="L121" i="23"/>
  <c r="B121" i="23"/>
  <c r="C121" i="23"/>
  <c r="J121" i="23"/>
  <c r="F89" i="23"/>
  <c r="H89" i="23"/>
  <c r="A89" i="23"/>
  <c r="I89" i="23"/>
  <c r="C89" i="23"/>
  <c r="K89" i="23"/>
  <c r="F81" i="23"/>
  <c r="G81" i="23"/>
  <c r="H81" i="23"/>
  <c r="A81" i="23"/>
  <c r="I81" i="23"/>
  <c r="B81" i="23"/>
  <c r="J81" i="23"/>
  <c r="C81" i="23"/>
  <c r="K81" i="23"/>
  <c r="F73" i="23"/>
  <c r="G73" i="23"/>
  <c r="H73" i="23"/>
  <c r="A73" i="23"/>
  <c r="I73" i="23"/>
  <c r="B73" i="23"/>
  <c r="J73" i="23"/>
  <c r="C73" i="23"/>
  <c r="K73" i="23"/>
  <c r="F65" i="23"/>
  <c r="G65" i="23"/>
  <c r="H65" i="23"/>
  <c r="A65" i="23"/>
  <c r="I65" i="23"/>
  <c r="B65" i="23"/>
  <c r="J65" i="23"/>
  <c r="C65" i="23"/>
  <c r="K65" i="23"/>
  <c r="D65" i="23"/>
  <c r="L65" i="23"/>
  <c r="B57" i="23"/>
  <c r="C57" i="23"/>
  <c r="D57" i="23"/>
  <c r="F57" i="23"/>
  <c r="G57" i="23"/>
  <c r="H57" i="23"/>
  <c r="I57" i="23"/>
  <c r="J57" i="23"/>
  <c r="K57" i="23"/>
  <c r="A57" i="23"/>
  <c r="L57" i="23"/>
  <c r="B49" i="23"/>
  <c r="J49" i="23"/>
  <c r="C49" i="23"/>
  <c r="K49" i="23"/>
  <c r="D49" i="23"/>
  <c r="L49" i="23"/>
  <c r="E49" i="23"/>
  <c r="M49" i="23"/>
  <c r="A49" i="23"/>
  <c r="F49" i="23"/>
  <c r="G49" i="23"/>
  <c r="H49" i="23"/>
  <c r="I49" i="23"/>
  <c r="A41" i="23"/>
  <c r="I41" i="23"/>
  <c r="B41" i="23"/>
  <c r="J41" i="23"/>
  <c r="C41" i="23"/>
  <c r="K41" i="23"/>
  <c r="D41" i="23"/>
  <c r="L41" i="23"/>
  <c r="E41" i="23"/>
  <c r="M41" i="23"/>
  <c r="H41" i="23"/>
  <c r="F41" i="23"/>
  <c r="G41" i="23"/>
  <c r="A33" i="23"/>
  <c r="I33" i="23"/>
  <c r="B33" i="23"/>
  <c r="J33" i="23"/>
  <c r="C33" i="23"/>
  <c r="K33" i="23"/>
  <c r="D33" i="23"/>
  <c r="L33" i="23"/>
  <c r="E33" i="23"/>
  <c r="M33" i="23"/>
  <c r="H33" i="23"/>
  <c r="F33" i="23"/>
  <c r="G33" i="23"/>
  <c r="A25" i="23"/>
  <c r="I25" i="23"/>
  <c r="B25" i="23"/>
  <c r="J25" i="23"/>
  <c r="C25" i="23"/>
  <c r="K25" i="23"/>
  <c r="D25" i="23"/>
  <c r="L25" i="23"/>
  <c r="E25" i="23"/>
  <c r="M25" i="23"/>
  <c r="H25" i="23"/>
  <c r="F25" i="23"/>
  <c r="A17" i="23"/>
  <c r="I17" i="23"/>
  <c r="B17" i="23"/>
  <c r="J17" i="23"/>
  <c r="C17" i="23"/>
  <c r="K17" i="23"/>
  <c r="D17" i="23"/>
  <c r="L17" i="23"/>
  <c r="E17" i="23"/>
  <c r="M17" i="23"/>
  <c r="H17" i="23"/>
  <c r="F17" i="23"/>
  <c r="G17" i="23"/>
  <c r="A9" i="23"/>
  <c r="I9" i="23"/>
  <c r="B9" i="23"/>
  <c r="J9" i="23"/>
  <c r="C9" i="23"/>
  <c r="K9" i="23"/>
  <c r="D9" i="23"/>
  <c r="L9" i="23"/>
  <c r="E9" i="23"/>
  <c r="M9" i="23"/>
  <c r="H9" i="23"/>
  <c r="F9" i="23"/>
  <c r="G9" i="23"/>
  <c r="B135" i="15"/>
  <c r="U135" i="15" s="1"/>
  <c r="B127" i="15"/>
  <c r="U127" i="15" s="1"/>
  <c r="B119" i="15"/>
  <c r="U119" i="15" s="1"/>
  <c r="B111" i="15"/>
  <c r="U111" i="15" s="1"/>
  <c r="B103" i="15"/>
  <c r="U103" i="15" s="1"/>
  <c r="B95" i="15"/>
  <c r="U95" i="15" s="1"/>
  <c r="B87" i="15"/>
  <c r="U87" i="15" s="1"/>
  <c r="B79" i="15"/>
  <c r="U79" i="15" s="1"/>
  <c r="B71" i="15"/>
  <c r="U71" i="15" s="1"/>
  <c r="B63" i="15"/>
  <c r="U63" i="15" s="1"/>
  <c r="B55" i="15"/>
  <c r="U55" i="15" s="1"/>
  <c r="B47" i="15"/>
  <c r="U47" i="15" s="1"/>
  <c r="B39" i="15"/>
  <c r="U39" i="15" s="1"/>
  <c r="B31" i="15"/>
  <c r="U31" i="15" s="1"/>
  <c r="B23" i="15"/>
  <c r="U23" i="15" s="1"/>
  <c r="I120" i="23"/>
  <c r="A120" i="23"/>
  <c r="F119" i="23"/>
  <c r="H117" i="23"/>
  <c r="M116" i="23"/>
  <c r="E116" i="23"/>
  <c r="J115" i="23"/>
  <c r="B115" i="23"/>
  <c r="G114" i="23"/>
  <c r="L113" i="23"/>
  <c r="D113" i="23"/>
  <c r="I112" i="23"/>
  <c r="A112" i="23"/>
  <c r="F111" i="23"/>
  <c r="H109" i="23"/>
  <c r="M108" i="23"/>
  <c r="E108" i="23"/>
  <c r="J107" i="23"/>
  <c r="B107" i="23"/>
  <c r="G106" i="23"/>
  <c r="L105" i="23"/>
  <c r="D105" i="23"/>
  <c r="I104" i="23"/>
  <c r="A104" i="23"/>
  <c r="F103" i="23"/>
  <c r="H101" i="23"/>
  <c r="M100" i="23"/>
  <c r="E100" i="23"/>
  <c r="J99" i="23"/>
  <c r="B99" i="23"/>
  <c r="G98" i="23"/>
  <c r="L97" i="23"/>
  <c r="D97" i="23"/>
  <c r="I96" i="23"/>
  <c r="A96" i="23"/>
  <c r="F95" i="23"/>
  <c r="F93" i="23"/>
  <c r="C92" i="23"/>
  <c r="M90" i="23"/>
  <c r="J89" i="23"/>
  <c r="J83" i="23"/>
  <c r="D81" i="23"/>
  <c r="E76" i="23"/>
  <c r="L73" i="23"/>
  <c r="F71" i="23"/>
  <c r="M68" i="23"/>
  <c r="K59" i="23"/>
  <c r="G52" i="23"/>
  <c r="K37" i="23"/>
  <c r="B18" i="23"/>
  <c r="C88" i="23"/>
  <c r="K88" i="23"/>
  <c r="D88" i="23"/>
  <c r="L88" i="23"/>
  <c r="E88" i="23"/>
  <c r="M88" i="23"/>
  <c r="F88" i="23"/>
  <c r="H88" i="23"/>
  <c r="C80" i="23"/>
  <c r="K80" i="23"/>
  <c r="D80" i="23"/>
  <c r="L80" i="23"/>
  <c r="E80" i="23"/>
  <c r="M80" i="23"/>
  <c r="F80" i="23"/>
  <c r="G80" i="23"/>
  <c r="H80" i="23"/>
  <c r="C72" i="23"/>
  <c r="K72" i="23"/>
  <c r="D72" i="23"/>
  <c r="L72" i="23"/>
  <c r="E72" i="23"/>
  <c r="M72" i="23"/>
  <c r="F72" i="23"/>
  <c r="G72" i="23"/>
  <c r="H72" i="23"/>
  <c r="C64" i="23"/>
  <c r="K64" i="23"/>
  <c r="D64" i="23"/>
  <c r="L64" i="23"/>
  <c r="E64" i="23"/>
  <c r="M64" i="23"/>
  <c r="F64" i="23"/>
  <c r="G64" i="23"/>
  <c r="H64" i="23"/>
  <c r="A64" i="23"/>
  <c r="I64" i="23"/>
  <c r="G56" i="23"/>
  <c r="H56" i="23"/>
  <c r="A56" i="23"/>
  <c r="I56" i="23"/>
  <c r="B56" i="23"/>
  <c r="J56" i="23"/>
  <c r="D56" i="23"/>
  <c r="E56" i="23"/>
  <c r="F56" i="23"/>
  <c r="K56" i="23"/>
  <c r="L56" i="23"/>
  <c r="M56" i="23"/>
  <c r="G48" i="23"/>
  <c r="H48" i="23"/>
  <c r="A48" i="23"/>
  <c r="I48" i="23"/>
  <c r="B48" i="23"/>
  <c r="J48" i="23"/>
  <c r="E48" i="23"/>
  <c r="M48" i="23"/>
  <c r="K48" i="23"/>
  <c r="L48" i="23"/>
  <c r="C48" i="23"/>
  <c r="D48" i="23"/>
  <c r="F40" i="23"/>
  <c r="G40" i="23"/>
  <c r="H40" i="23"/>
  <c r="A40" i="23"/>
  <c r="I40" i="23"/>
  <c r="B40" i="23"/>
  <c r="J40" i="23"/>
  <c r="E40" i="23"/>
  <c r="M40" i="23"/>
  <c r="K40" i="23"/>
  <c r="L40" i="23"/>
  <c r="C40" i="23"/>
  <c r="F32" i="23"/>
  <c r="G32" i="23"/>
  <c r="H32" i="23"/>
  <c r="A32" i="23"/>
  <c r="I32" i="23"/>
  <c r="B32" i="23"/>
  <c r="J32" i="23"/>
  <c r="E32" i="23"/>
  <c r="M32" i="23"/>
  <c r="C32" i="23"/>
  <c r="D32" i="23"/>
  <c r="K32" i="23"/>
  <c r="F24" i="23"/>
  <c r="G24" i="23"/>
  <c r="H24" i="23"/>
  <c r="A24" i="23"/>
  <c r="I24" i="23"/>
  <c r="B24" i="23"/>
  <c r="J24" i="23"/>
  <c r="E24" i="23"/>
  <c r="M24" i="23"/>
  <c r="C24" i="23"/>
  <c r="D24" i="23"/>
  <c r="K24" i="23"/>
  <c r="L24" i="23"/>
  <c r="F16" i="23"/>
  <c r="G16" i="23"/>
  <c r="H16" i="23"/>
  <c r="A16" i="23"/>
  <c r="I16" i="23"/>
  <c r="B16" i="23"/>
  <c r="J16" i="23"/>
  <c r="E16" i="23"/>
  <c r="M16" i="23"/>
  <c r="C16" i="23"/>
  <c r="D16" i="23"/>
  <c r="K16" i="23"/>
  <c r="L16" i="23"/>
  <c r="F8" i="23"/>
  <c r="G8" i="23"/>
  <c r="H8" i="23"/>
  <c r="A8" i="23"/>
  <c r="I8" i="23"/>
  <c r="B8" i="23"/>
  <c r="J8" i="23"/>
  <c r="E8" i="23"/>
  <c r="M8" i="23"/>
  <c r="K8" i="23"/>
  <c r="L8" i="23"/>
  <c r="C8" i="23"/>
  <c r="B134" i="15"/>
  <c r="U134" i="15" s="1"/>
  <c r="B126" i="15"/>
  <c r="U126" i="15" s="1"/>
  <c r="B118" i="15"/>
  <c r="U118" i="15" s="1"/>
  <c r="B110" i="15"/>
  <c r="U110" i="15" s="1"/>
  <c r="B102" i="15"/>
  <c r="U102" i="15" s="1"/>
  <c r="B94" i="15"/>
  <c r="U94" i="15" s="1"/>
  <c r="B86" i="15"/>
  <c r="U86" i="15" s="1"/>
  <c r="B78" i="15"/>
  <c r="U78" i="15" s="1"/>
  <c r="B70" i="15"/>
  <c r="U70" i="15" s="1"/>
  <c r="B62" i="15"/>
  <c r="U62" i="15" s="1"/>
  <c r="B54" i="15"/>
  <c r="U54" i="15" s="1"/>
  <c r="B46" i="15"/>
  <c r="U46" i="15" s="1"/>
  <c r="B38" i="15"/>
  <c r="U38" i="15" s="1"/>
  <c r="B30" i="15"/>
  <c r="U30" i="15" s="1"/>
  <c r="B22" i="15"/>
  <c r="U22" i="15" s="1"/>
  <c r="M119" i="23"/>
  <c r="L116" i="23"/>
  <c r="I115" i="23"/>
  <c r="K113" i="23"/>
  <c r="M111" i="23"/>
  <c r="L108" i="23"/>
  <c r="I107" i="23"/>
  <c r="K105" i="23"/>
  <c r="M103" i="23"/>
  <c r="L100" i="23"/>
  <c r="I99" i="23"/>
  <c r="K97" i="23"/>
  <c r="M95" i="23"/>
  <c r="C93" i="23"/>
  <c r="M91" i="23"/>
  <c r="J90" i="23"/>
  <c r="G89" i="23"/>
  <c r="A88" i="23"/>
  <c r="I85" i="23"/>
  <c r="C83" i="23"/>
  <c r="J80" i="23"/>
  <c r="K75" i="23"/>
  <c r="E73" i="23"/>
  <c r="F68" i="23"/>
  <c r="B64" i="23"/>
  <c r="C59" i="23"/>
  <c r="D51" i="23"/>
  <c r="E35" i="23"/>
  <c r="I15" i="23"/>
  <c r="M5" i="23"/>
  <c r="E5" i="23"/>
  <c r="J4" i="23"/>
  <c r="B4" i="23"/>
  <c r="L5" i="23"/>
  <c r="D5" i="23"/>
  <c r="I4" i="23"/>
  <c r="A4" i="23"/>
  <c r="F3" i="23"/>
  <c r="B17" i="15"/>
  <c r="U17" i="15" s="1"/>
  <c r="K5" i="23"/>
  <c r="C5" i="23"/>
  <c r="H4" i="23"/>
  <c r="M3" i="23"/>
  <c r="E3" i="23"/>
  <c r="G3" i="23"/>
  <c r="J5" i="23"/>
  <c r="B5" i="23"/>
  <c r="G4" i="23"/>
  <c r="L3" i="23"/>
  <c r="D3" i="23"/>
  <c r="I5" i="23"/>
  <c r="A5" i="23"/>
  <c r="F4" i="23"/>
  <c r="K3" i="23"/>
  <c r="C3" i="23"/>
  <c r="H5" i="23"/>
  <c r="M4" i="23"/>
  <c r="E4" i="23"/>
  <c r="J3" i="23"/>
  <c r="B3" i="23"/>
  <c r="B19" i="15"/>
  <c r="U19" i="15" s="1"/>
  <c r="G5" i="23"/>
  <c r="L4" i="23"/>
  <c r="D4" i="23"/>
  <c r="I3" i="23"/>
  <c r="A3" i="23"/>
  <c r="B18" i="15"/>
  <c r="U18" i="15" s="1"/>
  <c r="K4" i="23"/>
  <c r="Z19" i="11"/>
  <c r="Y65" i="11"/>
  <c r="Y105" i="11"/>
  <c r="Y82" i="11"/>
  <c r="Y106" i="11"/>
  <c r="Y50" i="11"/>
  <c r="Y74" i="11"/>
  <c r="Y130" i="11"/>
  <c r="Y42" i="11"/>
  <c r="Y98" i="11"/>
  <c r="Z66" i="11"/>
  <c r="Y122" i="11"/>
  <c r="Z34" i="11"/>
  <c r="Y90" i="11"/>
  <c r="Y114" i="11"/>
  <c r="Y58" i="11"/>
  <c r="Z26" i="11"/>
  <c r="Y18" i="11"/>
  <c r="Y135" i="11"/>
  <c r="S127" i="11"/>
  <c r="Z119" i="11"/>
  <c r="Z111" i="11"/>
  <c r="Y103" i="11"/>
  <c r="S95" i="11"/>
  <c r="Y87" i="11"/>
  <c r="Y79" i="11"/>
  <c r="Y71" i="11"/>
  <c r="S63" i="11"/>
  <c r="S55" i="11"/>
  <c r="S47" i="11"/>
  <c r="Y39" i="11"/>
  <c r="S31" i="11"/>
  <c r="Y23" i="11"/>
  <c r="Y129" i="11"/>
  <c r="Y121" i="11"/>
  <c r="Y113" i="11"/>
  <c r="Y97" i="11"/>
  <c r="Y81" i="11"/>
  <c r="Y73" i="11"/>
  <c r="Y57" i="11"/>
  <c r="Y49" i="11"/>
  <c r="Y41" i="11"/>
  <c r="Y33" i="11"/>
  <c r="Y25" i="11"/>
  <c r="S128" i="11"/>
  <c r="Z120" i="11"/>
  <c r="Z112" i="11"/>
  <c r="Y104" i="11"/>
  <c r="S96" i="11"/>
  <c r="S88" i="11"/>
  <c r="Z80" i="11"/>
  <c r="Y72" i="11"/>
  <c r="S64" i="11"/>
  <c r="Y56" i="11"/>
  <c r="Y48" i="11"/>
  <c r="Y40" i="11"/>
  <c r="S32" i="11"/>
  <c r="Y24" i="11"/>
  <c r="Y134" i="11"/>
  <c r="S126" i="11"/>
  <c r="Z118" i="11"/>
  <c r="Y110" i="11"/>
  <c r="Y102" i="11"/>
  <c r="S94" i="11"/>
  <c r="Y86" i="11"/>
  <c r="S78" i="11"/>
  <c r="Y70" i="11"/>
  <c r="S62" i="11"/>
  <c r="Z54" i="11"/>
  <c r="Z46" i="11"/>
  <c r="Y38" i="11"/>
  <c r="S30" i="11"/>
  <c r="Y22" i="11"/>
  <c r="Y133" i="11"/>
  <c r="S125" i="11"/>
  <c r="Y117" i="11"/>
  <c r="Z109" i="11"/>
  <c r="Y101" i="11"/>
  <c r="Z93" i="11"/>
  <c r="Y85" i="11"/>
  <c r="Y77" i="11"/>
  <c r="Y69" i="11"/>
  <c r="Z61" i="11"/>
  <c r="Y53" i="11"/>
  <c r="S45" i="11"/>
  <c r="Y37" i="11"/>
  <c r="S29" i="11"/>
  <c r="Y21" i="11"/>
  <c r="Y132" i="11"/>
  <c r="S124" i="11"/>
  <c r="Y116" i="11"/>
  <c r="Z108" i="11"/>
  <c r="Y100" i="11"/>
  <c r="S92" i="11"/>
  <c r="Z84" i="11"/>
  <c r="Y76" i="11"/>
  <c r="Y68" i="11"/>
  <c r="S60" i="11"/>
  <c r="S52" i="11"/>
  <c r="Z44" i="11"/>
  <c r="Y36" i="11"/>
  <c r="S28" i="11"/>
  <c r="Z20" i="11"/>
  <c r="Y125" i="11"/>
  <c r="Z53" i="11"/>
  <c r="S93" i="11"/>
  <c r="S61" i="11"/>
  <c r="S58" i="11"/>
  <c r="Z121" i="11"/>
  <c r="S57" i="11"/>
  <c r="Z85" i="11"/>
  <c r="Z57" i="11"/>
  <c r="S66" i="11"/>
  <c r="Z65" i="11"/>
  <c r="Z127" i="11"/>
  <c r="Z63" i="11"/>
  <c r="Y126" i="11"/>
  <c r="S21" i="11"/>
  <c r="S85" i="11"/>
  <c r="S22" i="11"/>
  <c r="Z126" i="11"/>
  <c r="Y61" i="11"/>
  <c r="Z62" i="11"/>
  <c r="Y62" i="11"/>
  <c r="S114" i="11"/>
  <c r="S86" i="11"/>
  <c r="S54" i="11"/>
  <c r="S49" i="11"/>
  <c r="S90" i="11"/>
  <c r="Y84" i="11"/>
  <c r="S117" i="11"/>
  <c r="S116" i="11"/>
  <c r="Z94" i="11"/>
  <c r="Y93" i="11"/>
  <c r="Z89" i="11"/>
  <c r="S82" i="11"/>
  <c r="S76" i="11"/>
  <c r="S34" i="11"/>
  <c r="Z29" i="11"/>
  <c r="Y28" i="11"/>
  <c r="S26" i="11"/>
  <c r="Z21" i="11"/>
  <c r="Y20" i="11"/>
  <c r="Y60" i="11"/>
  <c r="S84" i="11"/>
  <c r="S50" i="11"/>
  <c r="S44" i="11"/>
  <c r="S98" i="11"/>
  <c r="Z92" i="11"/>
  <c r="S89" i="11"/>
  <c r="Z97" i="11"/>
  <c r="Y92" i="11"/>
  <c r="Z28" i="11"/>
  <c r="S25" i="11"/>
  <c r="S130" i="11"/>
  <c r="Z124" i="11"/>
  <c r="S121" i="11"/>
  <c r="S118" i="11"/>
  <c r="Z116" i="11"/>
  <c r="S113" i="11"/>
  <c r="Y94" i="11"/>
  <c r="Z33" i="11"/>
  <c r="Z30" i="11"/>
  <c r="Y29" i="11"/>
  <c r="Z25" i="11"/>
  <c r="S108" i="11"/>
  <c r="Z60" i="11"/>
  <c r="Z52" i="11"/>
  <c r="Y52" i="11"/>
  <c r="S81" i="11"/>
  <c r="S20" i="11"/>
  <c r="Z129" i="11"/>
  <c r="Z125" i="11"/>
  <c r="Y124" i="11"/>
  <c r="S122" i="11"/>
  <c r="Z117" i="11"/>
  <c r="Z95" i="11"/>
  <c r="S53" i="11"/>
  <c r="Y30" i="11"/>
  <c r="Y120" i="11"/>
  <c r="Y118" i="11"/>
  <c r="S112" i="11"/>
  <c r="S111" i="11"/>
  <c r="S110" i="11"/>
  <c r="S109" i="11"/>
  <c r="Y88" i="11"/>
  <c r="S80" i="11"/>
  <c r="S79" i="11"/>
  <c r="S77" i="11"/>
  <c r="Y55" i="11"/>
  <c r="Y54" i="11"/>
  <c r="S48" i="11"/>
  <c r="S46" i="11"/>
  <c r="Z110" i="11"/>
  <c r="Z79" i="11"/>
  <c r="Z78" i="11"/>
  <c r="Z77" i="11"/>
  <c r="Z76" i="11"/>
  <c r="Z48" i="11"/>
  <c r="Z47" i="11"/>
  <c r="Z45" i="11"/>
  <c r="S135" i="11"/>
  <c r="S134" i="11"/>
  <c r="S133" i="11"/>
  <c r="S132" i="11"/>
  <c r="Z113" i="11"/>
  <c r="Y112" i="11"/>
  <c r="Y111" i="11"/>
  <c r="Y109" i="11"/>
  <c r="Y108" i="11"/>
  <c r="S105" i="11"/>
  <c r="S104" i="11"/>
  <c r="S103" i="11"/>
  <c r="S102" i="11"/>
  <c r="S101" i="11"/>
  <c r="S100" i="11"/>
  <c r="Z81" i="11"/>
  <c r="Y80" i="11"/>
  <c r="Y78" i="11"/>
  <c r="S73" i="11"/>
  <c r="S72" i="11"/>
  <c r="S71" i="11"/>
  <c r="S70" i="11"/>
  <c r="S69" i="11"/>
  <c r="S68" i="11"/>
  <c r="Z49" i="11"/>
  <c r="Y47" i="11"/>
  <c r="Y46" i="11"/>
  <c r="Y45" i="11"/>
  <c r="Y44" i="11"/>
  <c r="S41" i="11"/>
  <c r="S40" i="11"/>
  <c r="S39" i="11"/>
  <c r="S38" i="11"/>
  <c r="S37" i="11"/>
  <c r="S36" i="11"/>
  <c r="S18" i="11"/>
  <c r="Z128" i="11"/>
  <c r="Z96" i="11"/>
  <c r="Z64" i="11"/>
  <c r="Z32" i="11"/>
  <c r="Z31" i="11"/>
  <c r="Y128" i="11"/>
  <c r="Y127" i="11"/>
  <c r="S120" i="11"/>
  <c r="S119" i="11"/>
  <c r="Y95" i="11"/>
  <c r="S87" i="11"/>
  <c r="Z88" i="11"/>
  <c r="Z87" i="11"/>
  <c r="Z86" i="11"/>
  <c r="Z56" i="11"/>
  <c r="Z55" i="11"/>
  <c r="Y119" i="11"/>
  <c r="Z135" i="11"/>
  <c r="Z134" i="11"/>
  <c r="Z133" i="11"/>
  <c r="Z132" i="11"/>
  <c r="S106" i="11"/>
  <c r="Z104" i="11"/>
  <c r="Z103" i="11"/>
  <c r="Z102" i="11"/>
  <c r="Z101" i="11"/>
  <c r="Z100" i="11"/>
  <c r="S74" i="11"/>
  <c r="Z72" i="11"/>
  <c r="Z71" i="11"/>
  <c r="Z70" i="11"/>
  <c r="Z69" i="11"/>
  <c r="Z68" i="11"/>
  <c r="S42" i="11"/>
  <c r="Z40" i="11"/>
  <c r="Z39" i="11"/>
  <c r="Z38" i="11"/>
  <c r="Z37" i="11"/>
  <c r="Z36" i="11"/>
  <c r="Y96" i="11"/>
  <c r="Y64" i="11"/>
  <c r="Y63" i="11"/>
  <c r="S56" i="11"/>
  <c r="Y32" i="11"/>
  <c r="Y31" i="11"/>
  <c r="S24" i="11"/>
  <c r="S23" i="11"/>
  <c r="Z24" i="11"/>
  <c r="Z23" i="11"/>
  <c r="Z22" i="11"/>
  <c r="S129" i="11"/>
  <c r="Z105" i="11"/>
  <c r="S97" i="11"/>
  <c r="Z73" i="11"/>
  <c r="S65" i="11"/>
  <c r="Z41" i="11"/>
  <c r="S33" i="11"/>
  <c r="Z18" i="11"/>
  <c r="S131" i="11"/>
  <c r="S115" i="11"/>
  <c r="S107" i="11"/>
  <c r="S91" i="11"/>
  <c r="S35" i="11"/>
  <c r="Z130" i="11"/>
  <c r="Z122" i="11"/>
  <c r="Z114" i="11"/>
  <c r="Z107" i="11"/>
  <c r="Z106" i="11"/>
  <c r="Z99" i="11"/>
  <c r="Z98" i="11"/>
  <c r="Z91" i="11"/>
  <c r="Z90" i="11"/>
  <c r="Z83" i="11"/>
  <c r="Z82" i="11"/>
  <c r="Z75" i="11"/>
  <c r="Z67" i="11"/>
  <c r="Z59" i="11"/>
  <c r="Z51" i="11"/>
  <c r="Z42" i="11"/>
  <c r="Y99" i="11"/>
  <c r="Y66" i="11"/>
  <c r="Y59" i="11"/>
  <c r="Y35" i="11"/>
  <c r="Y34" i="11"/>
  <c r="Y26" i="11"/>
  <c r="Y19" i="11"/>
  <c r="S75" i="11"/>
  <c r="S51" i="11"/>
  <c r="S27" i="11"/>
  <c r="Z123" i="11"/>
  <c r="Z115" i="11"/>
  <c r="Z58" i="11"/>
  <c r="Z50" i="11"/>
  <c r="Z43" i="11"/>
  <c r="Z27" i="11"/>
  <c r="Y131" i="11"/>
  <c r="Y83" i="11"/>
  <c r="Y43" i="11"/>
  <c r="S123" i="11"/>
  <c r="S67" i="11"/>
  <c r="S19" i="11"/>
  <c r="Z74" i="11"/>
  <c r="E6" i="16"/>
  <c r="E6" i="18"/>
  <c r="E6" i="12"/>
  <c r="E6" i="15"/>
  <c r="E6" i="11"/>
  <c r="E6" i="14"/>
  <c r="F18" i="14" s="1"/>
  <c r="E6" i="9"/>
  <c r="E6" i="8"/>
  <c r="E6" i="6"/>
  <c r="E6" i="30"/>
  <c r="E6" i="5"/>
  <c r="V19"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20" i="14"/>
  <c r="B18" i="11" l="1"/>
  <c r="R18" i="11" s="1"/>
  <c r="Z17" i="11"/>
  <c r="S17" i="11"/>
  <c r="H3" i="20" s="1"/>
  <c r="Y16" i="11"/>
  <c r="Z16" i="11"/>
  <c r="AA17" i="11"/>
  <c r="Y17" i="11"/>
  <c r="U11" i="30"/>
  <c r="U10" i="30"/>
  <c r="J29" i="20"/>
  <c r="G29" i="20"/>
  <c r="G45" i="20"/>
  <c r="F45" i="20"/>
  <c r="C45" i="20"/>
  <c r="H45" i="20"/>
  <c r="B59" i="11"/>
  <c r="R59" i="11" s="1"/>
  <c r="I45" i="20"/>
  <c r="A45" i="20"/>
  <c r="C29" i="20"/>
  <c r="B29" i="20"/>
  <c r="I29" i="20"/>
  <c r="F29" i="20"/>
  <c r="A29" i="20"/>
  <c r="H29" i="20"/>
  <c r="B43" i="11"/>
  <c r="R43" i="11" s="1"/>
  <c r="E29" i="20"/>
  <c r="E45" i="20"/>
  <c r="D45" i="20"/>
  <c r="J45" i="20"/>
  <c r="I85" i="20"/>
  <c r="C85" i="20"/>
  <c r="D85" i="20"/>
  <c r="J85" i="20"/>
  <c r="B99" i="11"/>
  <c r="R99" i="11" s="1"/>
  <c r="F85" i="20"/>
  <c r="H85" i="20"/>
  <c r="E85" i="20"/>
  <c r="B85" i="20"/>
  <c r="A85" i="20"/>
  <c r="A69" i="20"/>
  <c r="I69" i="20"/>
  <c r="F69" i="20"/>
  <c r="G69" i="20"/>
  <c r="J69" i="20"/>
  <c r="B69" i="20"/>
  <c r="B83" i="11"/>
  <c r="R83" i="11" s="1"/>
  <c r="E69" i="20"/>
  <c r="D69" i="20"/>
  <c r="H69" i="20"/>
  <c r="A37" i="20"/>
  <c r="I37" i="20"/>
  <c r="B37" i="20"/>
  <c r="J37" i="20"/>
  <c r="C37" i="20"/>
  <c r="D37" i="20"/>
  <c r="E37" i="20"/>
  <c r="G37" i="20"/>
  <c r="F37" i="20"/>
  <c r="H37" i="20"/>
  <c r="B51" i="11"/>
  <c r="R51" i="11" s="1"/>
  <c r="C52" i="20"/>
  <c r="D52" i="20"/>
  <c r="E52" i="20"/>
  <c r="F52" i="20"/>
  <c r="G52" i="20"/>
  <c r="A52" i="20"/>
  <c r="I52" i="20"/>
  <c r="H52" i="20"/>
  <c r="B66" i="11"/>
  <c r="R66" i="11" s="1"/>
  <c r="B52" i="20"/>
  <c r="J52" i="20"/>
  <c r="G38" i="20"/>
  <c r="H38" i="20"/>
  <c r="A38" i="20"/>
  <c r="I38" i="20"/>
  <c r="B38" i="20"/>
  <c r="J38" i="20"/>
  <c r="C38" i="20"/>
  <c r="E38" i="20"/>
  <c r="F38" i="20"/>
  <c r="D38" i="20"/>
  <c r="B52" i="11"/>
  <c r="R52" i="11" s="1"/>
  <c r="C24" i="20"/>
  <c r="D24" i="20"/>
  <c r="E24" i="20"/>
  <c r="F24" i="20"/>
  <c r="G24" i="20"/>
  <c r="A24" i="20"/>
  <c r="I24" i="20"/>
  <c r="H24" i="20"/>
  <c r="J24" i="20"/>
  <c r="B24" i="20"/>
  <c r="B38" i="11"/>
  <c r="R38" i="11" s="1"/>
  <c r="A121" i="20"/>
  <c r="I121" i="20"/>
  <c r="B121" i="20"/>
  <c r="J121" i="20"/>
  <c r="C121" i="20"/>
  <c r="D121" i="20"/>
  <c r="E121" i="20"/>
  <c r="G121" i="20"/>
  <c r="F121" i="20"/>
  <c r="H121" i="20"/>
  <c r="B135" i="11"/>
  <c r="R135" i="11" s="1"/>
  <c r="E39" i="20"/>
  <c r="F39" i="20"/>
  <c r="G39" i="20"/>
  <c r="H39" i="20"/>
  <c r="A39" i="20"/>
  <c r="I39" i="20"/>
  <c r="C39" i="20"/>
  <c r="B39" i="20"/>
  <c r="J39" i="20"/>
  <c r="D39" i="20"/>
  <c r="B53" i="11"/>
  <c r="R53" i="11" s="1"/>
  <c r="E67" i="20"/>
  <c r="F67" i="20"/>
  <c r="G67" i="20"/>
  <c r="H67" i="20"/>
  <c r="A67" i="20"/>
  <c r="I67" i="20"/>
  <c r="C67" i="20"/>
  <c r="D67" i="20"/>
  <c r="J67" i="20"/>
  <c r="B81" i="11"/>
  <c r="R81" i="11" s="1"/>
  <c r="B67" i="20"/>
  <c r="E11" i="20"/>
  <c r="F11" i="20"/>
  <c r="G11" i="20"/>
  <c r="H11" i="20"/>
  <c r="A11" i="20"/>
  <c r="I11" i="20"/>
  <c r="C11" i="20"/>
  <c r="J11" i="20"/>
  <c r="B11" i="20"/>
  <c r="B25" i="11"/>
  <c r="R25" i="11" s="1"/>
  <c r="D11" i="20"/>
  <c r="C36" i="20"/>
  <c r="D36" i="20"/>
  <c r="E36" i="20"/>
  <c r="F36" i="20"/>
  <c r="G36" i="20"/>
  <c r="A36" i="20"/>
  <c r="I36" i="20"/>
  <c r="H36" i="20"/>
  <c r="B50" i="11"/>
  <c r="R50" i="11" s="1"/>
  <c r="B36" i="20"/>
  <c r="J36" i="20"/>
  <c r="C20" i="20"/>
  <c r="D20" i="20"/>
  <c r="E20" i="20"/>
  <c r="F20" i="20"/>
  <c r="G20" i="20"/>
  <c r="A20" i="20"/>
  <c r="I20" i="20"/>
  <c r="H20" i="20"/>
  <c r="B34" i="11"/>
  <c r="R34" i="11" s="1"/>
  <c r="B20" i="20"/>
  <c r="J20" i="20"/>
  <c r="E47" i="20"/>
  <c r="F47" i="20"/>
  <c r="G47" i="20"/>
  <c r="H47" i="20"/>
  <c r="A47" i="20"/>
  <c r="I47" i="20"/>
  <c r="C47" i="20"/>
  <c r="B47" i="20"/>
  <c r="D47" i="20"/>
  <c r="B61" i="11"/>
  <c r="R61" i="11" s="1"/>
  <c r="J47" i="20"/>
  <c r="D2" i="20"/>
  <c r="A2" i="20"/>
  <c r="E31" i="20"/>
  <c r="F31" i="20"/>
  <c r="G31" i="20"/>
  <c r="H31" i="20"/>
  <c r="A31" i="20"/>
  <c r="I31" i="20"/>
  <c r="C31" i="20"/>
  <c r="B31" i="20"/>
  <c r="D31" i="20"/>
  <c r="J31" i="20"/>
  <c r="B45" i="11"/>
  <c r="R45" i="11" s="1"/>
  <c r="G26" i="20"/>
  <c r="H26" i="20"/>
  <c r="A26" i="20"/>
  <c r="I26" i="20"/>
  <c r="B26" i="20"/>
  <c r="J26" i="20"/>
  <c r="C26" i="20"/>
  <c r="E26" i="20"/>
  <c r="D26" i="20"/>
  <c r="F26" i="20"/>
  <c r="B40" i="11"/>
  <c r="R40" i="11" s="1"/>
  <c r="A13" i="20"/>
  <c r="I13" i="20"/>
  <c r="B13" i="20"/>
  <c r="J13" i="20"/>
  <c r="C13" i="20"/>
  <c r="D13" i="20"/>
  <c r="E13" i="20"/>
  <c r="G13" i="20"/>
  <c r="F13" i="20"/>
  <c r="B27" i="11"/>
  <c r="R27" i="11" s="1"/>
  <c r="H13" i="20"/>
  <c r="E19" i="20"/>
  <c r="F19" i="20"/>
  <c r="G19" i="20"/>
  <c r="H19" i="20"/>
  <c r="A19" i="20"/>
  <c r="I19" i="20"/>
  <c r="C19" i="20"/>
  <c r="D19" i="20"/>
  <c r="J19" i="20"/>
  <c r="B33" i="11"/>
  <c r="R33" i="11" s="1"/>
  <c r="B19" i="20"/>
  <c r="C28" i="20"/>
  <c r="D28" i="20"/>
  <c r="E28" i="20"/>
  <c r="F28" i="20"/>
  <c r="G28" i="20"/>
  <c r="A28" i="20"/>
  <c r="I28" i="20"/>
  <c r="J28" i="20"/>
  <c r="B42" i="11"/>
  <c r="R42" i="11" s="1"/>
  <c r="B28" i="20"/>
  <c r="H28" i="20"/>
  <c r="G73" i="20"/>
  <c r="B73" i="20"/>
  <c r="J73" i="20"/>
  <c r="C73" i="20"/>
  <c r="E73" i="20"/>
  <c r="H73" i="20"/>
  <c r="I73" i="20"/>
  <c r="D73" i="20"/>
  <c r="B87" i="11"/>
  <c r="R87" i="11" s="1"/>
  <c r="F73" i="20"/>
  <c r="A73" i="20"/>
  <c r="A25" i="20"/>
  <c r="I25" i="20"/>
  <c r="B25" i="20"/>
  <c r="J25" i="20"/>
  <c r="C25" i="20"/>
  <c r="D25" i="20"/>
  <c r="E25" i="20"/>
  <c r="G25" i="20"/>
  <c r="H25" i="20"/>
  <c r="F25" i="20"/>
  <c r="B39" i="11"/>
  <c r="R39" i="11" s="1"/>
  <c r="G54" i="20"/>
  <c r="H54" i="20"/>
  <c r="A54" i="20"/>
  <c r="I54" i="20"/>
  <c r="B54" i="20"/>
  <c r="J54" i="20"/>
  <c r="C54" i="20"/>
  <c r="E54" i="20"/>
  <c r="F54" i="20"/>
  <c r="B68" i="11"/>
  <c r="R68" i="11" s="1"/>
  <c r="D54" i="20"/>
  <c r="C32" i="20"/>
  <c r="D32" i="20"/>
  <c r="E32" i="20"/>
  <c r="F32" i="20"/>
  <c r="G32" i="20"/>
  <c r="A32" i="20"/>
  <c r="I32" i="20"/>
  <c r="B32" i="20"/>
  <c r="H32" i="20"/>
  <c r="J32" i="20"/>
  <c r="B46" i="11"/>
  <c r="R46" i="11" s="1"/>
  <c r="C95" i="20"/>
  <c r="F95" i="20"/>
  <c r="G95" i="20"/>
  <c r="A95" i="20"/>
  <c r="I95" i="20"/>
  <c r="B95" i="20"/>
  <c r="D95" i="20"/>
  <c r="B109" i="11"/>
  <c r="R109" i="11" s="1"/>
  <c r="H95" i="20"/>
  <c r="E95" i="20"/>
  <c r="J95" i="20"/>
  <c r="G70" i="20"/>
  <c r="H70" i="20"/>
  <c r="A70" i="20"/>
  <c r="I70" i="20"/>
  <c r="B70" i="20"/>
  <c r="J70" i="20"/>
  <c r="C70" i="20"/>
  <c r="E70" i="20"/>
  <c r="F70" i="20"/>
  <c r="D70" i="20"/>
  <c r="B84" i="11"/>
  <c r="R84" i="11" s="1"/>
  <c r="G62" i="20"/>
  <c r="H62" i="20"/>
  <c r="A62" i="20"/>
  <c r="I62" i="20"/>
  <c r="B62" i="20"/>
  <c r="J62" i="20"/>
  <c r="C62" i="20"/>
  <c r="E62" i="20"/>
  <c r="D62" i="20"/>
  <c r="B76" i="11"/>
  <c r="R76" i="11" s="1"/>
  <c r="F62" i="20"/>
  <c r="A76" i="20"/>
  <c r="I76" i="20"/>
  <c r="D76" i="20"/>
  <c r="E76" i="20"/>
  <c r="G76" i="20"/>
  <c r="J76" i="20"/>
  <c r="B90" i="11"/>
  <c r="R90" i="11" s="1"/>
  <c r="B76" i="20"/>
  <c r="F76" i="20"/>
  <c r="H76" i="20"/>
  <c r="C76" i="20"/>
  <c r="C79" i="20"/>
  <c r="F79" i="20"/>
  <c r="G79" i="20"/>
  <c r="A79" i="20"/>
  <c r="I79" i="20"/>
  <c r="B79" i="20"/>
  <c r="D79" i="20"/>
  <c r="B93" i="11"/>
  <c r="R93" i="11" s="1"/>
  <c r="H79" i="20"/>
  <c r="J79" i="20"/>
  <c r="E79" i="20"/>
  <c r="E2" i="20"/>
  <c r="A33" i="20"/>
  <c r="I33" i="20"/>
  <c r="B33" i="20"/>
  <c r="J33" i="20"/>
  <c r="C33" i="20"/>
  <c r="D33" i="20"/>
  <c r="E33" i="20"/>
  <c r="G33" i="20"/>
  <c r="F33" i="20"/>
  <c r="H33" i="20"/>
  <c r="B47" i="11"/>
  <c r="R47" i="11" s="1"/>
  <c r="A61" i="20"/>
  <c r="I61" i="20"/>
  <c r="B61" i="20"/>
  <c r="J61" i="20"/>
  <c r="C61" i="20"/>
  <c r="D61" i="20"/>
  <c r="E61" i="20"/>
  <c r="G61" i="20"/>
  <c r="F61" i="20"/>
  <c r="B75" i="11"/>
  <c r="R75" i="11" s="1"/>
  <c r="H61" i="20"/>
  <c r="A21" i="20"/>
  <c r="I21" i="20"/>
  <c r="B21" i="20"/>
  <c r="J21" i="20"/>
  <c r="C21" i="20"/>
  <c r="D21" i="20"/>
  <c r="E21" i="20"/>
  <c r="G21" i="20"/>
  <c r="F21" i="20"/>
  <c r="B35" i="11"/>
  <c r="R35" i="11" s="1"/>
  <c r="H21" i="20"/>
  <c r="E51" i="20"/>
  <c r="F51" i="20"/>
  <c r="G51" i="20"/>
  <c r="H51" i="20"/>
  <c r="A51" i="20"/>
  <c r="I51" i="20"/>
  <c r="C51" i="20"/>
  <c r="D51" i="20"/>
  <c r="J51" i="20"/>
  <c r="B65" i="11"/>
  <c r="R65" i="11" s="1"/>
  <c r="B51" i="20"/>
  <c r="A9" i="20"/>
  <c r="I9" i="20"/>
  <c r="B9" i="20"/>
  <c r="J9" i="20"/>
  <c r="C9" i="20"/>
  <c r="D9" i="20"/>
  <c r="E9" i="20"/>
  <c r="G9" i="20"/>
  <c r="H9" i="20"/>
  <c r="B23" i="11"/>
  <c r="R23" i="11" s="1"/>
  <c r="F9" i="20"/>
  <c r="G105" i="20"/>
  <c r="B105" i="20"/>
  <c r="J105" i="20"/>
  <c r="C105" i="20"/>
  <c r="E105" i="20"/>
  <c r="H105" i="20"/>
  <c r="I105" i="20"/>
  <c r="D105" i="20"/>
  <c r="B119" i="11"/>
  <c r="R119" i="11" s="1"/>
  <c r="A105" i="20"/>
  <c r="F105" i="20"/>
  <c r="E27" i="20"/>
  <c r="F27" i="20"/>
  <c r="G27" i="20"/>
  <c r="H27" i="20"/>
  <c r="A27" i="20"/>
  <c r="I27" i="20"/>
  <c r="C27" i="20"/>
  <c r="J27" i="20"/>
  <c r="B27" i="20"/>
  <c r="B41" i="11"/>
  <c r="R41" i="11" s="1"/>
  <c r="D27" i="20"/>
  <c r="C56" i="20"/>
  <c r="D56" i="20"/>
  <c r="E56" i="20"/>
  <c r="F56" i="20"/>
  <c r="G56" i="20"/>
  <c r="A56" i="20"/>
  <c r="I56" i="20"/>
  <c r="H56" i="20"/>
  <c r="J56" i="20"/>
  <c r="B56" i="20"/>
  <c r="B70" i="11"/>
  <c r="R70" i="11" s="1"/>
  <c r="C87" i="20"/>
  <c r="F87" i="20"/>
  <c r="G87" i="20"/>
  <c r="A87" i="20"/>
  <c r="I87" i="20"/>
  <c r="B87" i="20"/>
  <c r="D87" i="20"/>
  <c r="B101" i="11"/>
  <c r="R101" i="11" s="1"/>
  <c r="H87" i="20"/>
  <c r="E87" i="20"/>
  <c r="J87" i="20"/>
  <c r="G97" i="20"/>
  <c r="B97" i="20"/>
  <c r="J97" i="20"/>
  <c r="C97" i="20"/>
  <c r="E97" i="20"/>
  <c r="H97" i="20"/>
  <c r="I97" i="20"/>
  <c r="D97" i="20"/>
  <c r="B111" i="11"/>
  <c r="R111" i="11" s="1"/>
  <c r="F97" i="20"/>
  <c r="A97" i="20"/>
  <c r="A108" i="20"/>
  <c r="I108" i="20"/>
  <c r="D108" i="20"/>
  <c r="E108" i="20"/>
  <c r="G108" i="20"/>
  <c r="J108" i="20"/>
  <c r="B122" i="11"/>
  <c r="R122" i="11" s="1"/>
  <c r="B108" i="20"/>
  <c r="F108" i="20"/>
  <c r="C108" i="20"/>
  <c r="H108" i="20"/>
  <c r="E35" i="20"/>
  <c r="F35" i="20"/>
  <c r="G35" i="20"/>
  <c r="H35" i="20"/>
  <c r="A35" i="20"/>
  <c r="I35" i="20"/>
  <c r="C35" i="20"/>
  <c r="D35" i="20"/>
  <c r="J35" i="20"/>
  <c r="B49" i="11"/>
  <c r="R49" i="11" s="1"/>
  <c r="B35" i="20"/>
  <c r="C8" i="20"/>
  <c r="D8" i="20"/>
  <c r="E8" i="20"/>
  <c r="F8" i="20"/>
  <c r="G8" i="20"/>
  <c r="A8" i="20"/>
  <c r="I8" i="20"/>
  <c r="H8" i="20"/>
  <c r="B8" i="20"/>
  <c r="J8" i="20"/>
  <c r="B22" i="11"/>
  <c r="R22" i="11" s="1"/>
  <c r="H2" i="20"/>
  <c r="C16" i="20"/>
  <c r="D16" i="20"/>
  <c r="E16" i="20"/>
  <c r="F16" i="20"/>
  <c r="G16" i="20"/>
  <c r="A16" i="20"/>
  <c r="I16" i="20"/>
  <c r="B16" i="20"/>
  <c r="H16" i="20"/>
  <c r="J16" i="20"/>
  <c r="B30" i="11"/>
  <c r="R30" i="11" s="1"/>
  <c r="C48" i="20"/>
  <c r="D48" i="20"/>
  <c r="E48" i="20"/>
  <c r="F48" i="20"/>
  <c r="G48" i="20"/>
  <c r="A48" i="20"/>
  <c r="I48" i="20"/>
  <c r="B48" i="20"/>
  <c r="H48" i="20"/>
  <c r="J48" i="20"/>
  <c r="B62" i="11"/>
  <c r="R62" i="11" s="1"/>
  <c r="A80" i="20"/>
  <c r="I80" i="20"/>
  <c r="D80" i="20"/>
  <c r="E80" i="20"/>
  <c r="G80" i="20"/>
  <c r="B80" i="20"/>
  <c r="C80" i="20"/>
  <c r="F80" i="20"/>
  <c r="H80" i="20"/>
  <c r="J80" i="20"/>
  <c r="B94" i="11"/>
  <c r="R94" i="11" s="1"/>
  <c r="A112" i="20"/>
  <c r="I112" i="20"/>
  <c r="D112" i="20"/>
  <c r="G112" i="20"/>
  <c r="B112" i="20"/>
  <c r="C112" i="20"/>
  <c r="E112" i="20"/>
  <c r="F112" i="20"/>
  <c r="J112" i="20"/>
  <c r="H112" i="20"/>
  <c r="B126" i="11"/>
  <c r="R126" i="11" s="1"/>
  <c r="A41" i="20"/>
  <c r="I41" i="20"/>
  <c r="B41" i="20"/>
  <c r="J41" i="20"/>
  <c r="C41" i="20"/>
  <c r="D41" i="20"/>
  <c r="E41" i="20"/>
  <c r="G41" i="20"/>
  <c r="H41" i="20"/>
  <c r="B55" i="11"/>
  <c r="R55" i="11" s="1"/>
  <c r="F41" i="20"/>
  <c r="E86" i="20"/>
  <c r="H86" i="20"/>
  <c r="A86" i="20"/>
  <c r="I86" i="20"/>
  <c r="C86" i="20"/>
  <c r="F86" i="20"/>
  <c r="G86" i="20"/>
  <c r="J86" i="20"/>
  <c r="B100" i="11"/>
  <c r="R100" i="11" s="1"/>
  <c r="B86" i="20"/>
  <c r="D86" i="20"/>
  <c r="C99" i="20"/>
  <c r="F99" i="20"/>
  <c r="G99" i="20"/>
  <c r="A99" i="20"/>
  <c r="I99" i="20"/>
  <c r="D99" i="20"/>
  <c r="B113" i="11"/>
  <c r="R113" i="11" s="1"/>
  <c r="E99" i="20"/>
  <c r="H99" i="20"/>
  <c r="J99" i="20"/>
  <c r="B99" i="20"/>
  <c r="G77" i="20"/>
  <c r="B77" i="20"/>
  <c r="J77" i="20"/>
  <c r="C77" i="20"/>
  <c r="E77" i="20"/>
  <c r="A77" i="20"/>
  <c r="D77" i="20"/>
  <c r="B91" i="11"/>
  <c r="R91" i="11" s="1"/>
  <c r="F77" i="20"/>
  <c r="H77" i="20"/>
  <c r="I77" i="20"/>
  <c r="G10" i="20"/>
  <c r="H10" i="20"/>
  <c r="A10" i="20"/>
  <c r="I10" i="20"/>
  <c r="B10" i="20"/>
  <c r="J10" i="20"/>
  <c r="C10" i="20"/>
  <c r="E10" i="20"/>
  <c r="B24" i="11"/>
  <c r="R24" i="11" s="1"/>
  <c r="D10" i="20"/>
  <c r="F10" i="20"/>
  <c r="E106" i="20"/>
  <c r="H106" i="20"/>
  <c r="A106" i="20"/>
  <c r="I106" i="20"/>
  <c r="C106" i="20"/>
  <c r="B106" i="20"/>
  <c r="D106" i="20"/>
  <c r="F106" i="20"/>
  <c r="J106" i="20"/>
  <c r="G106" i="20"/>
  <c r="B120" i="11"/>
  <c r="R120" i="11" s="1"/>
  <c r="A57" i="20"/>
  <c r="I57" i="20"/>
  <c r="B57" i="20"/>
  <c r="J57" i="20"/>
  <c r="C57" i="20"/>
  <c r="D57" i="20"/>
  <c r="E57" i="20"/>
  <c r="G57" i="20"/>
  <c r="H57" i="20"/>
  <c r="F57" i="20"/>
  <c r="B71" i="11"/>
  <c r="R71" i="11" s="1"/>
  <c r="A88" i="20"/>
  <c r="I88" i="20"/>
  <c r="D88" i="20"/>
  <c r="E88" i="20"/>
  <c r="G88" i="20"/>
  <c r="B88" i="20"/>
  <c r="C88" i="20"/>
  <c r="F88" i="20"/>
  <c r="H88" i="20"/>
  <c r="J88" i="20"/>
  <c r="B102" i="11"/>
  <c r="R102" i="11" s="1"/>
  <c r="E98" i="20"/>
  <c r="H98" i="20"/>
  <c r="A98" i="20"/>
  <c r="I98" i="20"/>
  <c r="C98" i="20"/>
  <c r="B98" i="20"/>
  <c r="D98" i="20"/>
  <c r="F98" i="20"/>
  <c r="J98" i="20"/>
  <c r="G98" i="20"/>
  <c r="B112" i="11"/>
  <c r="R112" i="11" s="1"/>
  <c r="E94" i="20"/>
  <c r="H94" i="20"/>
  <c r="A94" i="20"/>
  <c r="I94" i="20"/>
  <c r="C94" i="20"/>
  <c r="F94" i="20"/>
  <c r="G94" i="20"/>
  <c r="J94" i="20"/>
  <c r="B108" i="11"/>
  <c r="R108" i="11" s="1"/>
  <c r="B94" i="20"/>
  <c r="D94" i="20"/>
  <c r="A104" i="20"/>
  <c r="I104" i="20"/>
  <c r="D104" i="20"/>
  <c r="E104" i="20"/>
  <c r="G104" i="20"/>
  <c r="B104" i="20"/>
  <c r="C104" i="20"/>
  <c r="F104" i="20"/>
  <c r="H104" i="20"/>
  <c r="J104" i="20"/>
  <c r="B118" i="11"/>
  <c r="R118" i="11" s="1"/>
  <c r="C75" i="20"/>
  <c r="F75" i="20"/>
  <c r="G75" i="20"/>
  <c r="A75" i="20"/>
  <c r="I75" i="20"/>
  <c r="D75" i="20"/>
  <c r="B89" i="11"/>
  <c r="R89" i="11" s="1"/>
  <c r="E75" i="20"/>
  <c r="H75" i="20"/>
  <c r="J75" i="20"/>
  <c r="B75" i="20"/>
  <c r="C40" i="20"/>
  <c r="D40" i="20"/>
  <c r="E40" i="20"/>
  <c r="F40" i="20"/>
  <c r="G40" i="20"/>
  <c r="A40" i="20"/>
  <c r="I40" i="20"/>
  <c r="H40" i="20"/>
  <c r="B40" i="20"/>
  <c r="J40" i="20"/>
  <c r="B54" i="11"/>
  <c r="R54" i="11" s="1"/>
  <c r="E71" i="20"/>
  <c r="F71" i="20"/>
  <c r="G71" i="20"/>
  <c r="H71" i="20"/>
  <c r="A71" i="20"/>
  <c r="I71" i="20"/>
  <c r="C71" i="20"/>
  <c r="B71" i="20"/>
  <c r="J71" i="20"/>
  <c r="D71" i="20"/>
  <c r="B85" i="11"/>
  <c r="R85" i="11" s="1"/>
  <c r="I2" i="20"/>
  <c r="G14" i="20"/>
  <c r="H14" i="20"/>
  <c r="A14" i="20"/>
  <c r="I14" i="20"/>
  <c r="B14" i="20"/>
  <c r="J14" i="20"/>
  <c r="C14" i="20"/>
  <c r="E14" i="20"/>
  <c r="D14" i="20"/>
  <c r="F14" i="20"/>
  <c r="B28" i="11"/>
  <c r="R28" i="11" s="1"/>
  <c r="G46" i="20"/>
  <c r="H46" i="20"/>
  <c r="A46" i="20"/>
  <c r="I46" i="20"/>
  <c r="B46" i="20"/>
  <c r="J46" i="20"/>
  <c r="C46" i="20"/>
  <c r="E46" i="20"/>
  <c r="D46" i="20"/>
  <c r="F46" i="20"/>
  <c r="B60" i="11"/>
  <c r="R60" i="11" s="1"/>
  <c r="E78" i="20"/>
  <c r="H78" i="20"/>
  <c r="A78" i="20"/>
  <c r="I78" i="20"/>
  <c r="C78" i="20"/>
  <c r="F78" i="20"/>
  <c r="G78" i="20"/>
  <c r="J78" i="20"/>
  <c r="B92" i="11"/>
  <c r="R92" i="11" s="1"/>
  <c r="B78" i="20"/>
  <c r="D78" i="20"/>
  <c r="E110" i="20"/>
  <c r="H110" i="20"/>
  <c r="A110" i="20"/>
  <c r="I110" i="20"/>
  <c r="C110" i="20"/>
  <c r="F110" i="20"/>
  <c r="G110" i="20"/>
  <c r="J110" i="20"/>
  <c r="B124" i="11"/>
  <c r="R124" i="11" s="1"/>
  <c r="B110" i="20"/>
  <c r="D110" i="20"/>
  <c r="E15" i="20"/>
  <c r="F15" i="20"/>
  <c r="G15" i="20"/>
  <c r="H15" i="20"/>
  <c r="A15" i="20"/>
  <c r="I15" i="20"/>
  <c r="C15" i="20"/>
  <c r="B15" i="20"/>
  <c r="D15" i="20"/>
  <c r="B29" i="11"/>
  <c r="R29" i="11" s="1"/>
  <c r="J15" i="20"/>
  <c r="C111" i="20"/>
  <c r="F111" i="20"/>
  <c r="A111" i="20"/>
  <c r="I111" i="20"/>
  <c r="J111" i="20"/>
  <c r="B111" i="20"/>
  <c r="D111" i="20"/>
  <c r="B125" i="11"/>
  <c r="R125" i="11" s="1"/>
  <c r="G111" i="20"/>
  <c r="E111" i="20"/>
  <c r="H111" i="20"/>
  <c r="E55" i="20"/>
  <c r="F55" i="20"/>
  <c r="G55" i="20"/>
  <c r="H55" i="20"/>
  <c r="A55" i="20"/>
  <c r="I55" i="20"/>
  <c r="C55" i="20"/>
  <c r="B55" i="20"/>
  <c r="J55" i="20"/>
  <c r="B69" i="11"/>
  <c r="R69" i="11" s="1"/>
  <c r="D55" i="20"/>
  <c r="E5" i="20"/>
  <c r="H5" i="20"/>
  <c r="C5" i="20"/>
  <c r="B19" i="11"/>
  <c r="R19" i="11" s="1"/>
  <c r="B5" i="20"/>
  <c r="D5" i="20"/>
  <c r="F5" i="20"/>
  <c r="G5" i="20"/>
  <c r="I5" i="20"/>
  <c r="A5" i="20"/>
  <c r="J5" i="20"/>
  <c r="G93" i="20"/>
  <c r="B93" i="20"/>
  <c r="J93" i="20"/>
  <c r="C93" i="20"/>
  <c r="E93" i="20"/>
  <c r="A93" i="20"/>
  <c r="D93" i="20"/>
  <c r="B107" i="11"/>
  <c r="R107" i="11" s="1"/>
  <c r="F93" i="20"/>
  <c r="H93" i="20"/>
  <c r="I93" i="20"/>
  <c r="C83" i="20"/>
  <c r="F83" i="20"/>
  <c r="G83" i="20"/>
  <c r="A83" i="20"/>
  <c r="I83" i="20"/>
  <c r="D83" i="20"/>
  <c r="B97" i="11"/>
  <c r="R97" i="11" s="1"/>
  <c r="E83" i="20"/>
  <c r="H83" i="20"/>
  <c r="J83" i="20"/>
  <c r="B83" i="20"/>
  <c r="A92" i="20"/>
  <c r="I92" i="20"/>
  <c r="D92" i="20"/>
  <c r="E92" i="20"/>
  <c r="G92" i="20"/>
  <c r="J92" i="20"/>
  <c r="B106" i="11"/>
  <c r="R106" i="11" s="1"/>
  <c r="B92" i="20"/>
  <c r="F92" i="20"/>
  <c r="C92" i="20"/>
  <c r="H92" i="20"/>
  <c r="G4" i="20"/>
  <c r="B4" i="20"/>
  <c r="J4" i="20"/>
  <c r="E4" i="20"/>
  <c r="A4" i="20"/>
  <c r="C4" i="20"/>
  <c r="D4" i="20"/>
  <c r="F4" i="20"/>
  <c r="I4" i="20"/>
  <c r="H4" i="20"/>
  <c r="G58" i="20"/>
  <c r="H58" i="20"/>
  <c r="A58" i="20"/>
  <c r="I58" i="20"/>
  <c r="B58" i="20"/>
  <c r="J58" i="20"/>
  <c r="C58" i="20"/>
  <c r="E58" i="20"/>
  <c r="D58" i="20"/>
  <c r="F58" i="20"/>
  <c r="B72" i="11"/>
  <c r="R72" i="11" s="1"/>
  <c r="G89" i="20"/>
  <c r="B89" i="20"/>
  <c r="J89" i="20"/>
  <c r="C89" i="20"/>
  <c r="E89" i="20"/>
  <c r="H89" i="20"/>
  <c r="I89" i="20"/>
  <c r="D89" i="20"/>
  <c r="B103" i="11"/>
  <c r="R103" i="11" s="1"/>
  <c r="A89" i="20"/>
  <c r="F89" i="20"/>
  <c r="E118" i="20"/>
  <c r="H118" i="20"/>
  <c r="C118" i="20"/>
  <c r="D118" i="20"/>
  <c r="F118" i="20"/>
  <c r="G118" i="20"/>
  <c r="I118" i="20"/>
  <c r="B132" i="11"/>
  <c r="R132" i="11" s="1"/>
  <c r="J118" i="20"/>
  <c r="A118" i="20"/>
  <c r="B118" i="20"/>
  <c r="E63" i="20"/>
  <c r="F63" i="20"/>
  <c r="G63" i="20"/>
  <c r="H63" i="20"/>
  <c r="A63" i="20"/>
  <c r="I63" i="20"/>
  <c r="C63" i="20"/>
  <c r="B63" i="20"/>
  <c r="D63" i="20"/>
  <c r="J63" i="20"/>
  <c r="B77" i="11"/>
  <c r="R77" i="11" s="1"/>
  <c r="C107" i="20"/>
  <c r="F107" i="20"/>
  <c r="G107" i="20"/>
  <c r="A107" i="20"/>
  <c r="I107" i="20"/>
  <c r="D107" i="20"/>
  <c r="B121" i="11"/>
  <c r="R121" i="11" s="1"/>
  <c r="E107" i="20"/>
  <c r="H107" i="20"/>
  <c r="J107" i="20"/>
  <c r="B107" i="20"/>
  <c r="C12" i="20"/>
  <c r="D12" i="20"/>
  <c r="E12" i="20"/>
  <c r="F12" i="20"/>
  <c r="G12" i="20"/>
  <c r="A12" i="20"/>
  <c r="I12" i="20"/>
  <c r="J12" i="20"/>
  <c r="B12" i="20"/>
  <c r="H12" i="20"/>
  <c r="B26" i="11"/>
  <c r="R26" i="11" s="1"/>
  <c r="C72" i="20"/>
  <c r="D72" i="20"/>
  <c r="E72" i="20"/>
  <c r="F72" i="20"/>
  <c r="G72" i="20"/>
  <c r="A72" i="20"/>
  <c r="I72" i="20"/>
  <c r="H72" i="20"/>
  <c r="B72" i="20"/>
  <c r="J72" i="20"/>
  <c r="B86" i="11"/>
  <c r="R86" i="11" s="1"/>
  <c r="E7" i="20"/>
  <c r="F7" i="20"/>
  <c r="G7" i="20"/>
  <c r="H7" i="20"/>
  <c r="A7" i="20"/>
  <c r="I7" i="20"/>
  <c r="C7" i="20"/>
  <c r="B21" i="11"/>
  <c r="R21" i="11" s="1"/>
  <c r="B7" i="20"/>
  <c r="J7" i="20"/>
  <c r="D7" i="20"/>
  <c r="E43" i="20"/>
  <c r="F43" i="20"/>
  <c r="G43" i="20"/>
  <c r="H43" i="20"/>
  <c r="A43" i="20"/>
  <c r="I43" i="20"/>
  <c r="C43" i="20"/>
  <c r="J43" i="20"/>
  <c r="B43" i="20"/>
  <c r="B57" i="11"/>
  <c r="R57" i="11" s="1"/>
  <c r="D43" i="20"/>
  <c r="B2" i="20"/>
  <c r="E74" i="20"/>
  <c r="H74" i="20"/>
  <c r="A74" i="20"/>
  <c r="I74" i="20"/>
  <c r="C74" i="20"/>
  <c r="B74" i="20"/>
  <c r="D74" i="20"/>
  <c r="F74" i="20"/>
  <c r="J74" i="20"/>
  <c r="G74" i="20"/>
  <c r="B88" i="11"/>
  <c r="R88" i="11" s="1"/>
  <c r="A17" i="20"/>
  <c r="I17" i="20"/>
  <c r="B17" i="20"/>
  <c r="J17" i="20"/>
  <c r="C17" i="20"/>
  <c r="D17" i="20"/>
  <c r="E17" i="20"/>
  <c r="G17" i="20"/>
  <c r="F17" i="20"/>
  <c r="B31" i="11"/>
  <c r="R31" i="11" s="1"/>
  <c r="H17" i="20"/>
  <c r="A49" i="20"/>
  <c r="I49" i="20"/>
  <c r="B49" i="20"/>
  <c r="J49" i="20"/>
  <c r="C49" i="20"/>
  <c r="D49" i="20"/>
  <c r="E49" i="20"/>
  <c r="G49" i="20"/>
  <c r="F49" i="20"/>
  <c r="B63" i="11"/>
  <c r="R63" i="11" s="1"/>
  <c r="H49" i="20"/>
  <c r="G81" i="20"/>
  <c r="B81" i="20"/>
  <c r="J81" i="20"/>
  <c r="C81" i="20"/>
  <c r="E81" i="20"/>
  <c r="H81" i="20"/>
  <c r="I81" i="20"/>
  <c r="D81" i="20"/>
  <c r="B95" i="11"/>
  <c r="R95" i="11" s="1"/>
  <c r="F81" i="20"/>
  <c r="A81" i="20"/>
  <c r="G113" i="20"/>
  <c r="B113" i="20"/>
  <c r="J113" i="20"/>
  <c r="E113" i="20"/>
  <c r="C113" i="20"/>
  <c r="D113" i="20"/>
  <c r="F113" i="20"/>
  <c r="H113" i="20"/>
  <c r="I113" i="20"/>
  <c r="B127" i="11"/>
  <c r="R127" i="11" s="1"/>
  <c r="A113" i="20"/>
  <c r="A96" i="20"/>
  <c r="I96" i="20"/>
  <c r="D96" i="20"/>
  <c r="E96" i="20"/>
  <c r="G96" i="20"/>
  <c r="B96" i="20"/>
  <c r="C96" i="20"/>
  <c r="F96" i="20"/>
  <c r="H96" i="20"/>
  <c r="J96" i="20"/>
  <c r="B110" i="11"/>
  <c r="R110" i="11" s="1"/>
  <c r="G2" i="20"/>
  <c r="A53" i="20"/>
  <c r="I53" i="20"/>
  <c r="B53" i="20"/>
  <c r="J53" i="20"/>
  <c r="C53" i="20"/>
  <c r="D53" i="20"/>
  <c r="E53" i="20"/>
  <c r="G53" i="20"/>
  <c r="F53" i="20"/>
  <c r="B67" i="11"/>
  <c r="R67" i="11" s="1"/>
  <c r="H53" i="20"/>
  <c r="G101" i="20"/>
  <c r="B101" i="20"/>
  <c r="J101" i="20"/>
  <c r="C101" i="20"/>
  <c r="E101" i="20"/>
  <c r="A101" i="20"/>
  <c r="D101" i="20"/>
  <c r="B115" i="11"/>
  <c r="R115" i="11" s="1"/>
  <c r="F101" i="20"/>
  <c r="H101" i="20"/>
  <c r="I101" i="20"/>
  <c r="G22" i="20"/>
  <c r="H22" i="20"/>
  <c r="A22" i="20"/>
  <c r="I22" i="20"/>
  <c r="B22" i="20"/>
  <c r="J22" i="20"/>
  <c r="C22" i="20"/>
  <c r="E22" i="20"/>
  <c r="F22" i="20"/>
  <c r="B36" i="11"/>
  <c r="R36" i="11" s="1"/>
  <c r="D22" i="20"/>
  <c r="E59" i="20"/>
  <c r="F59" i="20"/>
  <c r="G59" i="20"/>
  <c r="H59" i="20"/>
  <c r="A59" i="20"/>
  <c r="I59" i="20"/>
  <c r="C59" i="20"/>
  <c r="J59" i="20"/>
  <c r="B59" i="20"/>
  <c r="B73" i="11"/>
  <c r="R73" i="11" s="1"/>
  <c r="D59" i="20"/>
  <c r="E90" i="20"/>
  <c r="H90" i="20"/>
  <c r="A90" i="20"/>
  <c r="I90" i="20"/>
  <c r="C90" i="20"/>
  <c r="B90" i="20"/>
  <c r="D90" i="20"/>
  <c r="F90" i="20"/>
  <c r="J90" i="20"/>
  <c r="B104" i="11"/>
  <c r="R104" i="11" s="1"/>
  <c r="G90" i="20"/>
  <c r="C119" i="20"/>
  <c r="F119" i="20"/>
  <c r="A119" i="20"/>
  <c r="I119" i="20"/>
  <c r="G119" i="20"/>
  <c r="H119" i="20"/>
  <c r="J119" i="20"/>
  <c r="B133" i="11"/>
  <c r="R133" i="11" s="1"/>
  <c r="D119" i="20"/>
  <c r="E119" i="20"/>
  <c r="B119" i="20"/>
  <c r="A65" i="20"/>
  <c r="I65" i="20"/>
  <c r="B65" i="20"/>
  <c r="J65" i="20"/>
  <c r="C65" i="20"/>
  <c r="D65" i="20"/>
  <c r="E65" i="20"/>
  <c r="G65" i="20"/>
  <c r="F65" i="20"/>
  <c r="H65" i="20"/>
  <c r="B79" i="11"/>
  <c r="R79" i="11" s="1"/>
  <c r="A84" i="20"/>
  <c r="I84" i="20"/>
  <c r="D84" i="20"/>
  <c r="E84" i="20"/>
  <c r="G84" i="20"/>
  <c r="J84" i="20"/>
  <c r="B98" i="11"/>
  <c r="R98" i="11" s="1"/>
  <c r="B84" i="20"/>
  <c r="F84" i="20"/>
  <c r="H84" i="20"/>
  <c r="C84" i="20"/>
  <c r="E102" i="20"/>
  <c r="H102" i="20"/>
  <c r="A102" i="20"/>
  <c r="I102" i="20"/>
  <c r="C102" i="20"/>
  <c r="F102" i="20"/>
  <c r="G102" i="20"/>
  <c r="J102" i="20"/>
  <c r="B116" i="11"/>
  <c r="R116" i="11" s="1"/>
  <c r="B102" i="20"/>
  <c r="D102" i="20"/>
  <c r="A100" i="20"/>
  <c r="I100" i="20"/>
  <c r="D100" i="20"/>
  <c r="E100" i="20"/>
  <c r="G100" i="20"/>
  <c r="J100" i="20"/>
  <c r="B114" i="11"/>
  <c r="R114" i="11" s="1"/>
  <c r="B100" i="20"/>
  <c r="F100" i="20"/>
  <c r="C100" i="20"/>
  <c r="H100" i="20"/>
  <c r="J2" i="20"/>
  <c r="G34" i="20"/>
  <c r="H34" i="20"/>
  <c r="A34" i="20"/>
  <c r="I34" i="20"/>
  <c r="B34" i="20"/>
  <c r="J34" i="20"/>
  <c r="C34" i="20"/>
  <c r="E34" i="20"/>
  <c r="D34" i="20"/>
  <c r="F34" i="20"/>
  <c r="B48" i="11"/>
  <c r="R48" i="11" s="1"/>
  <c r="C68" i="20"/>
  <c r="D68" i="20"/>
  <c r="E68" i="20"/>
  <c r="F68" i="20"/>
  <c r="G68" i="20"/>
  <c r="A68" i="20"/>
  <c r="I68" i="20"/>
  <c r="H68" i="20"/>
  <c r="B82" i="11"/>
  <c r="R82" i="11" s="1"/>
  <c r="B68" i="20"/>
  <c r="J68" i="20"/>
  <c r="G109" i="20"/>
  <c r="B109" i="20"/>
  <c r="J109" i="20"/>
  <c r="C109" i="20"/>
  <c r="E109" i="20"/>
  <c r="A109" i="20"/>
  <c r="D109" i="20"/>
  <c r="B123" i="11"/>
  <c r="R123" i="11" s="1"/>
  <c r="F109" i="20"/>
  <c r="H109" i="20"/>
  <c r="I109" i="20"/>
  <c r="G117" i="20"/>
  <c r="B117" i="20"/>
  <c r="J117" i="20"/>
  <c r="E117" i="20"/>
  <c r="A117" i="20"/>
  <c r="C117" i="20"/>
  <c r="D117" i="20"/>
  <c r="B131" i="11"/>
  <c r="R131" i="11" s="1"/>
  <c r="F117" i="20"/>
  <c r="H117" i="20"/>
  <c r="I117" i="20"/>
  <c r="C115" i="20"/>
  <c r="F115" i="20"/>
  <c r="A115" i="20"/>
  <c r="I115" i="20"/>
  <c r="H115" i="20"/>
  <c r="B129" i="11"/>
  <c r="R129" i="11" s="1"/>
  <c r="J115" i="20"/>
  <c r="B115" i="20"/>
  <c r="E115" i="20"/>
  <c r="G115" i="20"/>
  <c r="D115" i="20"/>
  <c r="G42" i="20"/>
  <c r="H42" i="20"/>
  <c r="A42" i="20"/>
  <c r="I42" i="20"/>
  <c r="B42" i="20"/>
  <c r="J42" i="20"/>
  <c r="C42" i="20"/>
  <c r="E42" i="20"/>
  <c r="D42" i="20"/>
  <c r="F42" i="20"/>
  <c r="B56" i="11"/>
  <c r="R56" i="11" s="1"/>
  <c r="C60" i="20"/>
  <c r="D60" i="20"/>
  <c r="E60" i="20"/>
  <c r="F60" i="20"/>
  <c r="G60" i="20"/>
  <c r="A60" i="20"/>
  <c r="I60" i="20"/>
  <c r="J60" i="20"/>
  <c r="B74" i="11"/>
  <c r="R74" i="11" s="1"/>
  <c r="B60" i="20"/>
  <c r="H60" i="20"/>
  <c r="E23" i="20"/>
  <c r="F23" i="20"/>
  <c r="G23" i="20"/>
  <c r="H23" i="20"/>
  <c r="A23" i="20"/>
  <c r="I23" i="20"/>
  <c r="C23" i="20"/>
  <c r="B23" i="20"/>
  <c r="J23" i="20"/>
  <c r="B37" i="11"/>
  <c r="R37" i="11" s="1"/>
  <c r="D23" i="20"/>
  <c r="C91" i="20"/>
  <c r="F91" i="20"/>
  <c r="G91" i="20"/>
  <c r="A91" i="20"/>
  <c r="I91" i="20"/>
  <c r="D91" i="20"/>
  <c r="B105" i="11"/>
  <c r="R105" i="11" s="1"/>
  <c r="E91" i="20"/>
  <c r="H91" i="20"/>
  <c r="J91" i="20"/>
  <c r="B91" i="20"/>
  <c r="A120" i="20"/>
  <c r="I120" i="20"/>
  <c r="D120" i="20"/>
  <c r="G120" i="20"/>
  <c r="J120" i="20"/>
  <c r="B120" i="20"/>
  <c r="C120" i="20"/>
  <c r="F120" i="20"/>
  <c r="H120" i="20"/>
  <c r="E120" i="20"/>
  <c r="B134" i="11"/>
  <c r="R134" i="11" s="1"/>
  <c r="G66" i="20"/>
  <c r="H66" i="20"/>
  <c r="A66" i="20"/>
  <c r="I66" i="20"/>
  <c r="B66" i="20"/>
  <c r="J66" i="20"/>
  <c r="C66" i="20"/>
  <c r="E66" i="20"/>
  <c r="D66" i="20"/>
  <c r="F66" i="20"/>
  <c r="B80" i="11"/>
  <c r="R80" i="11" s="1"/>
  <c r="G6" i="20"/>
  <c r="H6" i="20"/>
  <c r="A6" i="20"/>
  <c r="I6" i="20"/>
  <c r="B6" i="20"/>
  <c r="J6" i="20"/>
  <c r="C6" i="20"/>
  <c r="E6" i="20"/>
  <c r="F6" i="20"/>
  <c r="D6" i="20"/>
  <c r="B20" i="11"/>
  <c r="R20" i="11" s="1"/>
  <c r="A116" i="20"/>
  <c r="I116" i="20"/>
  <c r="D116" i="20"/>
  <c r="G116" i="20"/>
  <c r="B130" i="11"/>
  <c r="R130" i="11" s="1"/>
  <c r="B116" i="20"/>
  <c r="C116" i="20"/>
  <c r="E116" i="20"/>
  <c r="H116" i="20"/>
  <c r="F116" i="20"/>
  <c r="J116" i="20"/>
  <c r="G30" i="20"/>
  <c r="H30" i="20"/>
  <c r="A30" i="20"/>
  <c r="I30" i="20"/>
  <c r="B30" i="20"/>
  <c r="J30" i="20"/>
  <c r="C30" i="20"/>
  <c r="E30" i="20"/>
  <c r="D30" i="20"/>
  <c r="B44" i="11"/>
  <c r="R44" i="11" s="1"/>
  <c r="F30" i="20"/>
  <c r="C103" i="20"/>
  <c r="F103" i="20"/>
  <c r="G103" i="20"/>
  <c r="A103" i="20"/>
  <c r="I103" i="20"/>
  <c r="B103" i="20"/>
  <c r="D103" i="20"/>
  <c r="B117" i="11"/>
  <c r="R117" i="11" s="1"/>
  <c r="H103" i="20"/>
  <c r="J103" i="20"/>
  <c r="E103" i="20"/>
  <c r="C44" i="20"/>
  <c r="D44" i="20"/>
  <c r="E44" i="20"/>
  <c r="F44" i="20"/>
  <c r="G44" i="20"/>
  <c r="A44" i="20"/>
  <c r="I44" i="20"/>
  <c r="J44" i="20"/>
  <c r="B44" i="20"/>
  <c r="H44" i="20"/>
  <c r="B58" i="11"/>
  <c r="R58" i="11" s="1"/>
  <c r="C2" i="20"/>
  <c r="F2" i="20"/>
  <c r="C64" i="20"/>
  <c r="D64" i="20"/>
  <c r="E64" i="20"/>
  <c r="F64" i="20"/>
  <c r="G64" i="20"/>
  <c r="A64" i="20"/>
  <c r="I64" i="20"/>
  <c r="B64" i="20"/>
  <c r="H64" i="20"/>
  <c r="J64" i="20"/>
  <c r="B78" i="11"/>
  <c r="R78" i="11" s="1"/>
  <c r="G18" i="20"/>
  <c r="H18" i="20"/>
  <c r="A18" i="20"/>
  <c r="I18" i="20"/>
  <c r="B18" i="20"/>
  <c r="J18" i="20"/>
  <c r="C18" i="20"/>
  <c r="E18" i="20"/>
  <c r="D18" i="20"/>
  <c r="F18" i="20"/>
  <c r="B32" i="11"/>
  <c r="R32" i="11" s="1"/>
  <c r="G50" i="20"/>
  <c r="H50" i="20"/>
  <c r="A50" i="20"/>
  <c r="I50" i="20"/>
  <c r="B50" i="20"/>
  <c r="J50" i="20"/>
  <c r="C50" i="20"/>
  <c r="E50" i="20"/>
  <c r="D50" i="20"/>
  <c r="F50" i="20"/>
  <c r="B64" i="11"/>
  <c r="R64" i="11" s="1"/>
  <c r="E82" i="20"/>
  <c r="H82" i="20"/>
  <c r="A82" i="20"/>
  <c r="I82" i="20"/>
  <c r="C82" i="20"/>
  <c r="B82" i="20"/>
  <c r="D82" i="20"/>
  <c r="F82" i="20"/>
  <c r="J82" i="20"/>
  <c r="G82" i="20"/>
  <c r="B96" i="11"/>
  <c r="R96" i="11" s="1"/>
  <c r="E114" i="20"/>
  <c r="H114" i="20"/>
  <c r="C114" i="20"/>
  <c r="F114" i="20"/>
  <c r="G114" i="20"/>
  <c r="I114" i="20"/>
  <c r="J114" i="20"/>
  <c r="B114" i="20"/>
  <c r="A114" i="20"/>
  <c r="D114" i="20"/>
  <c r="B128" i="11"/>
  <c r="R128" i="11" s="1"/>
  <c r="W20" i="14"/>
  <c r="X20" i="14"/>
  <c r="Y20" i="14"/>
  <c r="Z20" i="14"/>
  <c r="W21" i="14"/>
  <c r="X21" i="14"/>
  <c r="Y21" i="14"/>
  <c r="Z21" i="14"/>
  <c r="W22" i="14"/>
  <c r="X22" i="14"/>
  <c r="Y22" i="14"/>
  <c r="Z22" i="14"/>
  <c r="W23" i="14"/>
  <c r="X23" i="14"/>
  <c r="Y23" i="14"/>
  <c r="Z23" i="14"/>
  <c r="W24" i="14"/>
  <c r="X24" i="14"/>
  <c r="Y24" i="14"/>
  <c r="Z24" i="14"/>
  <c r="W25" i="14"/>
  <c r="X25" i="14"/>
  <c r="Y25" i="14"/>
  <c r="Z25" i="14"/>
  <c r="W26" i="14"/>
  <c r="X26" i="14"/>
  <c r="Y26" i="14"/>
  <c r="Z26" i="14"/>
  <c r="W27" i="14"/>
  <c r="X27" i="14"/>
  <c r="Y27" i="14"/>
  <c r="Z27" i="14"/>
  <c r="W28" i="14"/>
  <c r="X28" i="14"/>
  <c r="Y28" i="14"/>
  <c r="Z28" i="14"/>
  <c r="W29" i="14"/>
  <c r="X29" i="14"/>
  <c r="Y29" i="14"/>
  <c r="Z29" i="14"/>
  <c r="W30" i="14"/>
  <c r="X30" i="14"/>
  <c r="Y30" i="14"/>
  <c r="Z30" i="14"/>
  <c r="W31" i="14"/>
  <c r="X31" i="14"/>
  <c r="Y31" i="14"/>
  <c r="Z31" i="14"/>
  <c r="W32" i="14"/>
  <c r="X32" i="14"/>
  <c r="Y32" i="14"/>
  <c r="Z32" i="14"/>
  <c r="W33" i="14"/>
  <c r="X33" i="14"/>
  <c r="Y33" i="14"/>
  <c r="Z33" i="14"/>
  <c r="W34" i="14"/>
  <c r="X34" i="14"/>
  <c r="Y34" i="14"/>
  <c r="Z34" i="14"/>
  <c r="W35" i="14"/>
  <c r="X35" i="14"/>
  <c r="Y35" i="14"/>
  <c r="Z35" i="14"/>
  <c r="W36" i="14"/>
  <c r="X36" i="14"/>
  <c r="Y36" i="14"/>
  <c r="Z36" i="14"/>
  <c r="W37" i="14"/>
  <c r="X37" i="14"/>
  <c r="Y37" i="14"/>
  <c r="Z37" i="14"/>
  <c r="W38" i="14"/>
  <c r="X38" i="14"/>
  <c r="Y38" i="14"/>
  <c r="Z38" i="14"/>
  <c r="W39" i="14"/>
  <c r="X39" i="14"/>
  <c r="Y39" i="14"/>
  <c r="Z39" i="14"/>
  <c r="W40" i="14"/>
  <c r="X40" i="14"/>
  <c r="Y40" i="14"/>
  <c r="Z40" i="14"/>
  <c r="W41" i="14"/>
  <c r="X41" i="14"/>
  <c r="Y41" i="14"/>
  <c r="Z41" i="14"/>
  <c r="W42" i="14"/>
  <c r="X42" i="14"/>
  <c r="Y42" i="14"/>
  <c r="Z42" i="14"/>
  <c r="W43" i="14"/>
  <c r="X43" i="14"/>
  <c r="Y43" i="14"/>
  <c r="Z43" i="14"/>
  <c r="W44" i="14"/>
  <c r="X44" i="14"/>
  <c r="Y44" i="14"/>
  <c r="Z44" i="14"/>
  <c r="W45" i="14"/>
  <c r="X45" i="14"/>
  <c r="Y45" i="14"/>
  <c r="Z45" i="14"/>
  <c r="W46" i="14"/>
  <c r="X46" i="14"/>
  <c r="Y46" i="14"/>
  <c r="Z46" i="14"/>
  <c r="W47" i="14"/>
  <c r="X47" i="14"/>
  <c r="Y47" i="14"/>
  <c r="Z47" i="14"/>
  <c r="W48" i="14"/>
  <c r="X48" i="14"/>
  <c r="Y48" i="14"/>
  <c r="Z48" i="14"/>
  <c r="W49" i="14"/>
  <c r="X49" i="14"/>
  <c r="Y49" i="14"/>
  <c r="Z49" i="14"/>
  <c r="W50" i="14"/>
  <c r="X50" i="14"/>
  <c r="Y50" i="14"/>
  <c r="Z50" i="14"/>
  <c r="W51" i="14"/>
  <c r="X51" i="14"/>
  <c r="Y51" i="14"/>
  <c r="Z51" i="14"/>
  <c r="W52" i="14"/>
  <c r="X52" i="14"/>
  <c r="Y52" i="14"/>
  <c r="Z52" i="14"/>
  <c r="W53" i="14"/>
  <c r="X53" i="14"/>
  <c r="Y53" i="14"/>
  <c r="Z53" i="14"/>
  <c r="W54" i="14"/>
  <c r="X54" i="14"/>
  <c r="Y54" i="14"/>
  <c r="Z54" i="14"/>
  <c r="W55" i="14"/>
  <c r="X55" i="14"/>
  <c r="Y55" i="14"/>
  <c r="Z55" i="14"/>
  <c r="W56" i="14"/>
  <c r="X56" i="14"/>
  <c r="Y56" i="14"/>
  <c r="Z56" i="14"/>
  <c r="W57" i="14"/>
  <c r="X57" i="14"/>
  <c r="Y57" i="14"/>
  <c r="Z57" i="14"/>
  <c r="W58" i="14"/>
  <c r="X58" i="14"/>
  <c r="Y58" i="14"/>
  <c r="Z58" i="14"/>
  <c r="W59" i="14"/>
  <c r="X59" i="14"/>
  <c r="Y59" i="14"/>
  <c r="Z59" i="14"/>
  <c r="W60" i="14"/>
  <c r="X60" i="14"/>
  <c r="Y60" i="14"/>
  <c r="Z60" i="14"/>
  <c r="W61" i="14"/>
  <c r="X61" i="14"/>
  <c r="Y61" i="14"/>
  <c r="Z61" i="14"/>
  <c r="W62" i="14"/>
  <c r="X62" i="14"/>
  <c r="Y62" i="14"/>
  <c r="Z62" i="14"/>
  <c r="W63" i="14"/>
  <c r="X63" i="14"/>
  <c r="Y63" i="14"/>
  <c r="Z63" i="14"/>
  <c r="W64" i="14"/>
  <c r="X64" i="14"/>
  <c r="Y64" i="14"/>
  <c r="Z64" i="14"/>
  <c r="W65" i="14"/>
  <c r="X65" i="14"/>
  <c r="Y65" i="14"/>
  <c r="Z65" i="14"/>
  <c r="W66" i="14"/>
  <c r="X66" i="14"/>
  <c r="Y66" i="14"/>
  <c r="Z66" i="14"/>
  <c r="W67" i="14"/>
  <c r="X67" i="14"/>
  <c r="Y67" i="14"/>
  <c r="Z67" i="14"/>
  <c r="W68" i="14"/>
  <c r="X68" i="14"/>
  <c r="Y68" i="14"/>
  <c r="Z68" i="14"/>
  <c r="W69" i="14"/>
  <c r="X69" i="14"/>
  <c r="Y69" i="14"/>
  <c r="Z69" i="14"/>
  <c r="W70" i="14"/>
  <c r="X70" i="14"/>
  <c r="Y70" i="14"/>
  <c r="Z70" i="14"/>
  <c r="W71" i="14"/>
  <c r="X71" i="14"/>
  <c r="Y71" i="14"/>
  <c r="Z71" i="14"/>
  <c r="W72" i="14"/>
  <c r="X72" i="14"/>
  <c r="Y72" i="14"/>
  <c r="Z72" i="14"/>
  <c r="W73" i="14"/>
  <c r="X73" i="14"/>
  <c r="Y73" i="14"/>
  <c r="Z73" i="14"/>
  <c r="W74" i="14"/>
  <c r="X74" i="14"/>
  <c r="Y74" i="14"/>
  <c r="Z74" i="14"/>
  <c r="W75" i="14"/>
  <c r="X75" i="14"/>
  <c r="Y75" i="14"/>
  <c r="Z75" i="14"/>
  <c r="W76" i="14"/>
  <c r="X76" i="14"/>
  <c r="Y76" i="14"/>
  <c r="Z76" i="14"/>
  <c r="W77" i="14"/>
  <c r="X77" i="14"/>
  <c r="Y77" i="14"/>
  <c r="Z77" i="14"/>
  <c r="W78" i="14"/>
  <c r="X78" i="14"/>
  <c r="Y78" i="14"/>
  <c r="Z78" i="14"/>
  <c r="W79" i="14"/>
  <c r="X79" i="14"/>
  <c r="Y79" i="14"/>
  <c r="Z79" i="14"/>
  <c r="W80" i="14"/>
  <c r="X80" i="14"/>
  <c r="Y80" i="14"/>
  <c r="Z80" i="14"/>
  <c r="W81" i="14"/>
  <c r="X81" i="14"/>
  <c r="Y81" i="14"/>
  <c r="Z81" i="14"/>
  <c r="W82" i="14"/>
  <c r="X82" i="14"/>
  <c r="Y82" i="14"/>
  <c r="Z82" i="14"/>
  <c r="W83" i="14"/>
  <c r="X83" i="14"/>
  <c r="Y83" i="14"/>
  <c r="Z83" i="14"/>
  <c r="W84" i="14"/>
  <c r="X84" i="14"/>
  <c r="Y84" i="14"/>
  <c r="Z84" i="14"/>
  <c r="W85" i="14"/>
  <c r="X85" i="14"/>
  <c r="Y85" i="14"/>
  <c r="Z85" i="14"/>
  <c r="W86" i="14"/>
  <c r="X86" i="14"/>
  <c r="Y86" i="14"/>
  <c r="Z86" i="14"/>
  <c r="W87" i="14"/>
  <c r="X87" i="14"/>
  <c r="Y87" i="14"/>
  <c r="Z87" i="14"/>
  <c r="W88" i="14"/>
  <c r="X88" i="14"/>
  <c r="Y88" i="14"/>
  <c r="Z88" i="14"/>
  <c r="W89" i="14"/>
  <c r="X89" i="14"/>
  <c r="Y89" i="14"/>
  <c r="Z89" i="14"/>
  <c r="W90" i="14"/>
  <c r="X90" i="14"/>
  <c r="Y90" i="14"/>
  <c r="Z90" i="14"/>
  <c r="W91" i="14"/>
  <c r="X91" i="14"/>
  <c r="Y91" i="14"/>
  <c r="Z91" i="14"/>
  <c r="W92" i="14"/>
  <c r="X92" i="14"/>
  <c r="Y92" i="14"/>
  <c r="Z92" i="14"/>
  <c r="W93" i="14"/>
  <c r="X93" i="14"/>
  <c r="Y93" i="14"/>
  <c r="Z93" i="14"/>
  <c r="W94" i="14"/>
  <c r="X94" i="14"/>
  <c r="Y94" i="14"/>
  <c r="Z94" i="14"/>
  <c r="W95" i="14"/>
  <c r="X95" i="14"/>
  <c r="Y95" i="14"/>
  <c r="Z95" i="14"/>
  <c r="W96" i="14"/>
  <c r="X96" i="14"/>
  <c r="Y96" i="14"/>
  <c r="Z96" i="14"/>
  <c r="W97" i="14"/>
  <c r="X97" i="14"/>
  <c r="Y97" i="14"/>
  <c r="Z97" i="14"/>
  <c r="W98" i="14"/>
  <c r="X98" i="14"/>
  <c r="Y98" i="14"/>
  <c r="Z98" i="14"/>
  <c r="W99" i="14"/>
  <c r="X99" i="14"/>
  <c r="Y99" i="14"/>
  <c r="Z99" i="14"/>
  <c r="W100" i="14"/>
  <c r="X100" i="14"/>
  <c r="Y100" i="14"/>
  <c r="Z100" i="14"/>
  <c r="W101" i="14"/>
  <c r="X101" i="14"/>
  <c r="Y101" i="14"/>
  <c r="Z101" i="14"/>
  <c r="W102" i="14"/>
  <c r="X102" i="14"/>
  <c r="Y102" i="14"/>
  <c r="Z102" i="14"/>
  <c r="W103" i="14"/>
  <c r="X103" i="14"/>
  <c r="Y103" i="14"/>
  <c r="Z103" i="14"/>
  <c r="Z19" i="14"/>
  <c r="Y19" i="14"/>
  <c r="W19" i="14"/>
  <c r="X19" i="14"/>
  <c r="B39" i="7"/>
  <c r="A41" i="7"/>
  <c r="B38" i="7"/>
  <c r="E5" i="9"/>
  <c r="E5" i="8"/>
  <c r="S1022" i="9"/>
  <c r="S1015" i="9"/>
  <c r="S1008" i="9"/>
  <c r="S1001" i="9"/>
  <c r="S994" i="9"/>
  <c r="S987" i="9"/>
  <c r="S980" i="9"/>
  <c r="S973" i="9"/>
  <c r="S966" i="9"/>
  <c r="S959" i="9"/>
  <c r="S952" i="9"/>
  <c r="S945" i="9"/>
  <c r="S938" i="9"/>
  <c r="S931" i="9"/>
  <c r="S924" i="9"/>
  <c r="S917" i="9"/>
  <c r="S910" i="9"/>
  <c r="S903" i="9"/>
  <c r="S896" i="9"/>
  <c r="S889" i="9"/>
  <c r="S882" i="9"/>
  <c r="S875" i="9"/>
  <c r="S868" i="9"/>
  <c r="S861" i="9"/>
  <c r="S854" i="9"/>
  <c r="S847" i="9"/>
  <c r="S840" i="9"/>
  <c r="S833" i="9"/>
  <c r="S826" i="9"/>
  <c r="S819" i="9"/>
  <c r="S812" i="9"/>
  <c r="S805" i="9"/>
  <c r="S798" i="9"/>
  <c r="S791" i="9"/>
  <c r="S784" i="9"/>
  <c r="S777" i="9"/>
  <c r="S770" i="9"/>
  <c r="S763" i="9"/>
  <c r="S756" i="9"/>
  <c r="S749" i="9"/>
  <c r="S742" i="9"/>
  <c r="S735" i="9"/>
  <c r="S728" i="9"/>
  <c r="S721" i="9"/>
  <c r="S714" i="9"/>
  <c r="S707" i="9"/>
  <c r="S700" i="9"/>
  <c r="S693" i="9"/>
  <c r="S686" i="9"/>
  <c r="S679" i="9"/>
  <c r="S672" i="9"/>
  <c r="S665" i="9"/>
  <c r="S658" i="9"/>
  <c r="S651" i="9"/>
  <c r="S644" i="9"/>
  <c r="S637" i="9"/>
  <c r="S630" i="9"/>
  <c r="S623" i="9"/>
  <c r="S616" i="9"/>
  <c r="S609" i="9"/>
  <c r="S602" i="9"/>
  <c r="S595" i="9"/>
  <c r="S588" i="9"/>
  <c r="S581" i="9"/>
  <c r="S574" i="9"/>
  <c r="S567" i="9"/>
  <c r="S560" i="9"/>
  <c r="S553" i="9"/>
  <c r="S546" i="9"/>
  <c r="S539" i="9"/>
  <c r="S532" i="9"/>
  <c r="S525" i="9"/>
  <c r="A38" i="7"/>
  <c r="Q21" i="9"/>
  <c r="R21" i="9"/>
  <c r="Q22" i="9"/>
  <c r="R22" i="9"/>
  <c r="Q23" i="9"/>
  <c r="R23" i="9"/>
  <c r="Q24" i="9"/>
  <c r="R24" i="9"/>
  <c r="Q25" i="9"/>
  <c r="R25" i="9"/>
  <c r="Q26" i="9"/>
  <c r="R26" i="9"/>
  <c r="Q27" i="9"/>
  <c r="R27" i="9"/>
  <c r="S27" i="9"/>
  <c r="Q28" i="9"/>
  <c r="R28" i="9"/>
  <c r="Q29" i="9"/>
  <c r="R29" i="9"/>
  <c r="Q30" i="9"/>
  <c r="R30" i="9"/>
  <c r="Q31" i="9"/>
  <c r="R31" i="9"/>
  <c r="Q32" i="9"/>
  <c r="R32" i="9"/>
  <c r="Q33" i="9"/>
  <c r="R33" i="9"/>
  <c r="Q34" i="9"/>
  <c r="R34" i="9"/>
  <c r="S34" i="9"/>
  <c r="Q35" i="9"/>
  <c r="R35" i="9"/>
  <c r="Q36" i="9"/>
  <c r="R36" i="9"/>
  <c r="Q37" i="9"/>
  <c r="R37" i="9"/>
  <c r="Q38" i="9"/>
  <c r="R38" i="9"/>
  <c r="Q39" i="9"/>
  <c r="R39" i="9"/>
  <c r="Q40" i="9"/>
  <c r="R40" i="9"/>
  <c r="Q41" i="9"/>
  <c r="R41" i="9"/>
  <c r="S41" i="9"/>
  <c r="Q42" i="9"/>
  <c r="R42" i="9"/>
  <c r="Q43" i="9"/>
  <c r="R43" i="9"/>
  <c r="Q44" i="9"/>
  <c r="R44" i="9"/>
  <c r="Q45" i="9"/>
  <c r="R45" i="9"/>
  <c r="Q46" i="9"/>
  <c r="R46" i="9"/>
  <c r="Q47" i="9"/>
  <c r="R47" i="9"/>
  <c r="Q48" i="9"/>
  <c r="R48" i="9"/>
  <c r="S48" i="9"/>
  <c r="Q49" i="9"/>
  <c r="R49" i="9"/>
  <c r="Q50" i="9"/>
  <c r="R50" i="9"/>
  <c r="Q51" i="9"/>
  <c r="R51" i="9"/>
  <c r="Q52" i="9"/>
  <c r="R52" i="9"/>
  <c r="Q53" i="9"/>
  <c r="R53" i="9"/>
  <c r="Q54" i="9"/>
  <c r="R54" i="9"/>
  <c r="Q55" i="9"/>
  <c r="R55" i="9"/>
  <c r="S55" i="9"/>
  <c r="Q56" i="9"/>
  <c r="R56" i="9"/>
  <c r="Q57" i="9"/>
  <c r="R57" i="9"/>
  <c r="Q58" i="9"/>
  <c r="R58" i="9"/>
  <c r="Q59" i="9"/>
  <c r="R59" i="9"/>
  <c r="Q60" i="9"/>
  <c r="R60" i="9"/>
  <c r="Q61" i="9"/>
  <c r="R61" i="9"/>
  <c r="Q62" i="9"/>
  <c r="R62" i="9"/>
  <c r="S62" i="9"/>
  <c r="Q63" i="9"/>
  <c r="R63" i="9"/>
  <c r="S63" i="9"/>
  <c r="Q64" i="9"/>
  <c r="R64" i="9"/>
  <c r="Q65" i="9"/>
  <c r="R65" i="9"/>
  <c r="Q66" i="9"/>
  <c r="R66" i="9"/>
  <c r="Q67" i="9"/>
  <c r="R67" i="9"/>
  <c r="Q68" i="9"/>
  <c r="R68" i="9"/>
  <c r="Q69" i="9"/>
  <c r="R69" i="9"/>
  <c r="S69" i="9"/>
  <c r="Q70" i="9"/>
  <c r="R70" i="9"/>
  <c r="Q71" i="9"/>
  <c r="R71" i="9"/>
  <c r="Q72" i="9"/>
  <c r="R72" i="9"/>
  <c r="Q73" i="9"/>
  <c r="R73" i="9"/>
  <c r="Q74" i="9"/>
  <c r="R74" i="9"/>
  <c r="Q75" i="9"/>
  <c r="R75" i="9"/>
  <c r="Q76" i="9"/>
  <c r="R76" i="9"/>
  <c r="S76" i="9"/>
  <c r="Q77" i="9"/>
  <c r="R77" i="9"/>
  <c r="Q78" i="9"/>
  <c r="R78" i="9"/>
  <c r="Q79" i="9"/>
  <c r="R79" i="9"/>
  <c r="Q80" i="9"/>
  <c r="R80" i="9"/>
  <c r="Q81" i="9"/>
  <c r="R81" i="9"/>
  <c r="Q82" i="9"/>
  <c r="R82" i="9"/>
  <c r="Q83" i="9"/>
  <c r="R83" i="9"/>
  <c r="S83" i="9"/>
  <c r="Q84" i="9"/>
  <c r="R84" i="9"/>
  <c r="Q85" i="9"/>
  <c r="R85" i="9"/>
  <c r="Q86" i="9"/>
  <c r="R86" i="9"/>
  <c r="Q87" i="9"/>
  <c r="R87" i="9"/>
  <c r="Q88" i="9"/>
  <c r="R88" i="9"/>
  <c r="Q89" i="9"/>
  <c r="R89" i="9"/>
  <c r="Q90" i="9"/>
  <c r="R90" i="9"/>
  <c r="S90" i="9"/>
  <c r="Q91" i="9"/>
  <c r="R91" i="9"/>
  <c r="Q92" i="9"/>
  <c r="R92" i="9"/>
  <c r="Q93" i="9"/>
  <c r="R93" i="9"/>
  <c r="Q94" i="9"/>
  <c r="R94" i="9"/>
  <c r="Q95" i="9"/>
  <c r="R95" i="9"/>
  <c r="Q96" i="9"/>
  <c r="R96" i="9"/>
  <c r="Q97" i="9"/>
  <c r="R97" i="9"/>
  <c r="S97" i="9"/>
  <c r="Q98" i="9"/>
  <c r="R98" i="9"/>
  <c r="Q99" i="9"/>
  <c r="R99" i="9"/>
  <c r="Q100" i="9"/>
  <c r="R100" i="9"/>
  <c r="Q101" i="9"/>
  <c r="R101" i="9"/>
  <c r="Q102" i="9"/>
  <c r="R102" i="9"/>
  <c r="Q103" i="9"/>
  <c r="R103" i="9"/>
  <c r="Q104" i="9"/>
  <c r="R104" i="9"/>
  <c r="S104" i="9"/>
  <c r="Q105" i="9"/>
  <c r="R105" i="9"/>
  <c r="Q106" i="9"/>
  <c r="R106" i="9"/>
  <c r="Q107" i="9"/>
  <c r="R107" i="9"/>
  <c r="Q108" i="9"/>
  <c r="R108" i="9"/>
  <c r="Q109" i="9"/>
  <c r="R109" i="9"/>
  <c r="Q110" i="9"/>
  <c r="R110" i="9"/>
  <c r="Q111" i="9"/>
  <c r="R111" i="9"/>
  <c r="S111" i="9"/>
  <c r="Q112" i="9"/>
  <c r="R112" i="9"/>
  <c r="Q113" i="9"/>
  <c r="R113" i="9"/>
  <c r="Q114" i="9"/>
  <c r="R114" i="9"/>
  <c r="Q115" i="9"/>
  <c r="R115" i="9"/>
  <c r="Q116" i="9"/>
  <c r="R116" i="9"/>
  <c r="Q117" i="9"/>
  <c r="R117" i="9"/>
  <c r="Q118" i="9"/>
  <c r="R118" i="9"/>
  <c r="S118" i="9"/>
  <c r="Q119" i="9"/>
  <c r="R119" i="9"/>
  <c r="Q120" i="9"/>
  <c r="R120" i="9"/>
  <c r="Q121" i="9"/>
  <c r="R121" i="9"/>
  <c r="Q122" i="9"/>
  <c r="R122" i="9"/>
  <c r="Q123" i="9"/>
  <c r="R123" i="9"/>
  <c r="Q124" i="9"/>
  <c r="R124" i="9"/>
  <c r="Q125" i="9"/>
  <c r="R125" i="9"/>
  <c r="S125" i="9"/>
  <c r="Q126" i="9"/>
  <c r="R126" i="9"/>
  <c r="Q127" i="9"/>
  <c r="R127" i="9"/>
  <c r="Q128" i="9"/>
  <c r="R128" i="9"/>
  <c r="S128" i="9"/>
  <c r="Q129" i="9"/>
  <c r="R129" i="9"/>
  <c r="Q130" i="9"/>
  <c r="R130" i="9"/>
  <c r="Q131" i="9"/>
  <c r="R131" i="9"/>
  <c r="Q132" i="9"/>
  <c r="R132" i="9"/>
  <c r="S132" i="9"/>
  <c r="Q133" i="9"/>
  <c r="R133" i="9"/>
  <c r="Q134" i="9"/>
  <c r="R134" i="9"/>
  <c r="Q135" i="9"/>
  <c r="R135" i="9"/>
  <c r="Q136" i="9"/>
  <c r="R136" i="9"/>
  <c r="Q137" i="9"/>
  <c r="R137" i="9"/>
  <c r="Q138" i="9"/>
  <c r="R138" i="9"/>
  <c r="Q139" i="9"/>
  <c r="R139" i="9"/>
  <c r="S139" i="9"/>
  <c r="Q140" i="9"/>
  <c r="R140" i="9"/>
  <c r="Q141" i="9"/>
  <c r="R141" i="9"/>
  <c r="Q142" i="9"/>
  <c r="R142" i="9"/>
  <c r="Q143" i="9"/>
  <c r="R143" i="9"/>
  <c r="Q144" i="9"/>
  <c r="R144" i="9"/>
  <c r="Q145" i="9"/>
  <c r="R145" i="9"/>
  <c r="Q146" i="9"/>
  <c r="R146" i="9"/>
  <c r="S146" i="9"/>
  <c r="Q147" i="9"/>
  <c r="R147" i="9"/>
  <c r="Q148" i="9"/>
  <c r="R148" i="9"/>
  <c r="Q149" i="9"/>
  <c r="R149" i="9"/>
  <c r="Q150" i="9"/>
  <c r="R150" i="9"/>
  <c r="Q151" i="9"/>
  <c r="R151" i="9"/>
  <c r="Q152" i="9"/>
  <c r="R152" i="9"/>
  <c r="Q153" i="9"/>
  <c r="R153" i="9"/>
  <c r="S153" i="9"/>
  <c r="Q154" i="9"/>
  <c r="R154" i="9"/>
  <c r="Q155" i="9"/>
  <c r="R155" i="9"/>
  <c r="Q156" i="9"/>
  <c r="R156" i="9"/>
  <c r="Q157" i="9"/>
  <c r="R157" i="9"/>
  <c r="Q158" i="9"/>
  <c r="R158" i="9"/>
  <c r="Q159" i="9"/>
  <c r="R159" i="9"/>
  <c r="Q160" i="9"/>
  <c r="R160" i="9"/>
  <c r="S160" i="9"/>
  <c r="Q161" i="9"/>
  <c r="R161" i="9"/>
  <c r="Q162" i="9"/>
  <c r="R162" i="9"/>
  <c r="Q163" i="9"/>
  <c r="R163" i="9"/>
  <c r="Q164" i="9"/>
  <c r="R164" i="9"/>
  <c r="Q165" i="9"/>
  <c r="R165" i="9"/>
  <c r="Q166" i="9"/>
  <c r="R166" i="9"/>
  <c r="Q167" i="9"/>
  <c r="R167" i="9"/>
  <c r="S167" i="9"/>
  <c r="Q168" i="9"/>
  <c r="R168" i="9"/>
  <c r="Q169" i="9"/>
  <c r="R169" i="9"/>
  <c r="Q170" i="9"/>
  <c r="R170" i="9"/>
  <c r="Q171" i="9"/>
  <c r="R171" i="9"/>
  <c r="Q172" i="9"/>
  <c r="R172" i="9"/>
  <c r="Q173" i="9"/>
  <c r="R173" i="9"/>
  <c r="Q174" i="9"/>
  <c r="R174" i="9"/>
  <c r="S174" i="9"/>
  <c r="Q175" i="9"/>
  <c r="R175" i="9"/>
  <c r="Q176" i="9"/>
  <c r="R176" i="9"/>
  <c r="Q177" i="9"/>
  <c r="R177" i="9"/>
  <c r="Q178" i="9"/>
  <c r="R178" i="9"/>
  <c r="Q179" i="9"/>
  <c r="R179" i="9"/>
  <c r="Q180" i="9"/>
  <c r="R180" i="9"/>
  <c r="Q181" i="9"/>
  <c r="R181" i="9"/>
  <c r="S181" i="9"/>
  <c r="Q182" i="9"/>
  <c r="R182" i="9"/>
  <c r="Q183" i="9"/>
  <c r="R183" i="9"/>
  <c r="Q184" i="9"/>
  <c r="R184" i="9"/>
  <c r="Q185" i="9"/>
  <c r="R185" i="9"/>
  <c r="Q186" i="9"/>
  <c r="R186" i="9"/>
  <c r="Q187" i="9"/>
  <c r="R187" i="9"/>
  <c r="Q188" i="9"/>
  <c r="R188" i="9"/>
  <c r="S188" i="9"/>
  <c r="Q189" i="9"/>
  <c r="R189" i="9"/>
  <c r="Q190" i="9"/>
  <c r="R190" i="9"/>
  <c r="Q191" i="9"/>
  <c r="R191" i="9"/>
  <c r="Q192" i="9"/>
  <c r="R192" i="9"/>
  <c r="Q193" i="9"/>
  <c r="R193" i="9"/>
  <c r="Q194" i="9"/>
  <c r="R194" i="9"/>
  <c r="Q195" i="9"/>
  <c r="R195" i="9"/>
  <c r="S195" i="9"/>
  <c r="Q196" i="9"/>
  <c r="R196" i="9"/>
  <c r="Q197" i="9"/>
  <c r="R197" i="9"/>
  <c r="Q198" i="9"/>
  <c r="R198" i="9"/>
  <c r="Q199" i="9"/>
  <c r="R199" i="9"/>
  <c r="Q200" i="9"/>
  <c r="R200" i="9"/>
  <c r="Q201" i="9"/>
  <c r="R201" i="9"/>
  <c r="Q202" i="9"/>
  <c r="R202" i="9"/>
  <c r="S202" i="9"/>
  <c r="Q203" i="9"/>
  <c r="R203" i="9"/>
  <c r="Q204" i="9"/>
  <c r="R204" i="9"/>
  <c r="Q205" i="9"/>
  <c r="R205" i="9"/>
  <c r="Q206" i="9"/>
  <c r="R206" i="9"/>
  <c r="Q207" i="9"/>
  <c r="R207" i="9"/>
  <c r="Q208" i="9"/>
  <c r="R208" i="9"/>
  <c r="Q209" i="9"/>
  <c r="R209" i="9"/>
  <c r="S209" i="9"/>
  <c r="Q210" i="9"/>
  <c r="R210" i="9"/>
  <c r="Q211" i="9"/>
  <c r="R211" i="9"/>
  <c r="Q212" i="9"/>
  <c r="R212" i="9"/>
  <c r="Q213" i="9"/>
  <c r="R213" i="9"/>
  <c r="Q214" i="9"/>
  <c r="R214" i="9"/>
  <c r="Q215" i="9"/>
  <c r="R215" i="9"/>
  <c r="Q216" i="9"/>
  <c r="R216" i="9"/>
  <c r="S216" i="9"/>
  <c r="Q217" i="9"/>
  <c r="R217" i="9"/>
  <c r="Q218" i="9"/>
  <c r="R218" i="9"/>
  <c r="Q219" i="9"/>
  <c r="R219" i="9"/>
  <c r="Q220" i="9"/>
  <c r="R220" i="9"/>
  <c r="Q221" i="9"/>
  <c r="R221" i="9"/>
  <c r="Q222" i="9"/>
  <c r="R222" i="9"/>
  <c r="Q223" i="9"/>
  <c r="R223" i="9"/>
  <c r="S223" i="9"/>
  <c r="Q224" i="9"/>
  <c r="R224" i="9"/>
  <c r="Q225" i="9"/>
  <c r="R225" i="9"/>
  <c r="Q226" i="9"/>
  <c r="R226" i="9"/>
  <c r="Q227" i="9"/>
  <c r="R227" i="9"/>
  <c r="Q228" i="9"/>
  <c r="R228" i="9"/>
  <c r="Q229" i="9"/>
  <c r="R229" i="9"/>
  <c r="Q230" i="9"/>
  <c r="R230" i="9"/>
  <c r="S230" i="9"/>
  <c r="Q231" i="9"/>
  <c r="R231" i="9"/>
  <c r="Q232" i="9"/>
  <c r="R232" i="9"/>
  <c r="Q233" i="9"/>
  <c r="R233" i="9"/>
  <c r="Q234" i="9"/>
  <c r="R234" i="9"/>
  <c r="Q235" i="9"/>
  <c r="R235" i="9"/>
  <c r="Q236" i="9"/>
  <c r="R236" i="9"/>
  <c r="Q237" i="9"/>
  <c r="R237" i="9"/>
  <c r="S237" i="9"/>
  <c r="Q238" i="9"/>
  <c r="R238" i="9"/>
  <c r="Q239" i="9"/>
  <c r="R239" i="9"/>
  <c r="Q240" i="9"/>
  <c r="R240" i="9"/>
  <c r="Q241" i="9"/>
  <c r="R241" i="9"/>
  <c r="Q242" i="9"/>
  <c r="R242" i="9"/>
  <c r="Q243" i="9"/>
  <c r="R243" i="9"/>
  <c r="Q244" i="9"/>
  <c r="R244" i="9"/>
  <c r="S244" i="9"/>
  <c r="Q245" i="9"/>
  <c r="R245" i="9"/>
  <c r="Q246" i="9"/>
  <c r="R246" i="9"/>
  <c r="Q247" i="9"/>
  <c r="R247" i="9"/>
  <c r="Q248" i="9"/>
  <c r="R248" i="9"/>
  <c r="Q249" i="9"/>
  <c r="R249" i="9"/>
  <c r="Q250" i="9"/>
  <c r="R250" i="9"/>
  <c r="Q251" i="9"/>
  <c r="R251" i="9"/>
  <c r="S251" i="9"/>
  <c r="Q252" i="9"/>
  <c r="R252" i="9"/>
  <c r="Q253" i="9"/>
  <c r="R253" i="9"/>
  <c r="Q254" i="9"/>
  <c r="R254" i="9"/>
  <c r="Q255" i="9"/>
  <c r="R255" i="9"/>
  <c r="Q256" i="9"/>
  <c r="R256" i="9"/>
  <c r="Q257" i="9"/>
  <c r="R257" i="9"/>
  <c r="Q258" i="9"/>
  <c r="R258" i="9"/>
  <c r="S258" i="9"/>
  <c r="Q259" i="9"/>
  <c r="R259" i="9"/>
  <c r="Q260" i="9"/>
  <c r="R260" i="9"/>
  <c r="Q261" i="9"/>
  <c r="R261" i="9"/>
  <c r="Q262" i="9"/>
  <c r="R262" i="9"/>
  <c r="Q263" i="9"/>
  <c r="R263" i="9"/>
  <c r="Q264" i="9"/>
  <c r="R264" i="9"/>
  <c r="Q265" i="9"/>
  <c r="R265" i="9"/>
  <c r="S265" i="9"/>
  <c r="Q266" i="9"/>
  <c r="R266" i="9"/>
  <c r="Q267" i="9"/>
  <c r="R267" i="9"/>
  <c r="Q268" i="9"/>
  <c r="R268" i="9"/>
  <c r="Q269" i="9"/>
  <c r="R269" i="9"/>
  <c r="Q270" i="9"/>
  <c r="R270" i="9"/>
  <c r="Q271" i="9"/>
  <c r="R271" i="9"/>
  <c r="Q272" i="9"/>
  <c r="R272" i="9"/>
  <c r="S272" i="9"/>
  <c r="Q273" i="9"/>
  <c r="R273" i="9"/>
  <c r="Q274" i="9"/>
  <c r="R274" i="9"/>
  <c r="Q275" i="9"/>
  <c r="R275" i="9"/>
  <c r="Q276" i="9"/>
  <c r="R276" i="9"/>
  <c r="Q277" i="9"/>
  <c r="R277" i="9"/>
  <c r="Q278" i="9"/>
  <c r="R278" i="9"/>
  <c r="Q279" i="9"/>
  <c r="R279" i="9"/>
  <c r="S279" i="9"/>
  <c r="Q280" i="9"/>
  <c r="R280" i="9"/>
  <c r="Q281" i="9"/>
  <c r="R281" i="9"/>
  <c r="Q282" i="9"/>
  <c r="R282" i="9"/>
  <c r="Q283" i="9"/>
  <c r="R283" i="9"/>
  <c r="Q284" i="9"/>
  <c r="R284" i="9"/>
  <c r="Q285" i="9"/>
  <c r="R285" i="9"/>
  <c r="Q286" i="9"/>
  <c r="R286" i="9"/>
  <c r="S286" i="9"/>
  <c r="Q287" i="9"/>
  <c r="R287" i="9"/>
  <c r="Q288" i="9"/>
  <c r="R288" i="9"/>
  <c r="Q289" i="9"/>
  <c r="R289" i="9"/>
  <c r="Q290" i="9"/>
  <c r="R290" i="9"/>
  <c r="Q291" i="9"/>
  <c r="R291" i="9"/>
  <c r="Q292" i="9"/>
  <c r="R292" i="9"/>
  <c r="Q293" i="9"/>
  <c r="R293" i="9"/>
  <c r="S293" i="9"/>
  <c r="Q294" i="9"/>
  <c r="R294" i="9"/>
  <c r="Q295" i="9"/>
  <c r="R295" i="9"/>
  <c r="Q296" i="9"/>
  <c r="R296" i="9"/>
  <c r="Q297" i="9"/>
  <c r="R297" i="9"/>
  <c r="Q298" i="9"/>
  <c r="R298" i="9"/>
  <c r="Q299" i="9"/>
  <c r="R299" i="9"/>
  <c r="Q300" i="9"/>
  <c r="R300" i="9"/>
  <c r="S300" i="9"/>
  <c r="Q301" i="9"/>
  <c r="R301" i="9"/>
  <c r="Q302" i="9"/>
  <c r="R302" i="9"/>
  <c r="Q303" i="9"/>
  <c r="R303" i="9"/>
  <c r="Q304" i="9"/>
  <c r="R304" i="9"/>
  <c r="Q305" i="9"/>
  <c r="R305" i="9"/>
  <c r="Q306" i="9"/>
  <c r="R306" i="9"/>
  <c r="Q307" i="9"/>
  <c r="R307" i="9"/>
  <c r="S307" i="9"/>
  <c r="Q308" i="9"/>
  <c r="R308" i="9"/>
  <c r="Q309" i="9"/>
  <c r="R309" i="9"/>
  <c r="Q310" i="9"/>
  <c r="R310" i="9"/>
  <c r="Q311" i="9"/>
  <c r="R311" i="9"/>
  <c r="Q312" i="9"/>
  <c r="R312" i="9"/>
  <c r="Q313" i="9"/>
  <c r="R313" i="9"/>
  <c r="Q314" i="9"/>
  <c r="R314" i="9"/>
  <c r="S314" i="9"/>
  <c r="Q315" i="9"/>
  <c r="R315" i="9"/>
  <c r="Q316" i="9"/>
  <c r="R316" i="9"/>
  <c r="Q317" i="9"/>
  <c r="R317" i="9"/>
  <c r="Q318" i="9"/>
  <c r="R318" i="9"/>
  <c r="Q319" i="9"/>
  <c r="R319" i="9"/>
  <c r="Q320" i="9"/>
  <c r="R320" i="9"/>
  <c r="Q321" i="9"/>
  <c r="R321" i="9"/>
  <c r="S321" i="9"/>
  <c r="Q322" i="9"/>
  <c r="R322" i="9"/>
  <c r="Q323" i="9"/>
  <c r="R323" i="9"/>
  <c r="Q324" i="9"/>
  <c r="R324" i="9"/>
  <c r="Q325" i="9"/>
  <c r="R325" i="9"/>
  <c r="Q326" i="9"/>
  <c r="R326" i="9"/>
  <c r="Q327" i="9"/>
  <c r="R327" i="9"/>
  <c r="Q328" i="9"/>
  <c r="R328" i="9"/>
  <c r="S328" i="9"/>
  <c r="Q329" i="9"/>
  <c r="R329" i="9"/>
  <c r="Q330" i="9"/>
  <c r="R330" i="9"/>
  <c r="Q331" i="9"/>
  <c r="R331" i="9"/>
  <c r="Q332" i="9"/>
  <c r="R332" i="9"/>
  <c r="Q333" i="9"/>
  <c r="R333" i="9"/>
  <c r="Q334" i="9"/>
  <c r="R334" i="9"/>
  <c r="Q335" i="9"/>
  <c r="R335" i="9"/>
  <c r="S335" i="9"/>
  <c r="Q336" i="9"/>
  <c r="R336" i="9"/>
  <c r="Q337" i="9"/>
  <c r="R337" i="9"/>
  <c r="Q338" i="9"/>
  <c r="R338" i="9"/>
  <c r="Q339" i="9"/>
  <c r="R339" i="9"/>
  <c r="Q340" i="9"/>
  <c r="R340" i="9"/>
  <c r="Q341" i="9"/>
  <c r="R341" i="9"/>
  <c r="Q342" i="9"/>
  <c r="R342" i="9"/>
  <c r="S342" i="9"/>
  <c r="Q343" i="9"/>
  <c r="R343" i="9"/>
  <c r="Q344" i="9"/>
  <c r="R344" i="9"/>
  <c r="Q345" i="9"/>
  <c r="R345" i="9"/>
  <c r="S345" i="9"/>
  <c r="Q346" i="9"/>
  <c r="R346" i="9"/>
  <c r="Q347" i="9"/>
  <c r="R347" i="9"/>
  <c r="Q348" i="9"/>
  <c r="R348" i="9"/>
  <c r="Q349" i="9"/>
  <c r="R349" i="9"/>
  <c r="S349" i="9"/>
  <c r="Q350" i="9"/>
  <c r="R350" i="9"/>
  <c r="Q351" i="9"/>
  <c r="R351" i="9"/>
  <c r="Q352" i="9"/>
  <c r="R352" i="9"/>
  <c r="S352" i="9"/>
  <c r="Q353" i="9"/>
  <c r="R353" i="9"/>
  <c r="Q354" i="9"/>
  <c r="R354" i="9"/>
  <c r="Q355" i="9"/>
  <c r="R355" i="9"/>
  <c r="Q356" i="9"/>
  <c r="R356" i="9"/>
  <c r="S356" i="9"/>
  <c r="Q357" i="9"/>
  <c r="R357" i="9"/>
  <c r="Q358" i="9"/>
  <c r="R358" i="9"/>
  <c r="Q359" i="9"/>
  <c r="R359" i="9"/>
  <c r="Q360" i="9"/>
  <c r="R360" i="9"/>
  <c r="Q361" i="9"/>
  <c r="R361" i="9"/>
  <c r="Q362" i="9"/>
  <c r="R362" i="9"/>
  <c r="Q363" i="9"/>
  <c r="R363" i="9"/>
  <c r="S363" i="9"/>
  <c r="Q364" i="9"/>
  <c r="R364" i="9"/>
  <c r="Q365" i="9"/>
  <c r="R365" i="9"/>
  <c r="Q366" i="9"/>
  <c r="R366" i="9"/>
  <c r="Q367" i="9"/>
  <c r="R367" i="9"/>
  <c r="Q368" i="9"/>
  <c r="R368" i="9"/>
  <c r="Q369" i="9"/>
  <c r="R369" i="9"/>
  <c r="Q370" i="9"/>
  <c r="R370" i="9"/>
  <c r="S370" i="9"/>
  <c r="Q371" i="9"/>
  <c r="R371" i="9"/>
  <c r="Q372" i="9"/>
  <c r="R372" i="9"/>
  <c r="Q373" i="9"/>
  <c r="R373" i="9"/>
  <c r="Q374" i="9"/>
  <c r="R374" i="9"/>
  <c r="Q375" i="9"/>
  <c r="R375" i="9"/>
  <c r="Q376" i="9"/>
  <c r="R376" i="9"/>
  <c r="Q377" i="9"/>
  <c r="R377" i="9"/>
  <c r="S377" i="9"/>
  <c r="Q378" i="9"/>
  <c r="R378" i="9"/>
  <c r="Q379" i="9"/>
  <c r="R379" i="9"/>
  <c r="Q380" i="9"/>
  <c r="R380" i="9"/>
  <c r="Q381" i="9"/>
  <c r="R381" i="9"/>
  <c r="Q382" i="9"/>
  <c r="R382" i="9"/>
  <c r="Q383" i="9"/>
  <c r="R383" i="9"/>
  <c r="Q384" i="9"/>
  <c r="R384" i="9"/>
  <c r="S384" i="9"/>
  <c r="Q385" i="9"/>
  <c r="R385" i="9"/>
  <c r="Q386" i="9"/>
  <c r="R386" i="9"/>
  <c r="Q387" i="9"/>
  <c r="R387" i="9"/>
  <c r="Q388" i="9"/>
  <c r="R388" i="9"/>
  <c r="Q389" i="9"/>
  <c r="R389" i="9"/>
  <c r="Q390" i="9"/>
  <c r="R390" i="9"/>
  <c r="Q391" i="9"/>
  <c r="R391" i="9"/>
  <c r="S391" i="9"/>
  <c r="Q392" i="9"/>
  <c r="R392" i="9"/>
  <c r="Q393" i="9"/>
  <c r="R393" i="9"/>
  <c r="Q394" i="9"/>
  <c r="R394" i="9"/>
  <c r="Q395" i="9"/>
  <c r="R395" i="9"/>
  <c r="Q396" i="9"/>
  <c r="R396" i="9"/>
  <c r="Q397" i="9"/>
  <c r="R397" i="9"/>
  <c r="Q398" i="9"/>
  <c r="R398" i="9"/>
  <c r="S398" i="9"/>
  <c r="Q399" i="9"/>
  <c r="R399" i="9"/>
  <c r="Q400" i="9"/>
  <c r="R400" i="9"/>
  <c r="Q401" i="9"/>
  <c r="R401" i="9"/>
  <c r="Q402" i="9"/>
  <c r="R402" i="9"/>
  <c r="Q403" i="9"/>
  <c r="R403" i="9"/>
  <c r="Q404" i="9"/>
  <c r="R404" i="9"/>
  <c r="Q405" i="9"/>
  <c r="R405" i="9"/>
  <c r="S405" i="9"/>
  <c r="Q406" i="9"/>
  <c r="R406" i="9"/>
  <c r="Q407" i="9"/>
  <c r="R407" i="9"/>
  <c r="Q408" i="9"/>
  <c r="R408" i="9"/>
  <c r="Q409" i="9"/>
  <c r="R409" i="9"/>
  <c r="Q410" i="9"/>
  <c r="R410" i="9"/>
  <c r="Q411" i="9"/>
  <c r="R411" i="9"/>
  <c r="Q412" i="9"/>
  <c r="R412" i="9"/>
  <c r="S412" i="9"/>
  <c r="Q413" i="9"/>
  <c r="R413" i="9"/>
  <c r="Q414" i="9"/>
  <c r="R414" i="9"/>
  <c r="S414" i="9"/>
  <c r="Q415" i="9"/>
  <c r="R415" i="9"/>
  <c r="Q416" i="9"/>
  <c r="R416" i="9"/>
  <c r="Q417" i="9"/>
  <c r="R417" i="9"/>
  <c r="Q418" i="9"/>
  <c r="R418" i="9"/>
  <c r="Q419" i="9"/>
  <c r="R419" i="9"/>
  <c r="S419" i="9"/>
  <c r="Q420" i="9"/>
  <c r="R420" i="9"/>
  <c r="Q421" i="9"/>
  <c r="R421" i="9"/>
  <c r="Q422" i="9"/>
  <c r="R422" i="9"/>
  <c r="Q423" i="9"/>
  <c r="R423" i="9"/>
  <c r="Q424" i="9"/>
  <c r="R424" i="9"/>
  <c r="Q425" i="9"/>
  <c r="R425" i="9"/>
  <c r="Q426" i="9"/>
  <c r="R426" i="9"/>
  <c r="S426" i="9"/>
  <c r="Q427" i="9"/>
  <c r="R427" i="9"/>
  <c r="Q428" i="9"/>
  <c r="R428" i="9"/>
  <c r="Q429" i="9"/>
  <c r="R429" i="9"/>
  <c r="Q430" i="9"/>
  <c r="R430" i="9"/>
  <c r="Q431" i="9"/>
  <c r="R431" i="9"/>
  <c r="Q432" i="9"/>
  <c r="R432" i="9"/>
  <c r="Q433" i="9"/>
  <c r="R433" i="9"/>
  <c r="S433" i="9"/>
  <c r="Q434" i="9"/>
  <c r="R434" i="9"/>
  <c r="Q435" i="9"/>
  <c r="R435" i="9"/>
  <c r="Q436" i="9"/>
  <c r="R436" i="9"/>
  <c r="Q437" i="9"/>
  <c r="R437" i="9"/>
  <c r="Q438" i="9"/>
  <c r="R438" i="9"/>
  <c r="Q439" i="9"/>
  <c r="R439" i="9"/>
  <c r="Q440" i="9"/>
  <c r="R440" i="9"/>
  <c r="S440" i="9"/>
  <c r="Q441" i="9"/>
  <c r="R441" i="9"/>
  <c r="Q442" i="9"/>
  <c r="R442" i="9"/>
  <c r="Q443" i="9"/>
  <c r="R443" i="9"/>
  <c r="Q444" i="9"/>
  <c r="R444" i="9"/>
  <c r="Q445" i="9"/>
  <c r="R445" i="9"/>
  <c r="Q446" i="9"/>
  <c r="R446" i="9"/>
  <c r="Q447" i="9"/>
  <c r="R447" i="9"/>
  <c r="S447" i="9"/>
  <c r="Q448" i="9"/>
  <c r="R448" i="9"/>
  <c r="Q449" i="9"/>
  <c r="R449" i="9"/>
  <c r="Q450" i="9"/>
  <c r="R450" i="9"/>
  <c r="Q451" i="9"/>
  <c r="R451" i="9"/>
  <c r="Q452" i="9"/>
  <c r="R452" i="9"/>
  <c r="Q453" i="9"/>
  <c r="R453" i="9"/>
  <c r="Q454" i="9"/>
  <c r="R454" i="9"/>
  <c r="S454" i="9"/>
  <c r="Q455" i="9"/>
  <c r="R455" i="9"/>
  <c r="Q456" i="9"/>
  <c r="R456" i="9"/>
  <c r="Q457" i="9"/>
  <c r="R457" i="9"/>
  <c r="Q458" i="9"/>
  <c r="R458" i="9"/>
  <c r="Q459" i="9"/>
  <c r="R459" i="9"/>
  <c r="Q460" i="9"/>
  <c r="R460" i="9"/>
  <c r="Q461" i="9"/>
  <c r="R461" i="9"/>
  <c r="S461" i="9"/>
  <c r="Q462" i="9"/>
  <c r="R462" i="9"/>
  <c r="Q463" i="9"/>
  <c r="R463" i="9"/>
  <c r="Q464" i="9"/>
  <c r="R464" i="9"/>
  <c r="Q465" i="9"/>
  <c r="R465" i="9"/>
  <c r="Q466" i="9"/>
  <c r="R466" i="9"/>
  <c r="Q467" i="9"/>
  <c r="R467" i="9"/>
  <c r="Q468" i="9"/>
  <c r="R468" i="9"/>
  <c r="S468" i="9"/>
  <c r="Q469" i="9"/>
  <c r="R469" i="9"/>
  <c r="Q470" i="9"/>
  <c r="R470" i="9"/>
  <c r="S470" i="9"/>
  <c r="Q471" i="9"/>
  <c r="R471" i="9"/>
  <c r="Q472" i="9"/>
  <c r="R472" i="9"/>
  <c r="Q473" i="9"/>
  <c r="R473" i="9"/>
  <c r="Q474" i="9"/>
  <c r="R474" i="9"/>
  <c r="Q475" i="9"/>
  <c r="R475" i="9"/>
  <c r="S475" i="9"/>
  <c r="Q476" i="9"/>
  <c r="R476" i="9"/>
  <c r="Q477" i="9"/>
  <c r="R477" i="9"/>
  <c r="Q478" i="9"/>
  <c r="R478" i="9"/>
  <c r="Q479" i="9"/>
  <c r="R479" i="9"/>
  <c r="Q480" i="9"/>
  <c r="R480" i="9"/>
  <c r="Q481" i="9"/>
  <c r="R481" i="9"/>
  <c r="Q482" i="9"/>
  <c r="R482" i="9"/>
  <c r="S482" i="9"/>
  <c r="Q483" i="9"/>
  <c r="R483" i="9"/>
  <c r="Q484" i="9"/>
  <c r="R484" i="9"/>
  <c r="Q485" i="9"/>
  <c r="R485" i="9"/>
  <c r="Q486" i="9"/>
  <c r="R486" i="9"/>
  <c r="Q487" i="9"/>
  <c r="R487" i="9"/>
  <c r="Q488" i="9"/>
  <c r="R488" i="9"/>
  <c r="Q489" i="9"/>
  <c r="R489" i="9"/>
  <c r="S489" i="9"/>
  <c r="Q490" i="9"/>
  <c r="R490" i="9"/>
  <c r="Q491" i="9"/>
  <c r="R491" i="9"/>
  <c r="Q492" i="9"/>
  <c r="R492" i="9"/>
  <c r="Q493" i="9"/>
  <c r="R493" i="9"/>
  <c r="Q494" i="9"/>
  <c r="R494" i="9"/>
  <c r="Q495" i="9"/>
  <c r="R495" i="9"/>
  <c r="Q496" i="9"/>
  <c r="R496" i="9"/>
  <c r="S496" i="9"/>
  <c r="Q497" i="9"/>
  <c r="R497" i="9"/>
  <c r="Q498" i="9"/>
  <c r="R498" i="9"/>
  <c r="Q499" i="9"/>
  <c r="R499" i="9"/>
  <c r="Q500" i="9"/>
  <c r="R500" i="9"/>
  <c r="Q501" i="9"/>
  <c r="R501" i="9"/>
  <c r="Q502" i="9"/>
  <c r="R502" i="9"/>
  <c r="Q503" i="9"/>
  <c r="R503" i="9"/>
  <c r="S503" i="9"/>
  <c r="Q504" i="9"/>
  <c r="R504" i="9"/>
  <c r="Q505" i="9"/>
  <c r="R505" i="9"/>
  <c r="Q506" i="9"/>
  <c r="R506" i="9"/>
  <c r="Q507" i="9"/>
  <c r="R507" i="9"/>
  <c r="Q508" i="9"/>
  <c r="R508" i="9"/>
  <c r="Q509" i="9"/>
  <c r="R509" i="9"/>
  <c r="Q510" i="9"/>
  <c r="R510" i="9"/>
  <c r="S510" i="9"/>
  <c r="Q511" i="9"/>
  <c r="R511" i="9"/>
  <c r="Q512" i="9"/>
  <c r="R512" i="9"/>
  <c r="Q513" i="9"/>
  <c r="R513" i="9"/>
  <c r="Q514" i="9"/>
  <c r="R514" i="9"/>
  <c r="Q515" i="9"/>
  <c r="R515" i="9"/>
  <c r="Q516" i="9"/>
  <c r="R516" i="9"/>
  <c r="Q517" i="9"/>
  <c r="R517" i="9"/>
  <c r="S517" i="9"/>
  <c r="Q518" i="9"/>
  <c r="R518" i="9"/>
  <c r="S518" i="9"/>
  <c r="Q519" i="9"/>
  <c r="R519" i="9"/>
  <c r="Q520" i="9"/>
  <c r="R520" i="9"/>
  <c r="Q521" i="9"/>
  <c r="R521" i="9"/>
  <c r="Q522" i="9"/>
  <c r="R522" i="9"/>
  <c r="Q523" i="9"/>
  <c r="R523" i="9"/>
  <c r="Q524" i="9"/>
  <c r="R524" i="9"/>
  <c r="S524" i="9"/>
  <c r="Q525" i="9"/>
  <c r="R525" i="9"/>
  <c r="Q526" i="9"/>
  <c r="R526" i="9"/>
  <c r="Q527" i="9"/>
  <c r="R527" i="9"/>
  <c r="Q528" i="9"/>
  <c r="R528" i="9"/>
  <c r="Q529" i="9"/>
  <c r="R529" i="9"/>
  <c r="Q530" i="9"/>
  <c r="R530" i="9"/>
  <c r="Q531" i="9"/>
  <c r="R531" i="9"/>
  <c r="S531" i="9"/>
  <c r="Q532" i="9"/>
  <c r="R532" i="9"/>
  <c r="Q533" i="9"/>
  <c r="R533" i="9"/>
  <c r="Q534" i="9"/>
  <c r="R534" i="9"/>
  <c r="Q535" i="9"/>
  <c r="R535" i="9"/>
  <c r="Q536" i="9"/>
  <c r="R536" i="9"/>
  <c r="Q537" i="9"/>
  <c r="R537" i="9"/>
  <c r="Q538" i="9"/>
  <c r="R538" i="9"/>
  <c r="S538" i="9"/>
  <c r="Q539" i="9"/>
  <c r="R539" i="9"/>
  <c r="Q540" i="9"/>
  <c r="R540" i="9"/>
  <c r="Q541" i="9"/>
  <c r="R541" i="9"/>
  <c r="Q542" i="9"/>
  <c r="R542" i="9"/>
  <c r="Q543" i="9"/>
  <c r="R543" i="9"/>
  <c r="Q544" i="9"/>
  <c r="R544" i="9"/>
  <c r="Q545" i="9"/>
  <c r="R545" i="9"/>
  <c r="S545" i="9"/>
  <c r="Q546" i="9"/>
  <c r="R546" i="9"/>
  <c r="Q547" i="9"/>
  <c r="R547" i="9"/>
  <c r="Q548" i="9"/>
  <c r="R548" i="9"/>
  <c r="Q549" i="9"/>
  <c r="R549" i="9"/>
  <c r="Q550" i="9"/>
  <c r="R550" i="9"/>
  <c r="Q551" i="9"/>
  <c r="R551" i="9"/>
  <c r="Q552" i="9"/>
  <c r="R552" i="9"/>
  <c r="S552" i="9"/>
  <c r="Q553" i="9"/>
  <c r="R553" i="9"/>
  <c r="Q554" i="9"/>
  <c r="R554" i="9"/>
  <c r="Q555" i="9"/>
  <c r="R555" i="9"/>
  <c r="Q556" i="9"/>
  <c r="R556" i="9"/>
  <c r="Q557" i="9"/>
  <c r="R557" i="9"/>
  <c r="Q558" i="9"/>
  <c r="R558" i="9"/>
  <c r="Q559" i="9"/>
  <c r="R559" i="9"/>
  <c r="S559" i="9"/>
  <c r="Q560" i="9"/>
  <c r="R560" i="9"/>
  <c r="Q561" i="9"/>
  <c r="R561" i="9"/>
  <c r="Q562" i="9"/>
  <c r="R562" i="9"/>
  <c r="Q563" i="9"/>
  <c r="R563" i="9"/>
  <c r="Q564" i="9"/>
  <c r="R564" i="9"/>
  <c r="Q565" i="9"/>
  <c r="R565" i="9"/>
  <c r="Q566" i="9"/>
  <c r="R566" i="9"/>
  <c r="S566" i="9"/>
  <c r="Q567" i="9"/>
  <c r="R567" i="9"/>
  <c r="Q568" i="9"/>
  <c r="R568" i="9"/>
  <c r="Q569" i="9"/>
  <c r="R569" i="9"/>
  <c r="Q570" i="9"/>
  <c r="R570" i="9"/>
  <c r="Q571" i="9"/>
  <c r="R571" i="9"/>
  <c r="Q572" i="9"/>
  <c r="R572" i="9"/>
  <c r="Q573" i="9"/>
  <c r="R573" i="9"/>
  <c r="S573" i="9"/>
  <c r="Q574" i="9"/>
  <c r="R574" i="9"/>
  <c r="Q575" i="9"/>
  <c r="R575" i="9"/>
  <c r="Q576" i="9"/>
  <c r="R576" i="9"/>
  <c r="Q577" i="9"/>
  <c r="R577" i="9"/>
  <c r="Q578" i="9"/>
  <c r="R578" i="9"/>
  <c r="Q579" i="9"/>
  <c r="R579" i="9"/>
  <c r="Q580" i="9"/>
  <c r="R580" i="9"/>
  <c r="S580" i="9"/>
  <c r="Q581" i="9"/>
  <c r="R581" i="9"/>
  <c r="Q582" i="9"/>
  <c r="R582" i="9"/>
  <c r="Q583" i="9"/>
  <c r="R583" i="9"/>
  <c r="Q584" i="9"/>
  <c r="R584" i="9"/>
  <c r="Q585" i="9"/>
  <c r="R585" i="9"/>
  <c r="Q586" i="9"/>
  <c r="R586" i="9"/>
  <c r="Q587" i="9"/>
  <c r="R587" i="9"/>
  <c r="S587" i="9"/>
  <c r="Q588" i="9"/>
  <c r="R588" i="9"/>
  <c r="Q589" i="9"/>
  <c r="R589" i="9"/>
  <c r="Q590" i="9"/>
  <c r="R590" i="9"/>
  <c r="Q591" i="9"/>
  <c r="R591" i="9"/>
  <c r="Q592" i="9"/>
  <c r="R592" i="9"/>
  <c r="Q593" i="9"/>
  <c r="R593" i="9"/>
  <c r="Q594" i="9"/>
  <c r="R594" i="9"/>
  <c r="S594" i="9"/>
  <c r="Q595" i="9"/>
  <c r="R595" i="9"/>
  <c r="Q596" i="9"/>
  <c r="R596" i="9"/>
  <c r="Q597" i="9"/>
  <c r="R597" i="9"/>
  <c r="Q598" i="9"/>
  <c r="R598" i="9"/>
  <c r="Q599" i="9"/>
  <c r="R599" i="9"/>
  <c r="Q600" i="9"/>
  <c r="R600" i="9"/>
  <c r="Q601" i="9"/>
  <c r="R601" i="9"/>
  <c r="S601" i="9"/>
  <c r="Q602" i="9"/>
  <c r="R602" i="9"/>
  <c r="Q603" i="9"/>
  <c r="R603" i="9"/>
  <c r="Q604" i="9"/>
  <c r="R604" i="9"/>
  <c r="Q605" i="9"/>
  <c r="R605" i="9"/>
  <c r="Q606" i="9"/>
  <c r="R606" i="9"/>
  <c r="Q607" i="9"/>
  <c r="R607" i="9"/>
  <c r="Q608" i="9"/>
  <c r="R608" i="9"/>
  <c r="S608" i="9"/>
  <c r="Q609" i="9"/>
  <c r="R609" i="9"/>
  <c r="Q610" i="9"/>
  <c r="R610" i="9"/>
  <c r="Q611" i="9"/>
  <c r="R611" i="9"/>
  <c r="Q612" i="9"/>
  <c r="R612" i="9"/>
  <c r="Q613" i="9"/>
  <c r="R613" i="9"/>
  <c r="Q614" i="9"/>
  <c r="R614" i="9"/>
  <c r="Q615" i="9"/>
  <c r="R615" i="9"/>
  <c r="S615" i="9"/>
  <c r="Q616" i="9"/>
  <c r="R616" i="9"/>
  <c r="Q617" i="9"/>
  <c r="R617" i="9"/>
  <c r="Q618" i="9"/>
  <c r="R618" i="9"/>
  <c r="Q619" i="9"/>
  <c r="R619" i="9"/>
  <c r="Q620" i="9"/>
  <c r="R620" i="9"/>
  <c r="Q621" i="9"/>
  <c r="R621" i="9"/>
  <c r="Q622" i="9"/>
  <c r="R622" i="9"/>
  <c r="S622" i="9"/>
  <c r="Q623" i="9"/>
  <c r="R623" i="9"/>
  <c r="Q624" i="9"/>
  <c r="R624" i="9"/>
  <c r="Q625" i="9"/>
  <c r="R625" i="9"/>
  <c r="Q626" i="9"/>
  <c r="R626" i="9"/>
  <c r="Q627" i="9"/>
  <c r="R627" i="9"/>
  <c r="Q628" i="9"/>
  <c r="R628" i="9"/>
  <c r="Q629" i="9"/>
  <c r="R629" i="9"/>
  <c r="S629" i="9"/>
  <c r="Q630" i="9"/>
  <c r="R630" i="9"/>
  <c r="Q631" i="9"/>
  <c r="R631" i="9"/>
  <c r="Q632" i="9"/>
  <c r="R632" i="9"/>
  <c r="Q633" i="9"/>
  <c r="R633" i="9"/>
  <c r="Q634" i="9"/>
  <c r="R634" i="9"/>
  <c r="Q635" i="9"/>
  <c r="R635" i="9"/>
  <c r="Q636" i="9"/>
  <c r="R636" i="9"/>
  <c r="S636" i="9"/>
  <c r="Q637" i="9"/>
  <c r="R637" i="9"/>
  <c r="Q638" i="9"/>
  <c r="R638" i="9"/>
  <c r="Q639" i="9"/>
  <c r="R639" i="9"/>
  <c r="Q640" i="9"/>
  <c r="R640" i="9"/>
  <c r="Q641" i="9"/>
  <c r="R641" i="9"/>
  <c r="Q642" i="9"/>
  <c r="R642" i="9"/>
  <c r="Q643" i="9"/>
  <c r="R643" i="9"/>
  <c r="S643" i="9"/>
  <c r="Q644" i="9"/>
  <c r="R644" i="9"/>
  <c r="Q645" i="9"/>
  <c r="R645" i="9"/>
  <c r="Q646" i="9"/>
  <c r="R646" i="9"/>
  <c r="Q647" i="9"/>
  <c r="R647" i="9"/>
  <c r="Q648" i="9"/>
  <c r="R648" i="9"/>
  <c r="Q649" i="9"/>
  <c r="R649" i="9"/>
  <c r="Q650" i="9"/>
  <c r="R650" i="9"/>
  <c r="S650" i="9"/>
  <c r="Q651" i="9"/>
  <c r="R651" i="9"/>
  <c r="Q652" i="9"/>
  <c r="R652" i="9"/>
  <c r="Q653" i="9"/>
  <c r="R653" i="9"/>
  <c r="Q654" i="9"/>
  <c r="R654" i="9"/>
  <c r="Q655" i="9"/>
  <c r="R655" i="9"/>
  <c r="Q656" i="9"/>
  <c r="R656" i="9"/>
  <c r="Q657" i="9"/>
  <c r="R657" i="9"/>
  <c r="S657" i="9"/>
  <c r="Q658" i="9"/>
  <c r="R658" i="9"/>
  <c r="Q659" i="9"/>
  <c r="R659" i="9"/>
  <c r="Q660" i="9"/>
  <c r="R660" i="9"/>
  <c r="Q661" i="9"/>
  <c r="R661" i="9"/>
  <c r="Q662" i="9"/>
  <c r="R662" i="9"/>
  <c r="Q663" i="9"/>
  <c r="R663" i="9"/>
  <c r="Q664" i="9"/>
  <c r="R664" i="9"/>
  <c r="S664" i="9"/>
  <c r="Q665" i="9"/>
  <c r="R665" i="9"/>
  <c r="Q666" i="9"/>
  <c r="R666" i="9"/>
  <c r="Q667" i="9"/>
  <c r="R667" i="9"/>
  <c r="Q668" i="9"/>
  <c r="R668" i="9"/>
  <c r="Q669" i="9"/>
  <c r="R669" i="9"/>
  <c r="Q670" i="9"/>
  <c r="R670" i="9"/>
  <c r="Q671" i="9"/>
  <c r="R671" i="9"/>
  <c r="S671" i="9"/>
  <c r="Q672" i="9"/>
  <c r="R672" i="9"/>
  <c r="Q673" i="9"/>
  <c r="R673" i="9"/>
  <c r="Q674" i="9"/>
  <c r="R674" i="9"/>
  <c r="Q675" i="9"/>
  <c r="R675" i="9"/>
  <c r="Q676" i="9"/>
  <c r="R676" i="9"/>
  <c r="Q677" i="9"/>
  <c r="R677" i="9"/>
  <c r="Q678" i="9"/>
  <c r="R678" i="9"/>
  <c r="S678" i="9"/>
  <c r="Q679" i="9"/>
  <c r="R679" i="9"/>
  <c r="Q680" i="9"/>
  <c r="R680" i="9"/>
  <c r="Q681" i="9"/>
  <c r="R681" i="9"/>
  <c r="Q682" i="9"/>
  <c r="R682" i="9"/>
  <c r="Q683" i="9"/>
  <c r="R683" i="9"/>
  <c r="Q684" i="9"/>
  <c r="R684" i="9"/>
  <c r="Q685" i="9"/>
  <c r="R685" i="9"/>
  <c r="S685" i="9"/>
  <c r="Q686" i="9"/>
  <c r="R686" i="9"/>
  <c r="Q687" i="9"/>
  <c r="R687" i="9"/>
  <c r="Q688" i="9"/>
  <c r="R688" i="9"/>
  <c r="Q689" i="9"/>
  <c r="R689" i="9"/>
  <c r="Q690" i="9"/>
  <c r="R690" i="9"/>
  <c r="Q691" i="9"/>
  <c r="R691" i="9"/>
  <c r="Q692" i="9"/>
  <c r="R692" i="9"/>
  <c r="S692" i="9"/>
  <c r="Q693" i="9"/>
  <c r="R693" i="9"/>
  <c r="Q694" i="9"/>
  <c r="R694" i="9"/>
  <c r="Q695" i="9"/>
  <c r="R695" i="9"/>
  <c r="Q696" i="9"/>
  <c r="R696" i="9"/>
  <c r="Q697" i="9"/>
  <c r="R697" i="9"/>
  <c r="Q698" i="9"/>
  <c r="R698" i="9"/>
  <c r="Q699" i="9"/>
  <c r="R699" i="9"/>
  <c r="S699" i="9"/>
  <c r="Q700" i="9"/>
  <c r="R700" i="9"/>
  <c r="Q701" i="9"/>
  <c r="R701" i="9"/>
  <c r="Q702" i="9"/>
  <c r="R702" i="9"/>
  <c r="Q703" i="9"/>
  <c r="R703" i="9"/>
  <c r="Q704" i="9"/>
  <c r="R704" i="9"/>
  <c r="Q705" i="9"/>
  <c r="R705" i="9"/>
  <c r="Q706" i="9"/>
  <c r="R706" i="9"/>
  <c r="S706" i="9"/>
  <c r="Q707" i="9"/>
  <c r="R707" i="9"/>
  <c r="Q708" i="9"/>
  <c r="R708" i="9"/>
  <c r="Q709" i="9"/>
  <c r="R709" i="9"/>
  <c r="Q710" i="9"/>
  <c r="R710" i="9"/>
  <c r="Q711" i="9"/>
  <c r="R711" i="9"/>
  <c r="Q712" i="9"/>
  <c r="R712" i="9"/>
  <c r="Q713" i="9"/>
  <c r="R713" i="9"/>
  <c r="S713" i="9"/>
  <c r="Q714" i="9"/>
  <c r="R714" i="9"/>
  <c r="Q715" i="9"/>
  <c r="R715" i="9"/>
  <c r="Q716" i="9"/>
  <c r="R716" i="9"/>
  <c r="Q717" i="9"/>
  <c r="R717" i="9"/>
  <c r="Q718" i="9"/>
  <c r="R718" i="9"/>
  <c r="Q719" i="9"/>
  <c r="R719" i="9"/>
  <c r="Q720" i="9"/>
  <c r="R720" i="9"/>
  <c r="S720" i="9"/>
  <c r="Q721" i="9"/>
  <c r="R721" i="9"/>
  <c r="Q722" i="9"/>
  <c r="R722" i="9"/>
  <c r="Q723" i="9"/>
  <c r="R723" i="9"/>
  <c r="Q724" i="9"/>
  <c r="R724" i="9"/>
  <c r="Q725" i="9"/>
  <c r="R725" i="9"/>
  <c r="Q726" i="9"/>
  <c r="R726" i="9"/>
  <c r="Q727" i="9"/>
  <c r="R727" i="9"/>
  <c r="S727" i="9"/>
  <c r="Q728" i="9"/>
  <c r="R728" i="9"/>
  <c r="Q729" i="9"/>
  <c r="R729" i="9"/>
  <c r="Q730" i="9"/>
  <c r="R730" i="9"/>
  <c r="Q731" i="9"/>
  <c r="R731" i="9"/>
  <c r="Q732" i="9"/>
  <c r="R732" i="9"/>
  <c r="Q733" i="9"/>
  <c r="R733" i="9"/>
  <c r="Q734" i="9"/>
  <c r="R734" i="9"/>
  <c r="S734" i="9"/>
  <c r="Q735" i="9"/>
  <c r="R735" i="9"/>
  <c r="Q736" i="9"/>
  <c r="R736" i="9"/>
  <c r="Q737" i="9"/>
  <c r="R737" i="9"/>
  <c r="Q738" i="9"/>
  <c r="R738" i="9"/>
  <c r="Q739" i="9"/>
  <c r="R739" i="9"/>
  <c r="Q740" i="9"/>
  <c r="R740" i="9"/>
  <c r="Q741" i="9"/>
  <c r="R741" i="9"/>
  <c r="S741" i="9"/>
  <c r="Q742" i="9"/>
  <c r="R742" i="9"/>
  <c r="Q743" i="9"/>
  <c r="R743" i="9"/>
  <c r="Q744" i="9"/>
  <c r="R744" i="9"/>
  <c r="Q745" i="9"/>
  <c r="R745" i="9"/>
  <c r="Q746" i="9"/>
  <c r="R746" i="9"/>
  <c r="Q747" i="9"/>
  <c r="R747" i="9"/>
  <c r="Q748" i="9"/>
  <c r="R748" i="9"/>
  <c r="S748" i="9"/>
  <c r="Q749" i="9"/>
  <c r="R749" i="9"/>
  <c r="Q750" i="9"/>
  <c r="R750" i="9"/>
  <c r="Q751" i="9"/>
  <c r="R751" i="9"/>
  <c r="Q752" i="9"/>
  <c r="R752" i="9"/>
  <c r="Q753" i="9"/>
  <c r="R753" i="9"/>
  <c r="Q754" i="9"/>
  <c r="R754" i="9"/>
  <c r="Q755" i="9"/>
  <c r="R755" i="9"/>
  <c r="S755" i="9"/>
  <c r="Q756" i="9"/>
  <c r="R756" i="9"/>
  <c r="Q757" i="9"/>
  <c r="R757" i="9"/>
  <c r="Q758" i="9"/>
  <c r="R758" i="9"/>
  <c r="Q759" i="9"/>
  <c r="R759" i="9"/>
  <c r="Q760" i="9"/>
  <c r="R760" i="9"/>
  <c r="Q761" i="9"/>
  <c r="R761" i="9"/>
  <c r="Q762" i="9"/>
  <c r="R762" i="9"/>
  <c r="S762" i="9"/>
  <c r="Q763" i="9"/>
  <c r="R763" i="9"/>
  <c r="Q764" i="9"/>
  <c r="R764" i="9"/>
  <c r="Q765" i="9"/>
  <c r="R765" i="9"/>
  <c r="Q766" i="9"/>
  <c r="R766" i="9"/>
  <c r="Q767" i="9"/>
  <c r="R767" i="9"/>
  <c r="Q768" i="9"/>
  <c r="R768" i="9"/>
  <c r="Q769" i="9"/>
  <c r="R769" i="9"/>
  <c r="S769" i="9"/>
  <c r="Q770" i="9"/>
  <c r="R770" i="9"/>
  <c r="Q771" i="9"/>
  <c r="R771" i="9"/>
  <c r="Q772" i="9"/>
  <c r="R772" i="9"/>
  <c r="Q773" i="9"/>
  <c r="R773" i="9"/>
  <c r="Q774" i="9"/>
  <c r="R774" i="9"/>
  <c r="Q775" i="9"/>
  <c r="R775" i="9"/>
  <c r="Q776" i="9"/>
  <c r="R776" i="9"/>
  <c r="S776" i="9"/>
  <c r="Q777" i="9"/>
  <c r="R777" i="9"/>
  <c r="Q778" i="9"/>
  <c r="R778" i="9"/>
  <c r="Q779" i="9"/>
  <c r="R779" i="9"/>
  <c r="Q780" i="9"/>
  <c r="R780" i="9"/>
  <c r="Q781" i="9"/>
  <c r="R781" i="9"/>
  <c r="Q782" i="9"/>
  <c r="R782" i="9"/>
  <c r="Q783" i="9"/>
  <c r="R783" i="9"/>
  <c r="S783" i="9"/>
  <c r="Q784" i="9"/>
  <c r="R784" i="9"/>
  <c r="Q785" i="9"/>
  <c r="R785" i="9"/>
  <c r="Q786" i="9"/>
  <c r="R786" i="9"/>
  <c r="Q787" i="9"/>
  <c r="R787" i="9"/>
  <c r="Q788" i="9"/>
  <c r="R788" i="9"/>
  <c r="Q789" i="9"/>
  <c r="R789" i="9"/>
  <c r="Q790" i="9"/>
  <c r="R790" i="9"/>
  <c r="S790" i="9"/>
  <c r="Q791" i="9"/>
  <c r="R791" i="9"/>
  <c r="Q792" i="9"/>
  <c r="R792" i="9"/>
  <c r="Q793" i="9"/>
  <c r="R793" i="9"/>
  <c r="Q794" i="9"/>
  <c r="R794" i="9"/>
  <c r="Q795" i="9"/>
  <c r="R795" i="9"/>
  <c r="Q796" i="9"/>
  <c r="R796" i="9"/>
  <c r="Q797" i="9"/>
  <c r="R797" i="9"/>
  <c r="S797" i="9"/>
  <c r="Q798" i="9"/>
  <c r="R798" i="9"/>
  <c r="Q799" i="9"/>
  <c r="R799" i="9"/>
  <c r="Q800" i="9"/>
  <c r="R800" i="9"/>
  <c r="Q801" i="9"/>
  <c r="R801" i="9"/>
  <c r="Q802" i="9"/>
  <c r="R802" i="9"/>
  <c r="Q803" i="9"/>
  <c r="R803" i="9"/>
  <c r="Q804" i="9"/>
  <c r="R804" i="9"/>
  <c r="S804" i="9"/>
  <c r="Q805" i="9"/>
  <c r="R805" i="9"/>
  <c r="Q806" i="9"/>
  <c r="R806" i="9"/>
  <c r="Q807" i="9"/>
  <c r="R807" i="9"/>
  <c r="Q808" i="9"/>
  <c r="R808" i="9"/>
  <c r="Q809" i="9"/>
  <c r="R809" i="9"/>
  <c r="Q810" i="9"/>
  <c r="R810" i="9"/>
  <c r="Q811" i="9"/>
  <c r="R811" i="9"/>
  <c r="S811" i="9"/>
  <c r="Q812" i="9"/>
  <c r="R812" i="9"/>
  <c r="Q813" i="9"/>
  <c r="R813" i="9"/>
  <c r="Q814" i="9"/>
  <c r="R814" i="9"/>
  <c r="Q815" i="9"/>
  <c r="R815" i="9"/>
  <c r="Q816" i="9"/>
  <c r="R816" i="9"/>
  <c r="Q817" i="9"/>
  <c r="R817" i="9"/>
  <c r="Q818" i="9"/>
  <c r="R818" i="9"/>
  <c r="S818" i="9"/>
  <c r="Q819" i="9"/>
  <c r="R819" i="9"/>
  <c r="Q820" i="9"/>
  <c r="R820" i="9"/>
  <c r="Q821" i="9"/>
  <c r="R821" i="9"/>
  <c r="Q822" i="9"/>
  <c r="R822" i="9"/>
  <c r="Q823" i="9"/>
  <c r="R823" i="9"/>
  <c r="Q824" i="9"/>
  <c r="R824" i="9"/>
  <c r="Q825" i="9"/>
  <c r="R825" i="9"/>
  <c r="S825" i="9"/>
  <c r="Q826" i="9"/>
  <c r="R826" i="9"/>
  <c r="Q827" i="9"/>
  <c r="R827" i="9"/>
  <c r="Q828" i="9"/>
  <c r="R828" i="9"/>
  <c r="Q829" i="9"/>
  <c r="R829" i="9"/>
  <c r="Q830" i="9"/>
  <c r="R830" i="9"/>
  <c r="Q831" i="9"/>
  <c r="R831" i="9"/>
  <c r="Q832" i="9"/>
  <c r="R832" i="9"/>
  <c r="S832" i="9"/>
  <c r="Q833" i="9"/>
  <c r="R833" i="9"/>
  <c r="Q834" i="9"/>
  <c r="R834" i="9"/>
  <c r="Q835" i="9"/>
  <c r="R835" i="9"/>
  <c r="Q836" i="9"/>
  <c r="R836" i="9"/>
  <c r="Q837" i="9"/>
  <c r="R837" i="9"/>
  <c r="Q838" i="9"/>
  <c r="R838" i="9"/>
  <c r="Q839" i="9"/>
  <c r="R839" i="9"/>
  <c r="S839" i="9"/>
  <c r="Q840" i="9"/>
  <c r="R840" i="9"/>
  <c r="Q841" i="9"/>
  <c r="R841" i="9"/>
  <c r="Q842" i="9"/>
  <c r="R842" i="9"/>
  <c r="Q843" i="9"/>
  <c r="R843" i="9"/>
  <c r="Q844" i="9"/>
  <c r="R844" i="9"/>
  <c r="Q845" i="9"/>
  <c r="R845" i="9"/>
  <c r="Q846" i="9"/>
  <c r="R846" i="9"/>
  <c r="S846" i="9"/>
  <c r="Q847" i="9"/>
  <c r="R847" i="9"/>
  <c r="Q848" i="9"/>
  <c r="R848" i="9"/>
  <c r="Q849" i="9"/>
  <c r="R849" i="9"/>
  <c r="Q850" i="9"/>
  <c r="R850" i="9"/>
  <c r="Q851" i="9"/>
  <c r="R851" i="9"/>
  <c r="Q852" i="9"/>
  <c r="R852" i="9"/>
  <c r="Q853" i="9"/>
  <c r="R853" i="9"/>
  <c r="S853" i="9"/>
  <c r="Q854" i="9"/>
  <c r="R854" i="9"/>
  <c r="Q855" i="9"/>
  <c r="R855" i="9"/>
  <c r="Q856" i="9"/>
  <c r="R856" i="9"/>
  <c r="Q857" i="9"/>
  <c r="R857" i="9"/>
  <c r="Q858" i="9"/>
  <c r="R858" i="9"/>
  <c r="Q859" i="9"/>
  <c r="R859" i="9"/>
  <c r="Q860" i="9"/>
  <c r="R860" i="9"/>
  <c r="S860" i="9"/>
  <c r="Q861" i="9"/>
  <c r="R861" i="9"/>
  <c r="Q862" i="9"/>
  <c r="R862" i="9"/>
  <c r="Q863" i="9"/>
  <c r="R863" i="9"/>
  <c r="Q864" i="9"/>
  <c r="R864" i="9"/>
  <c r="Q865" i="9"/>
  <c r="R865" i="9"/>
  <c r="Q866" i="9"/>
  <c r="R866" i="9"/>
  <c r="Q867" i="9"/>
  <c r="R867" i="9"/>
  <c r="S867" i="9"/>
  <c r="Q868" i="9"/>
  <c r="R868" i="9"/>
  <c r="Q869" i="9"/>
  <c r="R869" i="9"/>
  <c r="Q870" i="9"/>
  <c r="R870" i="9"/>
  <c r="Q871" i="9"/>
  <c r="R871" i="9"/>
  <c r="Q872" i="9"/>
  <c r="R872" i="9"/>
  <c r="Q873" i="9"/>
  <c r="R873" i="9"/>
  <c r="Q874" i="9"/>
  <c r="R874" i="9"/>
  <c r="S874" i="9"/>
  <c r="Q875" i="9"/>
  <c r="R875" i="9"/>
  <c r="Q876" i="9"/>
  <c r="R876" i="9"/>
  <c r="Q877" i="9"/>
  <c r="R877" i="9"/>
  <c r="Q878" i="9"/>
  <c r="R878" i="9"/>
  <c r="Q879" i="9"/>
  <c r="R879" i="9"/>
  <c r="Q880" i="9"/>
  <c r="R880" i="9"/>
  <c r="Q881" i="9"/>
  <c r="R881" i="9"/>
  <c r="S881" i="9"/>
  <c r="Q882" i="9"/>
  <c r="R882" i="9"/>
  <c r="Q883" i="9"/>
  <c r="R883" i="9"/>
  <c r="Q884" i="9"/>
  <c r="R884" i="9"/>
  <c r="Q885" i="9"/>
  <c r="R885" i="9"/>
  <c r="Q886" i="9"/>
  <c r="R886" i="9"/>
  <c r="Q887" i="9"/>
  <c r="R887" i="9"/>
  <c r="Q888" i="9"/>
  <c r="R888" i="9"/>
  <c r="S888" i="9"/>
  <c r="Q889" i="9"/>
  <c r="R889" i="9"/>
  <c r="Q890" i="9"/>
  <c r="R890" i="9"/>
  <c r="Q891" i="9"/>
  <c r="R891" i="9"/>
  <c r="Q892" i="9"/>
  <c r="R892" i="9"/>
  <c r="Q893" i="9"/>
  <c r="R893" i="9"/>
  <c r="Q894" i="9"/>
  <c r="R894" i="9"/>
  <c r="Q895" i="9"/>
  <c r="R895" i="9"/>
  <c r="S895" i="9"/>
  <c r="Q896" i="9"/>
  <c r="R896" i="9"/>
  <c r="Q897" i="9"/>
  <c r="R897" i="9"/>
  <c r="Q898" i="9"/>
  <c r="R898" i="9"/>
  <c r="Q899" i="9"/>
  <c r="R899" i="9"/>
  <c r="Q900" i="9"/>
  <c r="R900" i="9"/>
  <c r="Q901" i="9"/>
  <c r="R901" i="9"/>
  <c r="Q902" i="9"/>
  <c r="R902" i="9"/>
  <c r="S902" i="9"/>
  <c r="Q903" i="9"/>
  <c r="R903" i="9"/>
  <c r="Q904" i="9"/>
  <c r="R904" i="9"/>
  <c r="Q905" i="9"/>
  <c r="R905" i="9"/>
  <c r="Q906" i="9"/>
  <c r="R906" i="9"/>
  <c r="Q907" i="9"/>
  <c r="R907" i="9"/>
  <c r="Q908" i="9"/>
  <c r="R908" i="9"/>
  <c r="Q909" i="9"/>
  <c r="R909" i="9"/>
  <c r="S909" i="9"/>
  <c r="Q910" i="9"/>
  <c r="R910" i="9"/>
  <c r="Q911" i="9"/>
  <c r="R911" i="9"/>
  <c r="Q912" i="9"/>
  <c r="R912" i="9"/>
  <c r="Q913" i="9"/>
  <c r="R913" i="9"/>
  <c r="Q914" i="9"/>
  <c r="R914" i="9"/>
  <c r="Q915" i="9"/>
  <c r="R915" i="9"/>
  <c r="Q916" i="9"/>
  <c r="R916" i="9"/>
  <c r="S916" i="9"/>
  <c r="Q917" i="9"/>
  <c r="R917" i="9"/>
  <c r="Q918" i="9"/>
  <c r="R918" i="9"/>
  <c r="Q919" i="9"/>
  <c r="R919" i="9"/>
  <c r="Q920" i="9"/>
  <c r="R920" i="9"/>
  <c r="Q921" i="9"/>
  <c r="R921" i="9"/>
  <c r="Q922" i="9"/>
  <c r="R922" i="9"/>
  <c r="Q923" i="9"/>
  <c r="R923" i="9"/>
  <c r="S923" i="9"/>
  <c r="Q924" i="9"/>
  <c r="R924" i="9"/>
  <c r="Q925" i="9"/>
  <c r="R925" i="9"/>
  <c r="Q926" i="9"/>
  <c r="R926" i="9"/>
  <c r="Q927" i="9"/>
  <c r="R927" i="9"/>
  <c r="Q928" i="9"/>
  <c r="R928" i="9"/>
  <c r="Q929" i="9"/>
  <c r="R929" i="9"/>
  <c r="Q930" i="9"/>
  <c r="R930" i="9"/>
  <c r="S930" i="9"/>
  <c r="Q931" i="9"/>
  <c r="R931" i="9"/>
  <c r="Q932" i="9"/>
  <c r="R932" i="9"/>
  <c r="Q933" i="9"/>
  <c r="R933" i="9"/>
  <c r="Q934" i="9"/>
  <c r="R934" i="9"/>
  <c r="Q935" i="9"/>
  <c r="R935" i="9"/>
  <c r="Q936" i="9"/>
  <c r="R936" i="9"/>
  <c r="Q937" i="9"/>
  <c r="R937" i="9"/>
  <c r="S937" i="9"/>
  <c r="Q938" i="9"/>
  <c r="R938" i="9"/>
  <c r="Q939" i="9"/>
  <c r="R939" i="9"/>
  <c r="Q940" i="9"/>
  <c r="R940" i="9"/>
  <c r="Q941" i="9"/>
  <c r="R941" i="9"/>
  <c r="Q942" i="9"/>
  <c r="R942" i="9"/>
  <c r="Q943" i="9"/>
  <c r="R943" i="9"/>
  <c r="Q944" i="9"/>
  <c r="R944" i="9"/>
  <c r="S944" i="9"/>
  <c r="Q945" i="9"/>
  <c r="R945" i="9"/>
  <c r="Q946" i="9"/>
  <c r="R946" i="9"/>
  <c r="Q947" i="9"/>
  <c r="R947" i="9"/>
  <c r="Q948" i="9"/>
  <c r="R948" i="9"/>
  <c r="Q949" i="9"/>
  <c r="R949" i="9"/>
  <c r="Q950" i="9"/>
  <c r="R950" i="9"/>
  <c r="Q951" i="9"/>
  <c r="R951" i="9"/>
  <c r="S951" i="9"/>
  <c r="Q952" i="9"/>
  <c r="R952" i="9"/>
  <c r="Q953" i="9"/>
  <c r="R953" i="9"/>
  <c r="Q954" i="9"/>
  <c r="R954" i="9"/>
  <c r="Q955" i="9"/>
  <c r="R955" i="9"/>
  <c r="Q956" i="9"/>
  <c r="R956" i="9"/>
  <c r="Q957" i="9"/>
  <c r="R957" i="9"/>
  <c r="Q958" i="9"/>
  <c r="R958" i="9"/>
  <c r="S958" i="9"/>
  <c r="Q959" i="9"/>
  <c r="R959" i="9"/>
  <c r="Q960" i="9"/>
  <c r="R960" i="9"/>
  <c r="Q961" i="9"/>
  <c r="R961" i="9"/>
  <c r="Q962" i="9"/>
  <c r="R962" i="9"/>
  <c r="Q963" i="9"/>
  <c r="R963" i="9"/>
  <c r="Q964" i="9"/>
  <c r="R964" i="9"/>
  <c r="Q965" i="9"/>
  <c r="R965" i="9"/>
  <c r="S965" i="9"/>
  <c r="Q966" i="9"/>
  <c r="R966" i="9"/>
  <c r="Q967" i="9"/>
  <c r="R967" i="9"/>
  <c r="Q968" i="9"/>
  <c r="R968" i="9"/>
  <c r="Q969" i="9"/>
  <c r="R969" i="9"/>
  <c r="Q970" i="9"/>
  <c r="R970" i="9"/>
  <c r="Q971" i="9"/>
  <c r="R971" i="9"/>
  <c r="Q972" i="9"/>
  <c r="R972" i="9"/>
  <c r="S972" i="9"/>
  <c r="Q973" i="9"/>
  <c r="R973" i="9"/>
  <c r="Q974" i="9"/>
  <c r="R974" i="9"/>
  <c r="Q975" i="9"/>
  <c r="R975" i="9"/>
  <c r="Q976" i="9"/>
  <c r="R976" i="9"/>
  <c r="Q977" i="9"/>
  <c r="R977" i="9"/>
  <c r="Q978" i="9"/>
  <c r="R978" i="9"/>
  <c r="Q979" i="9"/>
  <c r="R979" i="9"/>
  <c r="S979" i="9"/>
  <c r="Q980" i="9"/>
  <c r="R980" i="9"/>
  <c r="Q981" i="9"/>
  <c r="R981" i="9"/>
  <c r="Q982" i="9"/>
  <c r="R982" i="9"/>
  <c r="Q983" i="9"/>
  <c r="R983" i="9"/>
  <c r="Q984" i="9"/>
  <c r="R984" i="9"/>
  <c r="Q985" i="9"/>
  <c r="R985" i="9"/>
  <c r="Q986" i="9"/>
  <c r="R986" i="9"/>
  <c r="S986" i="9"/>
  <c r="Q987" i="9"/>
  <c r="R987" i="9"/>
  <c r="Q988" i="9"/>
  <c r="R988" i="9"/>
  <c r="Q989" i="9"/>
  <c r="R989" i="9"/>
  <c r="Q990" i="9"/>
  <c r="R990" i="9"/>
  <c r="Q991" i="9"/>
  <c r="R991" i="9"/>
  <c r="Q992" i="9"/>
  <c r="R992" i="9"/>
  <c r="Q993" i="9"/>
  <c r="R993" i="9"/>
  <c r="S993" i="9"/>
  <c r="Q994" i="9"/>
  <c r="R994" i="9"/>
  <c r="Q995" i="9"/>
  <c r="R995" i="9"/>
  <c r="Q996" i="9"/>
  <c r="R996" i="9"/>
  <c r="Q997" i="9"/>
  <c r="R997" i="9"/>
  <c r="Q998" i="9"/>
  <c r="R998" i="9"/>
  <c r="Q999" i="9"/>
  <c r="R999" i="9"/>
  <c r="Q1000" i="9"/>
  <c r="R1000" i="9"/>
  <c r="S1000" i="9"/>
  <c r="Q1001" i="9"/>
  <c r="R1001" i="9"/>
  <c r="Q1002" i="9"/>
  <c r="R1002" i="9"/>
  <c r="Q1003" i="9"/>
  <c r="R1003" i="9"/>
  <c r="Q1004" i="9"/>
  <c r="R1004" i="9"/>
  <c r="Q1005" i="9"/>
  <c r="R1005" i="9"/>
  <c r="Q1006" i="9"/>
  <c r="R1006" i="9"/>
  <c r="Q1007" i="9"/>
  <c r="R1007" i="9"/>
  <c r="S1007" i="9"/>
  <c r="Q1008" i="9"/>
  <c r="R1008" i="9"/>
  <c r="Q1009" i="9"/>
  <c r="R1009" i="9"/>
  <c r="Q1010" i="9"/>
  <c r="R1010" i="9"/>
  <c r="Q1011" i="9"/>
  <c r="R1011" i="9"/>
  <c r="Q1012" i="9"/>
  <c r="R1012" i="9"/>
  <c r="Q1013" i="9"/>
  <c r="R1013" i="9"/>
  <c r="Q1014" i="9"/>
  <c r="R1014" i="9"/>
  <c r="S1014" i="9"/>
  <c r="Q1015" i="9"/>
  <c r="R1015" i="9"/>
  <c r="Q1016" i="9"/>
  <c r="R1016" i="9"/>
  <c r="Q1017" i="9"/>
  <c r="R1017" i="9"/>
  <c r="Q1018" i="9"/>
  <c r="R1018" i="9"/>
  <c r="Q1019" i="9"/>
  <c r="R1019" i="9"/>
  <c r="Q1020" i="9"/>
  <c r="R1020" i="9"/>
  <c r="Q1021" i="9"/>
  <c r="R1021" i="9"/>
  <c r="S1021" i="9"/>
  <c r="Q1022" i="9"/>
  <c r="R1022" i="9"/>
  <c r="Q1023" i="9"/>
  <c r="R1023" i="9"/>
  <c r="Q1024" i="9"/>
  <c r="R1024" i="9"/>
  <c r="Q1025" i="9"/>
  <c r="R1025" i="9"/>
  <c r="Q1026" i="9"/>
  <c r="R1026" i="9"/>
  <c r="Q1027" i="9"/>
  <c r="R1027" i="9"/>
  <c r="R20" i="9"/>
  <c r="S502" i="9"/>
  <c r="S495" i="9"/>
  <c r="S488" i="9"/>
  <c r="S481" i="9"/>
  <c r="S474" i="9"/>
  <c r="S467" i="9"/>
  <c r="S460" i="9"/>
  <c r="S453" i="9"/>
  <c r="S446" i="9"/>
  <c r="S439" i="9"/>
  <c r="S432" i="9"/>
  <c r="S425" i="9"/>
  <c r="S418" i="9"/>
  <c r="S411" i="9"/>
  <c r="S404" i="9"/>
  <c r="S397" i="9"/>
  <c r="S390" i="9"/>
  <c r="S383" i="9"/>
  <c r="S376" i="9"/>
  <c r="S369" i="9"/>
  <c r="S362" i="9"/>
  <c r="S355" i="9"/>
  <c r="S348" i="9"/>
  <c r="S341" i="9"/>
  <c r="S334" i="9"/>
  <c r="S327" i="9"/>
  <c r="S320" i="9"/>
  <c r="S313" i="9"/>
  <c r="S306" i="9"/>
  <c r="S299" i="9"/>
  <c r="S292" i="9"/>
  <c r="S285" i="9"/>
  <c r="S278" i="9"/>
  <c r="S271" i="9"/>
  <c r="S264" i="9"/>
  <c r="S257" i="9"/>
  <c r="S250" i="9"/>
  <c r="S243" i="9"/>
  <c r="S236" i="9"/>
  <c r="S229" i="9"/>
  <c r="S222" i="9"/>
  <c r="S215" i="9"/>
  <c r="S208" i="9"/>
  <c r="S201" i="9"/>
  <c r="S194" i="9"/>
  <c r="S187" i="9"/>
  <c r="S180" i="9"/>
  <c r="S173" i="9"/>
  <c r="S166" i="9"/>
  <c r="S159" i="9"/>
  <c r="S152" i="9"/>
  <c r="S145" i="9"/>
  <c r="S138" i="9"/>
  <c r="S131" i="9"/>
  <c r="S124" i="9"/>
  <c r="S117" i="9"/>
  <c r="S110" i="9"/>
  <c r="S103" i="9"/>
  <c r="S96" i="9"/>
  <c r="S89" i="9"/>
  <c r="S82" i="9"/>
  <c r="S70" i="9"/>
  <c r="S68" i="9"/>
  <c r="S61" i="9"/>
  <c r="S54" i="9"/>
  <c r="S47" i="9"/>
  <c r="S40" i="9"/>
  <c r="S33" i="9"/>
  <c r="N15" i="6"/>
  <c r="N13" i="6" s="1"/>
  <c r="E5" i="18"/>
  <c r="E5" i="12"/>
  <c r="E5" i="15"/>
  <c r="E5" i="14"/>
  <c r="E5" i="5"/>
  <c r="C6" i="18"/>
  <c r="C5" i="18"/>
  <c r="C6" i="12"/>
  <c r="C5" i="12"/>
  <c r="C6" i="15"/>
  <c r="C5" i="15"/>
  <c r="C6" i="11"/>
  <c r="C5" i="11"/>
  <c r="C6" i="14"/>
  <c r="C5" i="14"/>
  <c r="C6" i="9"/>
  <c r="C5" i="9"/>
  <c r="C6" i="8"/>
  <c r="C5" i="8"/>
  <c r="D6" i="30"/>
  <c r="E5" i="30"/>
  <c r="D5" i="30"/>
  <c r="C6" i="5"/>
  <c r="C5" i="5"/>
  <c r="E5" i="6"/>
  <c r="S14" i="11" l="1"/>
  <c r="F3" i="20"/>
  <c r="E3" i="20"/>
  <c r="D3" i="20"/>
  <c r="I3" i="20"/>
  <c r="C3" i="20"/>
  <c r="B3" i="20"/>
  <c r="J3" i="20"/>
  <c r="A3" i="20"/>
  <c r="B17" i="11"/>
  <c r="R17" i="11" s="1"/>
  <c r="R14" i="11" s="1"/>
  <c r="G3" i="20"/>
  <c r="B62" i="14"/>
  <c r="Q62" i="14" s="1"/>
  <c r="B84" i="14"/>
  <c r="Q84" i="14" s="1"/>
  <c r="B76" i="14"/>
  <c r="Q76" i="14" s="1"/>
  <c r="B54" i="14"/>
  <c r="Q54" i="14" s="1"/>
  <c r="B46" i="14"/>
  <c r="Q46" i="14" s="1"/>
  <c r="B95" i="14"/>
  <c r="Q95" i="14" s="1"/>
  <c r="B31" i="14"/>
  <c r="Q31" i="14" s="1"/>
  <c r="B102" i="14"/>
  <c r="Q102" i="14" s="1"/>
  <c r="B100" i="14"/>
  <c r="Q100" i="14" s="1"/>
  <c r="B94" i="14"/>
  <c r="Q94" i="14" s="1"/>
  <c r="B92" i="14"/>
  <c r="Q92" i="14" s="1"/>
  <c r="B86" i="14"/>
  <c r="Q86" i="14" s="1"/>
  <c r="B78" i="14"/>
  <c r="Q78" i="14" s="1"/>
  <c r="B70" i="14"/>
  <c r="Q70" i="14" s="1"/>
  <c r="B68" i="14"/>
  <c r="Q68" i="14" s="1"/>
  <c r="B60" i="14"/>
  <c r="Q60" i="14" s="1"/>
  <c r="B52" i="14"/>
  <c r="Q52" i="14" s="1"/>
  <c r="B44" i="14"/>
  <c r="Q44" i="14" s="1"/>
  <c r="B38" i="14"/>
  <c r="Q38" i="14" s="1"/>
  <c r="B36" i="14"/>
  <c r="Q36" i="14" s="1"/>
  <c r="B30" i="14"/>
  <c r="Q30" i="14" s="1"/>
  <c r="B28" i="14"/>
  <c r="Q28" i="14" s="1"/>
  <c r="B103" i="14"/>
  <c r="Q103" i="14" s="1"/>
  <c r="B101" i="14"/>
  <c r="Q101" i="14" s="1"/>
  <c r="B93" i="14"/>
  <c r="Q93" i="14" s="1"/>
  <c r="B87" i="14"/>
  <c r="Q87" i="14" s="1"/>
  <c r="B85" i="14"/>
  <c r="Q85" i="14" s="1"/>
  <c r="B79" i="14"/>
  <c r="Q79" i="14" s="1"/>
  <c r="B77" i="14"/>
  <c r="Q77" i="14" s="1"/>
  <c r="B71" i="14"/>
  <c r="Q71" i="14" s="1"/>
  <c r="B69" i="14"/>
  <c r="Q69" i="14" s="1"/>
  <c r="B63" i="14"/>
  <c r="Q63" i="14" s="1"/>
  <c r="B61" i="14"/>
  <c r="Q61" i="14" s="1"/>
  <c r="B55" i="14"/>
  <c r="Q55" i="14" s="1"/>
  <c r="B53" i="14"/>
  <c r="Q53" i="14" s="1"/>
  <c r="B47" i="14"/>
  <c r="Q47" i="14" s="1"/>
  <c r="B45" i="14"/>
  <c r="Q45" i="14" s="1"/>
  <c r="B39" i="14"/>
  <c r="Q39" i="14" s="1"/>
  <c r="B37" i="14"/>
  <c r="Q37" i="14" s="1"/>
  <c r="B29" i="14"/>
  <c r="Q29" i="14" s="1"/>
  <c r="B19" i="14"/>
  <c r="Q19" i="14" s="1"/>
  <c r="F2" i="19"/>
  <c r="E2" i="19"/>
  <c r="D2" i="19"/>
  <c r="C2" i="19"/>
  <c r="B2" i="19"/>
  <c r="A2" i="19"/>
  <c r="G2" i="19"/>
  <c r="H2" i="19"/>
  <c r="C86" i="19"/>
  <c r="D86" i="19"/>
  <c r="E86" i="19"/>
  <c r="F86" i="19"/>
  <c r="G86" i="19"/>
  <c r="H86" i="19"/>
  <c r="B86" i="19"/>
  <c r="A86" i="19"/>
  <c r="C84" i="19"/>
  <c r="D84" i="19"/>
  <c r="E84" i="19"/>
  <c r="F84" i="19"/>
  <c r="G84" i="19"/>
  <c r="H84" i="19"/>
  <c r="B84" i="19"/>
  <c r="A84" i="19"/>
  <c r="B99" i="14"/>
  <c r="Q99" i="14" s="1"/>
  <c r="C82" i="19"/>
  <c r="D82" i="19"/>
  <c r="E82" i="19"/>
  <c r="F82" i="19"/>
  <c r="G82" i="19"/>
  <c r="H82" i="19"/>
  <c r="B82" i="19"/>
  <c r="A82" i="19"/>
  <c r="B97" i="14"/>
  <c r="Q97" i="14" s="1"/>
  <c r="C80" i="19"/>
  <c r="D80" i="19"/>
  <c r="E80" i="19"/>
  <c r="F80" i="19"/>
  <c r="G80" i="19"/>
  <c r="H80" i="19"/>
  <c r="B80" i="19"/>
  <c r="A80" i="19"/>
  <c r="C78" i="19"/>
  <c r="D78" i="19"/>
  <c r="E78" i="19"/>
  <c r="F78" i="19"/>
  <c r="G78" i="19"/>
  <c r="H78" i="19"/>
  <c r="B78" i="19"/>
  <c r="A78" i="19"/>
  <c r="C76" i="19"/>
  <c r="D76" i="19"/>
  <c r="E76" i="19"/>
  <c r="F76" i="19"/>
  <c r="G76" i="19"/>
  <c r="H76" i="19"/>
  <c r="B76" i="19"/>
  <c r="A76" i="19"/>
  <c r="B91" i="14"/>
  <c r="Q91" i="14" s="1"/>
  <c r="C74" i="19"/>
  <c r="D74" i="19"/>
  <c r="E74" i="19"/>
  <c r="F74" i="19"/>
  <c r="G74" i="19"/>
  <c r="H74" i="19"/>
  <c r="B74" i="19"/>
  <c r="A74" i="19"/>
  <c r="B89" i="14"/>
  <c r="Q89" i="14" s="1"/>
  <c r="C72" i="19"/>
  <c r="D72" i="19"/>
  <c r="E72" i="19"/>
  <c r="F72" i="19"/>
  <c r="G72" i="19"/>
  <c r="H72" i="19"/>
  <c r="B72" i="19"/>
  <c r="A72" i="19"/>
  <c r="C70" i="19"/>
  <c r="D70" i="19"/>
  <c r="E70" i="19"/>
  <c r="F70" i="19"/>
  <c r="G70" i="19"/>
  <c r="H70" i="19"/>
  <c r="B70" i="19"/>
  <c r="A70" i="19"/>
  <c r="C68" i="19"/>
  <c r="D68" i="19"/>
  <c r="E68" i="19"/>
  <c r="F68" i="19"/>
  <c r="G68" i="19"/>
  <c r="H68" i="19"/>
  <c r="B68" i="19"/>
  <c r="A68" i="19"/>
  <c r="B83" i="14"/>
  <c r="Q83" i="14" s="1"/>
  <c r="C66" i="19"/>
  <c r="D66" i="19"/>
  <c r="E66" i="19"/>
  <c r="F66" i="19"/>
  <c r="G66" i="19"/>
  <c r="H66" i="19"/>
  <c r="B66" i="19"/>
  <c r="A66" i="19"/>
  <c r="B81" i="14"/>
  <c r="Q81" i="14" s="1"/>
  <c r="C64" i="19"/>
  <c r="D64" i="19"/>
  <c r="E64" i="19"/>
  <c r="F64" i="19"/>
  <c r="G64" i="19"/>
  <c r="H64" i="19"/>
  <c r="B64" i="19"/>
  <c r="A64" i="19"/>
  <c r="C62" i="19"/>
  <c r="D62" i="19"/>
  <c r="E62" i="19"/>
  <c r="F62" i="19"/>
  <c r="G62" i="19"/>
  <c r="H62" i="19"/>
  <c r="B62" i="19"/>
  <c r="A62" i="19"/>
  <c r="C60" i="19"/>
  <c r="D60" i="19"/>
  <c r="E60" i="19"/>
  <c r="F60" i="19"/>
  <c r="G60" i="19"/>
  <c r="H60" i="19"/>
  <c r="B60" i="19"/>
  <c r="A60" i="19"/>
  <c r="B75" i="14"/>
  <c r="Q75" i="14" s="1"/>
  <c r="C58" i="19"/>
  <c r="D58" i="19"/>
  <c r="E58" i="19"/>
  <c r="F58" i="19"/>
  <c r="G58" i="19"/>
  <c r="H58" i="19"/>
  <c r="B58" i="19"/>
  <c r="A58" i="19"/>
  <c r="B73" i="14"/>
  <c r="Q73" i="14" s="1"/>
  <c r="C56" i="19"/>
  <c r="D56" i="19"/>
  <c r="E56" i="19"/>
  <c r="F56" i="19"/>
  <c r="G56" i="19"/>
  <c r="H56" i="19"/>
  <c r="B56" i="19"/>
  <c r="A56" i="19"/>
  <c r="C54" i="19"/>
  <c r="D54" i="19"/>
  <c r="E54" i="19"/>
  <c r="F54" i="19"/>
  <c r="G54" i="19"/>
  <c r="H54" i="19"/>
  <c r="B54" i="19"/>
  <c r="A54" i="19"/>
  <c r="C52" i="19"/>
  <c r="D52" i="19"/>
  <c r="E52" i="19"/>
  <c r="F52" i="19"/>
  <c r="G52" i="19"/>
  <c r="H52" i="19"/>
  <c r="B52" i="19"/>
  <c r="A52" i="19"/>
  <c r="B67" i="14"/>
  <c r="Q67" i="14" s="1"/>
  <c r="C50" i="19"/>
  <c r="D50" i="19"/>
  <c r="E50" i="19"/>
  <c r="F50" i="19"/>
  <c r="G50" i="19"/>
  <c r="H50" i="19"/>
  <c r="B50" i="19"/>
  <c r="A50" i="19"/>
  <c r="B65" i="14"/>
  <c r="Q65" i="14" s="1"/>
  <c r="C48" i="19"/>
  <c r="D48" i="19"/>
  <c r="E48" i="19"/>
  <c r="F48" i="19"/>
  <c r="G48" i="19"/>
  <c r="H48" i="19"/>
  <c r="B48" i="19"/>
  <c r="A48" i="19"/>
  <c r="C46" i="19"/>
  <c r="D46" i="19"/>
  <c r="E46" i="19"/>
  <c r="F46" i="19"/>
  <c r="G46" i="19"/>
  <c r="H46" i="19"/>
  <c r="B46" i="19"/>
  <c r="A46" i="19"/>
  <c r="C44" i="19"/>
  <c r="D44" i="19"/>
  <c r="E44" i="19"/>
  <c r="F44" i="19"/>
  <c r="G44" i="19"/>
  <c r="H44" i="19"/>
  <c r="B44" i="19"/>
  <c r="A44" i="19"/>
  <c r="B59" i="14"/>
  <c r="Q59" i="14" s="1"/>
  <c r="C42" i="19"/>
  <c r="A42" i="19"/>
  <c r="D42" i="19"/>
  <c r="E42" i="19"/>
  <c r="F42" i="19"/>
  <c r="G42" i="19"/>
  <c r="H42" i="19"/>
  <c r="B42" i="19"/>
  <c r="B57" i="14"/>
  <c r="Q57" i="14" s="1"/>
  <c r="C40" i="19"/>
  <c r="D40" i="19"/>
  <c r="E40" i="19"/>
  <c r="F40" i="19"/>
  <c r="G40" i="19"/>
  <c r="H40" i="19"/>
  <c r="B40" i="19"/>
  <c r="A40" i="19"/>
  <c r="C38" i="19"/>
  <c r="D38" i="19"/>
  <c r="A38" i="19"/>
  <c r="E38" i="19"/>
  <c r="F38" i="19"/>
  <c r="G38" i="19"/>
  <c r="H38" i="19"/>
  <c r="B38" i="19"/>
  <c r="C36" i="19"/>
  <c r="A36" i="19"/>
  <c r="D36" i="19"/>
  <c r="E36" i="19"/>
  <c r="F36" i="19"/>
  <c r="G36" i="19"/>
  <c r="H36" i="19"/>
  <c r="B36" i="19"/>
  <c r="B51" i="14"/>
  <c r="Q51" i="14" s="1"/>
  <c r="C34" i="19"/>
  <c r="D34" i="19"/>
  <c r="E34" i="19"/>
  <c r="F34" i="19"/>
  <c r="G34" i="19"/>
  <c r="H34" i="19"/>
  <c r="B34" i="19"/>
  <c r="A34" i="19"/>
  <c r="B49" i="14"/>
  <c r="Q49" i="14" s="1"/>
  <c r="C32" i="19"/>
  <c r="D32" i="19"/>
  <c r="E32" i="19"/>
  <c r="F32" i="19"/>
  <c r="A32" i="19"/>
  <c r="G32" i="19"/>
  <c r="H32" i="19"/>
  <c r="B32" i="19"/>
  <c r="C30" i="19"/>
  <c r="A30" i="19"/>
  <c r="D30" i="19"/>
  <c r="E30" i="19"/>
  <c r="F30" i="19"/>
  <c r="G30" i="19"/>
  <c r="H30" i="19"/>
  <c r="B30" i="19"/>
  <c r="C28" i="19"/>
  <c r="D28" i="19"/>
  <c r="E28" i="19"/>
  <c r="F28" i="19"/>
  <c r="G28" i="19"/>
  <c r="H28" i="19"/>
  <c r="B28" i="19"/>
  <c r="A28" i="19"/>
  <c r="B43" i="14"/>
  <c r="Q43" i="14" s="1"/>
  <c r="C26" i="19"/>
  <c r="D26" i="19"/>
  <c r="E26" i="19"/>
  <c r="A26" i="19"/>
  <c r="F26" i="19"/>
  <c r="G26" i="19"/>
  <c r="H26" i="19"/>
  <c r="B26" i="19"/>
  <c r="B41" i="14"/>
  <c r="Q41" i="14" s="1"/>
  <c r="C24" i="19"/>
  <c r="A24" i="19"/>
  <c r="D24" i="19"/>
  <c r="E24" i="19"/>
  <c r="F24" i="19"/>
  <c r="G24" i="19"/>
  <c r="H24" i="19"/>
  <c r="B24" i="19"/>
  <c r="C22" i="19"/>
  <c r="D22" i="19"/>
  <c r="E22" i="19"/>
  <c r="F22" i="19"/>
  <c r="G22" i="19"/>
  <c r="H22" i="19"/>
  <c r="A22" i="19"/>
  <c r="B22" i="19"/>
  <c r="C20" i="19"/>
  <c r="D20" i="19"/>
  <c r="A20" i="19"/>
  <c r="E20" i="19"/>
  <c r="F20" i="19"/>
  <c r="G20" i="19"/>
  <c r="H20" i="19"/>
  <c r="B20" i="19"/>
  <c r="B35" i="14"/>
  <c r="Q35" i="14" s="1"/>
  <c r="C18" i="19"/>
  <c r="A18" i="19"/>
  <c r="D18" i="19"/>
  <c r="E18" i="19"/>
  <c r="F18" i="19"/>
  <c r="G18" i="19"/>
  <c r="H18" i="19"/>
  <c r="B18" i="19"/>
  <c r="B33" i="14"/>
  <c r="Q33" i="14" s="1"/>
  <c r="C16" i="19"/>
  <c r="D16" i="19"/>
  <c r="E16" i="19"/>
  <c r="F16" i="19"/>
  <c r="G16" i="19"/>
  <c r="H16" i="19"/>
  <c r="B16" i="19"/>
  <c r="A16" i="19"/>
  <c r="C14" i="19"/>
  <c r="D14" i="19"/>
  <c r="A14" i="19"/>
  <c r="E14" i="19"/>
  <c r="F14" i="19"/>
  <c r="G14" i="19"/>
  <c r="H14" i="19"/>
  <c r="B14" i="19"/>
  <c r="C12" i="19"/>
  <c r="A12" i="19"/>
  <c r="D12" i="19"/>
  <c r="E12" i="19"/>
  <c r="F12" i="19"/>
  <c r="G12" i="19"/>
  <c r="H12" i="19"/>
  <c r="B12" i="19"/>
  <c r="B27" i="14"/>
  <c r="Q27" i="14" s="1"/>
  <c r="C10" i="19"/>
  <c r="D10" i="19"/>
  <c r="E10" i="19"/>
  <c r="F10" i="19"/>
  <c r="A10" i="19"/>
  <c r="G10" i="19"/>
  <c r="H10" i="19"/>
  <c r="B10" i="19"/>
  <c r="B98" i="14"/>
  <c r="Q98" i="14" s="1"/>
  <c r="B96" i="14"/>
  <c r="Q96" i="14" s="1"/>
  <c r="B90" i="14"/>
  <c r="Q90" i="14" s="1"/>
  <c r="B88" i="14"/>
  <c r="Q88" i="14" s="1"/>
  <c r="B82" i="14"/>
  <c r="Q82" i="14" s="1"/>
  <c r="B80" i="14"/>
  <c r="Q80" i="14" s="1"/>
  <c r="B74" i="14"/>
  <c r="Q74" i="14" s="1"/>
  <c r="B72" i="14"/>
  <c r="Q72" i="14" s="1"/>
  <c r="B66" i="14"/>
  <c r="Q66" i="14" s="1"/>
  <c r="B64" i="14"/>
  <c r="Q64" i="14" s="1"/>
  <c r="B58" i="14"/>
  <c r="Q58" i="14" s="1"/>
  <c r="B56" i="14"/>
  <c r="Q56" i="14" s="1"/>
  <c r="B50" i="14"/>
  <c r="Q50" i="14" s="1"/>
  <c r="B48" i="14"/>
  <c r="Q48" i="14" s="1"/>
  <c r="B42" i="14"/>
  <c r="Q42" i="14" s="1"/>
  <c r="B40" i="14"/>
  <c r="Q40" i="14" s="1"/>
  <c r="B34" i="14"/>
  <c r="Q34" i="14" s="1"/>
  <c r="B32" i="14"/>
  <c r="Q32" i="14" s="1"/>
  <c r="B22" i="14"/>
  <c r="Q22" i="14" s="1"/>
  <c r="C85" i="19"/>
  <c r="D85" i="19"/>
  <c r="E85" i="19"/>
  <c r="F85" i="19"/>
  <c r="G85" i="19"/>
  <c r="H85" i="19"/>
  <c r="B85" i="19"/>
  <c r="A85" i="19"/>
  <c r="C83" i="19"/>
  <c r="D83" i="19"/>
  <c r="E83" i="19"/>
  <c r="F83" i="19"/>
  <c r="G83" i="19"/>
  <c r="H83" i="19"/>
  <c r="B83" i="19"/>
  <c r="A83" i="19"/>
  <c r="C81" i="19"/>
  <c r="D81" i="19"/>
  <c r="E81" i="19"/>
  <c r="F81" i="19"/>
  <c r="G81" i="19"/>
  <c r="H81" i="19"/>
  <c r="B81" i="19"/>
  <c r="A81" i="19"/>
  <c r="C79" i="19"/>
  <c r="D79" i="19"/>
  <c r="E79" i="19"/>
  <c r="F79" i="19"/>
  <c r="G79" i="19"/>
  <c r="H79" i="19"/>
  <c r="B79" i="19"/>
  <c r="A79" i="19"/>
  <c r="C77" i="19"/>
  <c r="D77" i="19"/>
  <c r="E77" i="19"/>
  <c r="F77" i="19"/>
  <c r="G77" i="19"/>
  <c r="H77" i="19"/>
  <c r="B77" i="19"/>
  <c r="A77" i="19"/>
  <c r="C75" i="19"/>
  <c r="D75" i="19"/>
  <c r="E75" i="19"/>
  <c r="F75" i="19"/>
  <c r="G75" i="19"/>
  <c r="H75" i="19"/>
  <c r="B75" i="19"/>
  <c r="A75" i="19"/>
  <c r="C73" i="19"/>
  <c r="D73" i="19"/>
  <c r="E73" i="19"/>
  <c r="F73" i="19"/>
  <c r="G73" i="19"/>
  <c r="H73" i="19"/>
  <c r="B73" i="19"/>
  <c r="A73" i="19"/>
  <c r="C71" i="19"/>
  <c r="D71" i="19"/>
  <c r="E71" i="19"/>
  <c r="F71" i="19"/>
  <c r="G71" i="19"/>
  <c r="H71" i="19"/>
  <c r="B71" i="19"/>
  <c r="A71" i="19"/>
  <c r="C69" i="19"/>
  <c r="D69" i="19"/>
  <c r="E69" i="19"/>
  <c r="F69" i="19"/>
  <c r="G69" i="19"/>
  <c r="H69" i="19"/>
  <c r="B69" i="19"/>
  <c r="A69" i="19"/>
  <c r="C67" i="19"/>
  <c r="D67" i="19"/>
  <c r="E67" i="19"/>
  <c r="F67" i="19"/>
  <c r="G67" i="19"/>
  <c r="H67" i="19"/>
  <c r="B67" i="19"/>
  <c r="A67" i="19"/>
  <c r="C65" i="19"/>
  <c r="D65" i="19"/>
  <c r="E65" i="19"/>
  <c r="F65" i="19"/>
  <c r="G65" i="19"/>
  <c r="H65" i="19"/>
  <c r="B65" i="19"/>
  <c r="A65" i="19"/>
  <c r="C63" i="19"/>
  <c r="D63" i="19"/>
  <c r="E63" i="19"/>
  <c r="F63" i="19"/>
  <c r="G63" i="19"/>
  <c r="H63" i="19"/>
  <c r="B63" i="19"/>
  <c r="A63" i="19"/>
  <c r="C61" i="19"/>
  <c r="D61" i="19"/>
  <c r="E61" i="19"/>
  <c r="F61" i="19"/>
  <c r="G61" i="19"/>
  <c r="H61" i="19"/>
  <c r="B61" i="19"/>
  <c r="A61" i="19"/>
  <c r="C59" i="19"/>
  <c r="D59" i="19"/>
  <c r="E59" i="19"/>
  <c r="F59" i="19"/>
  <c r="G59" i="19"/>
  <c r="H59" i="19"/>
  <c r="B59" i="19"/>
  <c r="A59" i="19"/>
  <c r="C57" i="19"/>
  <c r="D57" i="19"/>
  <c r="E57" i="19"/>
  <c r="F57" i="19"/>
  <c r="G57" i="19"/>
  <c r="H57" i="19"/>
  <c r="B57" i="19"/>
  <c r="A57" i="19"/>
  <c r="C55" i="19"/>
  <c r="D55" i="19"/>
  <c r="E55" i="19"/>
  <c r="F55" i="19"/>
  <c r="G55" i="19"/>
  <c r="H55" i="19"/>
  <c r="B55" i="19"/>
  <c r="A55" i="19"/>
  <c r="C53" i="19"/>
  <c r="D53" i="19"/>
  <c r="E53" i="19"/>
  <c r="F53" i="19"/>
  <c r="G53" i="19"/>
  <c r="H53" i="19"/>
  <c r="B53" i="19"/>
  <c r="A53" i="19"/>
  <c r="C51" i="19"/>
  <c r="D51" i="19"/>
  <c r="E51" i="19"/>
  <c r="F51" i="19"/>
  <c r="G51" i="19"/>
  <c r="H51" i="19"/>
  <c r="B51" i="19"/>
  <c r="A51" i="19"/>
  <c r="C49" i="19"/>
  <c r="D49" i="19"/>
  <c r="E49" i="19"/>
  <c r="F49" i="19"/>
  <c r="G49" i="19"/>
  <c r="H49" i="19"/>
  <c r="B49" i="19"/>
  <c r="A49" i="19"/>
  <c r="C47" i="19"/>
  <c r="D47" i="19"/>
  <c r="E47" i="19"/>
  <c r="F47" i="19"/>
  <c r="G47" i="19"/>
  <c r="H47" i="19"/>
  <c r="B47" i="19"/>
  <c r="A47" i="19"/>
  <c r="C45" i="19"/>
  <c r="D45" i="19"/>
  <c r="E45" i="19"/>
  <c r="F45" i="19"/>
  <c r="G45" i="19"/>
  <c r="H45" i="19"/>
  <c r="B45" i="19"/>
  <c r="A45" i="19"/>
  <c r="C43" i="19"/>
  <c r="D43" i="19"/>
  <c r="E43" i="19"/>
  <c r="A43" i="19"/>
  <c r="F43" i="19"/>
  <c r="G43" i="19"/>
  <c r="H43" i="19"/>
  <c r="B43" i="19"/>
  <c r="C41" i="19"/>
  <c r="D41" i="19"/>
  <c r="E41" i="19"/>
  <c r="F41" i="19"/>
  <c r="G41" i="19"/>
  <c r="H41" i="19"/>
  <c r="A41" i="19"/>
  <c r="B41" i="19"/>
  <c r="C39" i="19"/>
  <c r="D39" i="19"/>
  <c r="E39" i="19"/>
  <c r="F39" i="19"/>
  <c r="A39" i="19"/>
  <c r="G39" i="19"/>
  <c r="H39" i="19"/>
  <c r="B39" i="19"/>
  <c r="C37" i="19"/>
  <c r="D37" i="19"/>
  <c r="E37" i="19"/>
  <c r="A37" i="19"/>
  <c r="F37" i="19"/>
  <c r="G37" i="19"/>
  <c r="H37" i="19"/>
  <c r="B37" i="19"/>
  <c r="C35" i="19"/>
  <c r="D35" i="19"/>
  <c r="E35" i="19"/>
  <c r="F35" i="19"/>
  <c r="G35" i="19"/>
  <c r="H35" i="19"/>
  <c r="A35" i="19"/>
  <c r="B35" i="19"/>
  <c r="C33" i="19"/>
  <c r="D33" i="19"/>
  <c r="A33" i="19"/>
  <c r="E33" i="19"/>
  <c r="F33" i="19"/>
  <c r="G33" i="19"/>
  <c r="H33" i="19"/>
  <c r="B33" i="19"/>
  <c r="C31" i="19"/>
  <c r="D31" i="19"/>
  <c r="E31" i="19"/>
  <c r="A31" i="19"/>
  <c r="F31" i="19"/>
  <c r="G31" i="19"/>
  <c r="H31" i="19"/>
  <c r="B31" i="19"/>
  <c r="C29" i="19"/>
  <c r="D29" i="19"/>
  <c r="E29" i="19"/>
  <c r="F29" i="19"/>
  <c r="G29" i="19"/>
  <c r="H29" i="19"/>
  <c r="A29" i="19"/>
  <c r="B29" i="19"/>
  <c r="C27" i="19"/>
  <c r="D27" i="19"/>
  <c r="A27" i="19"/>
  <c r="E27" i="19"/>
  <c r="F27" i="19"/>
  <c r="G27" i="19"/>
  <c r="H27" i="19"/>
  <c r="B27" i="19"/>
  <c r="C25" i="19"/>
  <c r="D25" i="19"/>
  <c r="E25" i="19"/>
  <c r="F25" i="19"/>
  <c r="A25" i="19"/>
  <c r="G25" i="19"/>
  <c r="H25" i="19"/>
  <c r="B25" i="19"/>
  <c r="C23" i="19"/>
  <c r="D23" i="19"/>
  <c r="E23" i="19"/>
  <c r="F23" i="19"/>
  <c r="G23" i="19"/>
  <c r="H23" i="19"/>
  <c r="B23" i="19"/>
  <c r="A23" i="19"/>
  <c r="C21" i="19"/>
  <c r="D21" i="19"/>
  <c r="E21" i="19"/>
  <c r="F21" i="19"/>
  <c r="G21" i="19"/>
  <c r="H21" i="19"/>
  <c r="B21" i="19"/>
  <c r="A21" i="19"/>
  <c r="C19" i="19"/>
  <c r="D19" i="19"/>
  <c r="E19" i="19"/>
  <c r="A19" i="19"/>
  <c r="F19" i="19"/>
  <c r="G19" i="19"/>
  <c r="H19" i="19"/>
  <c r="B19" i="19"/>
  <c r="C17" i="19"/>
  <c r="D17" i="19"/>
  <c r="E17" i="19"/>
  <c r="F17" i="19"/>
  <c r="G17" i="19"/>
  <c r="H17" i="19"/>
  <c r="A17" i="19"/>
  <c r="B17" i="19"/>
  <c r="C15" i="19"/>
  <c r="D15" i="19"/>
  <c r="E15" i="19"/>
  <c r="F15" i="19"/>
  <c r="A15" i="19"/>
  <c r="G15" i="19"/>
  <c r="H15" i="19"/>
  <c r="B15" i="19"/>
  <c r="C13" i="19"/>
  <c r="D13" i="19"/>
  <c r="E13" i="19"/>
  <c r="A13" i="19"/>
  <c r="F13" i="19"/>
  <c r="G13" i="19"/>
  <c r="H13" i="19"/>
  <c r="B13" i="19"/>
  <c r="C11" i="19"/>
  <c r="D11" i="19"/>
  <c r="E11" i="19"/>
  <c r="F11" i="19"/>
  <c r="G11" i="19"/>
  <c r="H11" i="19"/>
  <c r="A11" i="19"/>
  <c r="B11" i="19"/>
  <c r="C9" i="19"/>
  <c r="D9" i="19"/>
  <c r="E9" i="19"/>
  <c r="F9" i="19"/>
  <c r="G9" i="19"/>
  <c r="H9" i="19"/>
  <c r="B9" i="19"/>
  <c r="A9" i="19"/>
  <c r="B20" i="14"/>
  <c r="Q20" i="14" s="1"/>
  <c r="C3" i="19"/>
  <c r="D3" i="19"/>
  <c r="E3" i="19"/>
  <c r="F3" i="19"/>
  <c r="G3" i="19"/>
  <c r="H3" i="19"/>
  <c r="B3" i="19"/>
  <c r="A3" i="19"/>
  <c r="C8" i="19"/>
  <c r="B8" i="19"/>
  <c r="D8" i="19"/>
  <c r="E8" i="19"/>
  <c r="F8" i="19"/>
  <c r="G8" i="19"/>
  <c r="H8" i="19"/>
  <c r="A8" i="19"/>
  <c r="C6" i="19"/>
  <c r="D6" i="19"/>
  <c r="B6" i="19"/>
  <c r="E6" i="19"/>
  <c r="F6" i="19"/>
  <c r="G6" i="19"/>
  <c r="H6" i="19"/>
  <c r="A6" i="19"/>
  <c r="B23" i="14"/>
  <c r="Q23" i="14" s="1"/>
  <c r="B25" i="14"/>
  <c r="Q25" i="14" s="1"/>
  <c r="C7" i="19"/>
  <c r="D7" i="19"/>
  <c r="E7" i="19"/>
  <c r="F7" i="19"/>
  <c r="B7" i="19"/>
  <c r="G7" i="19"/>
  <c r="H7" i="19"/>
  <c r="A7" i="19"/>
  <c r="C5" i="19"/>
  <c r="D5" i="19"/>
  <c r="E5" i="19"/>
  <c r="F5" i="19"/>
  <c r="G5" i="19"/>
  <c r="H5" i="19"/>
  <c r="A5" i="19"/>
  <c r="B5" i="19"/>
  <c r="B21" i="14"/>
  <c r="Q21" i="14" s="1"/>
  <c r="C4" i="19"/>
  <c r="B4" i="19"/>
  <c r="D4" i="19"/>
  <c r="E4" i="19"/>
  <c r="F4" i="19"/>
  <c r="G4" i="19"/>
  <c r="H4" i="19"/>
  <c r="A4" i="19"/>
  <c r="H982" i="28"/>
  <c r="A982" i="28"/>
  <c r="I982" i="28"/>
  <c r="B982" i="28"/>
  <c r="C982" i="28"/>
  <c r="D982" i="28"/>
  <c r="E982" i="28"/>
  <c r="F982" i="28"/>
  <c r="G982" i="28"/>
  <c r="H926" i="28"/>
  <c r="A926" i="28"/>
  <c r="I926" i="28"/>
  <c r="B926" i="28"/>
  <c r="C926" i="28"/>
  <c r="D926" i="28"/>
  <c r="E926" i="28"/>
  <c r="F926" i="28"/>
  <c r="G926" i="28"/>
  <c r="D870" i="28"/>
  <c r="F870" i="28"/>
  <c r="G870" i="28"/>
  <c r="H870" i="28"/>
  <c r="A870" i="28"/>
  <c r="I870" i="28"/>
  <c r="B870" i="28"/>
  <c r="C870" i="28"/>
  <c r="E870" i="28"/>
  <c r="D814" i="28"/>
  <c r="F814" i="28"/>
  <c r="G814" i="28"/>
  <c r="H814" i="28"/>
  <c r="A814" i="28"/>
  <c r="I814" i="28"/>
  <c r="B814" i="28"/>
  <c r="E814" i="28"/>
  <c r="C814" i="28"/>
  <c r="D758" i="28"/>
  <c r="E758" i="28"/>
  <c r="F758" i="28"/>
  <c r="G758" i="28"/>
  <c r="H758" i="28"/>
  <c r="A758" i="28"/>
  <c r="I758" i="28"/>
  <c r="B758" i="28"/>
  <c r="C758" i="28"/>
  <c r="F702" i="28"/>
  <c r="A702" i="28"/>
  <c r="I702" i="28"/>
  <c r="B702" i="28"/>
  <c r="C702" i="28"/>
  <c r="D702" i="28"/>
  <c r="E702" i="28"/>
  <c r="H702" i="28"/>
  <c r="G702" i="28"/>
  <c r="F646" i="28"/>
  <c r="G646" i="28"/>
  <c r="H646" i="28"/>
  <c r="A646" i="28"/>
  <c r="I646" i="28"/>
  <c r="B646" i="28"/>
  <c r="C646" i="28"/>
  <c r="D646" i="28"/>
  <c r="E646" i="28"/>
  <c r="A541" i="28"/>
  <c r="I541" i="28"/>
  <c r="B541" i="28"/>
  <c r="D541" i="28"/>
  <c r="E541" i="28"/>
  <c r="F541" i="28"/>
  <c r="G541" i="28"/>
  <c r="H541" i="28"/>
  <c r="C541" i="28"/>
  <c r="H478" i="28"/>
  <c r="A478" i="28"/>
  <c r="I478" i="28"/>
  <c r="B478" i="28"/>
  <c r="C478" i="28"/>
  <c r="D478" i="28"/>
  <c r="E478" i="28"/>
  <c r="F478" i="28"/>
  <c r="G478" i="28"/>
  <c r="H415" i="28"/>
  <c r="A415" i="28"/>
  <c r="I415" i="28"/>
  <c r="B415" i="28"/>
  <c r="C415" i="28"/>
  <c r="D415" i="28"/>
  <c r="E415" i="28"/>
  <c r="F415" i="28"/>
  <c r="G415" i="28"/>
  <c r="B352" i="28"/>
  <c r="C352" i="28"/>
  <c r="D352" i="28"/>
  <c r="E352" i="28"/>
  <c r="F352" i="28"/>
  <c r="G352" i="28"/>
  <c r="H352" i="28"/>
  <c r="A352" i="28"/>
  <c r="I352" i="28"/>
  <c r="G282" i="28"/>
  <c r="H282" i="28"/>
  <c r="B282" i="28"/>
  <c r="C282" i="28"/>
  <c r="D282" i="28"/>
  <c r="E282" i="28"/>
  <c r="F282" i="28"/>
  <c r="A282" i="28"/>
  <c r="I282" i="28"/>
  <c r="D226" i="28"/>
  <c r="E226" i="28"/>
  <c r="F226" i="28"/>
  <c r="G226" i="28"/>
  <c r="H226" i="28"/>
  <c r="A226" i="28"/>
  <c r="I226" i="28"/>
  <c r="B226" i="28"/>
  <c r="C226" i="28"/>
  <c r="H170" i="28"/>
  <c r="A170" i="28"/>
  <c r="I170" i="28"/>
  <c r="B170" i="28"/>
  <c r="C170" i="28"/>
  <c r="D170" i="28"/>
  <c r="E170" i="28"/>
  <c r="F170" i="28"/>
  <c r="G170" i="28"/>
  <c r="E114" i="28"/>
  <c r="F114" i="28"/>
  <c r="G114" i="28"/>
  <c r="H114" i="28"/>
  <c r="C114" i="28"/>
  <c r="D114" i="28"/>
  <c r="I114" i="28"/>
  <c r="A114" i="28"/>
  <c r="B114" i="28"/>
  <c r="C107" i="28"/>
  <c r="D107" i="28"/>
  <c r="E107" i="28"/>
  <c r="F107" i="28"/>
  <c r="G107" i="28"/>
  <c r="B107" i="28"/>
  <c r="I107" i="28"/>
  <c r="A107" i="28"/>
  <c r="H107" i="28"/>
  <c r="A51" i="28"/>
  <c r="I51" i="28"/>
  <c r="C51" i="28"/>
  <c r="D51" i="28"/>
  <c r="E51" i="28"/>
  <c r="F51" i="28"/>
  <c r="G51" i="28"/>
  <c r="B51" i="28"/>
  <c r="H51" i="28"/>
  <c r="H44" i="28"/>
  <c r="A44" i="28"/>
  <c r="I44" i="28"/>
  <c r="B44" i="28"/>
  <c r="C44" i="28"/>
  <c r="D44" i="28"/>
  <c r="E44" i="28"/>
  <c r="F44" i="28"/>
  <c r="G44" i="28"/>
  <c r="A989" i="28"/>
  <c r="I989" i="28"/>
  <c r="B989" i="28"/>
  <c r="C989" i="28"/>
  <c r="D989" i="28"/>
  <c r="E989" i="28"/>
  <c r="F989" i="28"/>
  <c r="G989" i="28"/>
  <c r="H989" i="28"/>
  <c r="A933" i="28"/>
  <c r="I933" i="28"/>
  <c r="B933" i="28"/>
  <c r="C933" i="28"/>
  <c r="D933" i="28"/>
  <c r="E933" i="28"/>
  <c r="F933" i="28"/>
  <c r="G933" i="28"/>
  <c r="H933" i="28"/>
  <c r="E877" i="28"/>
  <c r="G877" i="28"/>
  <c r="H877" i="28"/>
  <c r="A877" i="28"/>
  <c r="I877" i="28"/>
  <c r="B877" i="28"/>
  <c r="C877" i="28"/>
  <c r="D877" i="28"/>
  <c r="F877" i="28"/>
  <c r="E821" i="28"/>
  <c r="G821" i="28"/>
  <c r="H821" i="28"/>
  <c r="A821" i="28"/>
  <c r="I821" i="28"/>
  <c r="B821" i="28"/>
  <c r="C821" i="28"/>
  <c r="F821" i="28"/>
  <c r="D821" i="28"/>
  <c r="E765" i="28"/>
  <c r="F765" i="28"/>
  <c r="G765" i="28"/>
  <c r="H765" i="28"/>
  <c r="A765" i="28"/>
  <c r="I765" i="28"/>
  <c r="B765" i="28"/>
  <c r="C765" i="28"/>
  <c r="D765" i="28"/>
  <c r="G709" i="28"/>
  <c r="B709" i="28"/>
  <c r="C709" i="28"/>
  <c r="D709" i="28"/>
  <c r="E709" i="28"/>
  <c r="F709" i="28"/>
  <c r="I709" i="28"/>
  <c r="A709" i="28"/>
  <c r="H709" i="28"/>
  <c r="G653" i="28"/>
  <c r="H653" i="28"/>
  <c r="A653" i="28"/>
  <c r="I653" i="28"/>
  <c r="B653" i="28"/>
  <c r="C653" i="28"/>
  <c r="D653" i="28"/>
  <c r="E653" i="28"/>
  <c r="F653" i="28"/>
  <c r="A597" i="28"/>
  <c r="I597" i="28"/>
  <c r="D597" i="28"/>
  <c r="E597" i="28"/>
  <c r="F597" i="28"/>
  <c r="G597" i="28"/>
  <c r="H597" i="28"/>
  <c r="B597" i="28"/>
  <c r="C597" i="28"/>
  <c r="B548" i="28"/>
  <c r="C548" i="28"/>
  <c r="E548" i="28"/>
  <c r="F548" i="28"/>
  <c r="G548" i="28"/>
  <c r="H548" i="28"/>
  <c r="A548" i="28"/>
  <c r="I548" i="28"/>
  <c r="D548" i="28"/>
  <c r="A485" i="28"/>
  <c r="I485" i="28"/>
  <c r="B485" i="28"/>
  <c r="C485" i="28"/>
  <c r="D485" i="28"/>
  <c r="E485" i="28"/>
  <c r="F485" i="28"/>
  <c r="G485" i="28"/>
  <c r="H485" i="28"/>
  <c r="A422" i="28"/>
  <c r="I422" i="28"/>
  <c r="B422" i="28"/>
  <c r="C422" i="28"/>
  <c r="D422" i="28"/>
  <c r="E422" i="28"/>
  <c r="F422" i="28"/>
  <c r="G422" i="28"/>
  <c r="H422" i="28"/>
  <c r="C359" i="28"/>
  <c r="D359" i="28"/>
  <c r="E359" i="28"/>
  <c r="F359" i="28"/>
  <c r="G359" i="28"/>
  <c r="H359" i="28"/>
  <c r="A359" i="28"/>
  <c r="I359" i="28"/>
  <c r="B359" i="28"/>
  <c r="H289" i="28"/>
  <c r="A289" i="28"/>
  <c r="I289" i="28"/>
  <c r="C289" i="28"/>
  <c r="D289" i="28"/>
  <c r="E289" i="28"/>
  <c r="F289" i="28"/>
  <c r="G289" i="28"/>
  <c r="B289" i="28"/>
  <c r="E233" i="28"/>
  <c r="F233" i="28"/>
  <c r="G233" i="28"/>
  <c r="H233" i="28"/>
  <c r="A233" i="28"/>
  <c r="I233" i="28"/>
  <c r="B233" i="28"/>
  <c r="C233" i="28"/>
  <c r="D233" i="28"/>
  <c r="A177" i="28"/>
  <c r="I177" i="28"/>
  <c r="B177" i="28"/>
  <c r="C177" i="28"/>
  <c r="D177" i="28"/>
  <c r="E177" i="28"/>
  <c r="F177" i="28"/>
  <c r="G177" i="28"/>
  <c r="H177" i="28"/>
  <c r="F121" i="28"/>
  <c r="G121" i="28"/>
  <c r="H121" i="28"/>
  <c r="A121" i="28"/>
  <c r="I121" i="28"/>
  <c r="D121" i="28"/>
  <c r="E121" i="28"/>
  <c r="B121" i="28"/>
  <c r="C121" i="28"/>
  <c r="B58" i="28"/>
  <c r="D58" i="28"/>
  <c r="E58" i="28"/>
  <c r="F58" i="28"/>
  <c r="G58" i="28"/>
  <c r="H58" i="28"/>
  <c r="A58" i="28"/>
  <c r="C58" i="28"/>
  <c r="I58" i="28"/>
  <c r="B996" i="28"/>
  <c r="C996" i="28"/>
  <c r="D996" i="28"/>
  <c r="E996" i="28"/>
  <c r="F996" i="28"/>
  <c r="G996" i="28"/>
  <c r="H996" i="28"/>
  <c r="A996" i="28"/>
  <c r="I996" i="28"/>
  <c r="B940" i="28"/>
  <c r="C940" i="28"/>
  <c r="D940" i="28"/>
  <c r="E940" i="28"/>
  <c r="F940" i="28"/>
  <c r="G940" i="28"/>
  <c r="H940" i="28"/>
  <c r="A940" i="28"/>
  <c r="I940" i="28"/>
  <c r="F884" i="28"/>
  <c r="H884" i="28"/>
  <c r="A884" i="28"/>
  <c r="I884" i="28"/>
  <c r="B884" i="28"/>
  <c r="C884" i="28"/>
  <c r="D884" i="28"/>
  <c r="E884" i="28"/>
  <c r="G884" i="28"/>
  <c r="F828" i="28"/>
  <c r="H828" i="28"/>
  <c r="A828" i="28"/>
  <c r="I828" i="28"/>
  <c r="B828" i="28"/>
  <c r="C828" i="28"/>
  <c r="D828" i="28"/>
  <c r="G828" i="28"/>
  <c r="E828" i="28"/>
  <c r="F772" i="28"/>
  <c r="G772" i="28"/>
  <c r="H772" i="28"/>
  <c r="A772" i="28"/>
  <c r="I772" i="28"/>
  <c r="B772" i="28"/>
  <c r="C772" i="28"/>
  <c r="D772" i="28"/>
  <c r="E772" i="28"/>
  <c r="H716" i="28"/>
  <c r="C716" i="28"/>
  <c r="D716" i="28"/>
  <c r="E716" i="28"/>
  <c r="F716" i="28"/>
  <c r="G716" i="28"/>
  <c r="A716" i="28"/>
  <c r="B716" i="28"/>
  <c r="I716" i="28"/>
  <c r="H660" i="28"/>
  <c r="A660" i="28"/>
  <c r="I660" i="28"/>
  <c r="B660" i="28"/>
  <c r="C660" i="28"/>
  <c r="D660" i="28"/>
  <c r="E660" i="28"/>
  <c r="F660" i="28"/>
  <c r="G660" i="28"/>
  <c r="B604" i="28"/>
  <c r="E604" i="28"/>
  <c r="F604" i="28"/>
  <c r="G604" i="28"/>
  <c r="H604" i="28"/>
  <c r="A604" i="28"/>
  <c r="I604" i="28"/>
  <c r="C604" i="28"/>
  <c r="D604" i="28"/>
  <c r="C555" i="28"/>
  <c r="D555" i="28"/>
  <c r="F555" i="28"/>
  <c r="G555" i="28"/>
  <c r="H555" i="28"/>
  <c r="A555" i="28"/>
  <c r="I555" i="28"/>
  <c r="B555" i="28"/>
  <c r="E555" i="28"/>
  <c r="B492" i="28"/>
  <c r="C492" i="28"/>
  <c r="D492" i="28"/>
  <c r="E492" i="28"/>
  <c r="F492" i="28"/>
  <c r="G492" i="28"/>
  <c r="H492" i="28"/>
  <c r="A492" i="28"/>
  <c r="I492" i="28"/>
  <c r="B429" i="28"/>
  <c r="C429" i="28"/>
  <c r="D429" i="28"/>
  <c r="E429" i="28"/>
  <c r="F429" i="28"/>
  <c r="G429" i="28"/>
  <c r="H429" i="28"/>
  <c r="A429" i="28"/>
  <c r="I429" i="28"/>
  <c r="D366" i="28"/>
  <c r="E366" i="28"/>
  <c r="F366" i="28"/>
  <c r="G366" i="28"/>
  <c r="H366" i="28"/>
  <c r="A366" i="28"/>
  <c r="I366" i="28"/>
  <c r="B366" i="28"/>
  <c r="C366" i="28"/>
  <c r="A296" i="28"/>
  <c r="I296" i="28"/>
  <c r="B296" i="28"/>
  <c r="D296" i="28"/>
  <c r="E296" i="28"/>
  <c r="F296" i="28"/>
  <c r="G296" i="28"/>
  <c r="H296" i="28"/>
  <c r="C296" i="28"/>
  <c r="F240" i="28"/>
  <c r="G240" i="28"/>
  <c r="H240" i="28"/>
  <c r="A240" i="28"/>
  <c r="I240" i="28"/>
  <c r="B240" i="28"/>
  <c r="C240" i="28"/>
  <c r="D240" i="28"/>
  <c r="E240" i="28"/>
  <c r="B184" i="28"/>
  <c r="C184" i="28"/>
  <c r="D184" i="28"/>
  <c r="E184" i="28"/>
  <c r="F184" i="28"/>
  <c r="G184" i="28"/>
  <c r="H184" i="28"/>
  <c r="A184" i="28"/>
  <c r="I184" i="28"/>
  <c r="G128" i="28"/>
  <c r="H128" i="28"/>
  <c r="A128" i="28"/>
  <c r="I128" i="28"/>
  <c r="B128" i="28"/>
  <c r="E128" i="28"/>
  <c r="F128" i="28"/>
  <c r="C128" i="28"/>
  <c r="D128" i="28"/>
  <c r="C65" i="28"/>
  <c r="E65" i="28"/>
  <c r="F65" i="28"/>
  <c r="G65" i="28"/>
  <c r="H65" i="28"/>
  <c r="A65" i="28"/>
  <c r="I65" i="28"/>
  <c r="B65" i="28"/>
  <c r="D65" i="28"/>
  <c r="C1003" i="28"/>
  <c r="D1003" i="28"/>
  <c r="E1003" i="28"/>
  <c r="F1003" i="28"/>
  <c r="G1003" i="28"/>
  <c r="H1003" i="28"/>
  <c r="A1003" i="28"/>
  <c r="I1003" i="28"/>
  <c r="B1003" i="28"/>
  <c r="C947" i="28"/>
  <c r="D947" i="28"/>
  <c r="E947" i="28"/>
  <c r="F947" i="28"/>
  <c r="G947" i="28"/>
  <c r="H947" i="28"/>
  <c r="A947" i="28"/>
  <c r="I947" i="28"/>
  <c r="B947" i="28"/>
  <c r="C891" i="28"/>
  <c r="D891" i="28"/>
  <c r="E891" i="28"/>
  <c r="F891" i="28"/>
  <c r="G891" i="28"/>
  <c r="H891" i="28"/>
  <c r="A891" i="28"/>
  <c r="I891" i="28"/>
  <c r="B891" i="28"/>
  <c r="G835" i="28"/>
  <c r="A835" i="28"/>
  <c r="I835" i="28"/>
  <c r="B835" i="28"/>
  <c r="C835" i="28"/>
  <c r="D835" i="28"/>
  <c r="E835" i="28"/>
  <c r="H835" i="28"/>
  <c r="F835" i="28"/>
  <c r="G779" i="28"/>
  <c r="H779" i="28"/>
  <c r="A779" i="28"/>
  <c r="I779" i="28"/>
  <c r="B779" i="28"/>
  <c r="C779" i="28"/>
  <c r="D779" i="28"/>
  <c r="E779" i="28"/>
  <c r="F779" i="28"/>
  <c r="A723" i="28"/>
  <c r="I723" i="28"/>
  <c r="D723" i="28"/>
  <c r="E723" i="28"/>
  <c r="F723" i="28"/>
  <c r="G723" i="28"/>
  <c r="H723" i="28"/>
  <c r="B723" i="28"/>
  <c r="C723" i="28"/>
  <c r="A667" i="28"/>
  <c r="I667" i="28"/>
  <c r="B667" i="28"/>
  <c r="D667" i="28"/>
  <c r="E667" i="28"/>
  <c r="F667" i="28"/>
  <c r="G667" i="28"/>
  <c r="H667" i="28"/>
  <c r="C667" i="28"/>
  <c r="C611" i="28"/>
  <c r="F611" i="28"/>
  <c r="G611" i="28"/>
  <c r="H611" i="28"/>
  <c r="A611" i="28"/>
  <c r="I611" i="28"/>
  <c r="B611" i="28"/>
  <c r="D611" i="28"/>
  <c r="E611" i="28"/>
  <c r="D562" i="28"/>
  <c r="E562" i="28"/>
  <c r="G562" i="28"/>
  <c r="H562" i="28"/>
  <c r="A562" i="28"/>
  <c r="I562" i="28"/>
  <c r="B562" i="28"/>
  <c r="C562" i="28"/>
  <c r="F562" i="28"/>
  <c r="D506" i="28"/>
  <c r="E506" i="28"/>
  <c r="G506" i="28"/>
  <c r="H506" i="28"/>
  <c r="A506" i="28"/>
  <c r="I506" i="28"/>
  <c r="B506" i="28"/>
  <c r="C506" i="28"/>
  <c r="F506" i="28"/>
  <c r="C499" i="28"/>
  <c r="D499" i="28"/>
  <c r="F499" i="28"/>
  <c r="G499" i="28"/>
  <c r="H499" i="28"/>
  <c r="A499" i="28"/>
  <c r="I499" i="28"/>
  <c r="B499" i="28"/>
  <c r="E499" i="28"/>
  <c r="C436" i="28"/>
  <c r="D436" i="28"/>
  <c r="E436" i="28"/>
  <c r="F436" i="28"/>
  <c r="G436" i="28"/>
  <c r="H436" i="28"/>
  <c r="A436" i="28"/>
  <c r="I436" i="28"/>
  <c r="B436" i="28"/>
  <c r="E373" i="28"/>
  <c r="F373" i="28"/>
  <c r="G373" i="28"/>
  <c r="H373" i="28"/>
  <c r="A373" i="28"/>
  <c r="I373" i="28"/>
  <c r="B373" i="28"/>
  <c r="C373" i="28"/>
  <c r="D373" i="28"/>
  <c r="B303" i="28"/>
  <c r="C303" i="28"/>
  <c r="E303" i="28"/>
  <c r="F303" i="28"/>
  <c r="G303" i="28"/>
  <c r="H303" i="28"/>
  <c r="A303" i="28"/>
  <c r="I303" i="28"/>
  <c r="D303" i="28"/>
  <c r="G247" i="28"/>
  <c r="H247" i="28"/>
  <c r="A247" i="28"/>
  <c r="I247" i="28"/>
  <c r="B247" i="28"/>
  <c r="C247" i="28"/>
  <c r="D247" i="28"/>
  <c r="E247" i="28"/>
  <c r="F247" i="28"/>
  <c r="C191" i="28"/>
  <c r="D191" i="28"/>
  <c r="E191" i="28"/>
  <c r="F191" i="28"/>
  <c r="G191" i="28"/>
  <c r="H191" i="28"/>
  <c r="A191" i="28"/>
  <c r="I191" i="28"/>
  <c r="B191" i="28"/>
  <c r="H135" i="28"/>
  <c r="A135" i="28"/>
  <c r="I135" i="28"/>
  <c r="B135" i="28"/>
  <c r="C135" i="28"/>
  <c r="F135" i="28"/>
  <c r="G135" i="28"/>
  <c r="D135" i="28"/>
  <c r="E135" i="28"/>
  <c r="D72" i="28"/>
  <c r="F72" i="28"/>
  <c r="H72" i="28"/>
  <c r="A72" i="28"/>
  <c r="I72" i="28"/>
  <c r="B72" i="28"/>
  <c r="C72" i="28"/>
  <c r="E72" i="28"/>
  <c r="G72" i="28"/>
  <c r="C9" i="28"/>
  <c r="D9" i="28"/>
  <c r="E9" i="28"/>
  <c r="F9" i="28"/>
  <c r="G9" i="28"/>
  <c r="H9" i="28"/>
  <c r="A9" i="28"/>
  <c r="I9" i="28"/>
  <c r="B9" i="28"/>
  <c r="D954" i="28"/>
  <c r="E954" i="28"/>
  <c r="F954" i="28"/>
  <c r="G954" i="28"/>
  <c r="H954" i="28"/>
  <c r="A954" i="28"/>
  <c r="I954" i="28"/>
  <c r="B954" i="28"/>
  <c r="C954" i="28"/>
  <c r="D898" i="28"/>
  <c r="E898" i="28"/>
  <c r="F898" i="28"/>
  <c r="G898" i="28"/>
  <c r="H898" i="28"/>
  <c r="A898" i="28"/>
  <c r="I898" i="28"/>
  <c r="B898" i="28"/>
  <c r="C898" i="28"/>
  <c r="H842" i="28"/>
  <c r="B842" i="28"/>
  <c r="C842" i="28"/>
  <c r="D842" i="28"/>
  <c r="E842" i="28"/>
  <c r="F842" i="28"/>
  <c r="I842" i="28"/>
  <c r="A842" i="28"/>
  <c r="G842" i="28"/>
  <c r="H786" i="28"/>
  <c r="A786" i="28"/>
  <c r="I786" i="28"/>
  <c r="B786" i="28"/>
  <c r="C786" i="28"/>
  <c r="D786" i="28"/>
  <c r="E786" i="28"/>
  <c r="F786" i="28"/>
  <c r="G786" i="28"/>
  <c r="B730" i="28"/>
  <c r="E730" i="28"/>
  <c r="F730" i="28"/>
  <c r="G730" i="28"/>
  <c r="H730" i="28"/>
  <c r="A730" i="28"/>
  <c r="I730" i="28"/>
  <c r="C730" i="28"/>
  <c r="D730" i="28"/>
  <c r="B674" i="28"/>
  <c r="C674" i="28"/>
  <c r="E674" i="28"/>
  <c r="F674" i="28"/>
  <c r="G674" i="28"/>
  <c r="H674" i="28"/>
  <c r="A674" i="28"/>
  <c r="I674" i="28"/>
  <c r="D674" i="28"/>
  <c r="D618" i="28"/>
  <c r="G618" i="28"/>
  <c r="H618" i="28"/>
  <c r="A618" i="28"/>
  <c r="I618" i="28"/>
  <c r="B618" i="28"/>
  <c r="C618" i="28"/>
  <c r="E618" i="28"/>
  <c r="F618" i="28"/>
  <c r="E569" i="28"/>
  <c r="F569" i="28"/>
  <c r="H569" i="28"/>
  <c r="A569" i="28"/>
  <c r="I569" i="28"/>
  <c r="B569" i="28"/>
  <c r="C569" i="28"/>
  <c r="D569" i="28"/>
  <c r="G569" i="28"/>
  <c r="E513" i="28"/>
  <c r="F513" i="28"/>
  <c r="H513" i="28"/>
  <c r="A513" i="28"/>
  <c r="I513" i="28"/>
  <c r="B513" i="28"/>
  <c r="C513" i="28"/>
  <c r="D513" i="28"/>
  <c r="G513" i="28"/>
  <c r="D443" i="28"/>
  <c r="E443" i="28"/>
  <c r="F443" i="28"/>
  <c r="G443" i="28"/>
  <c r="H443" i="28"/>
  <c r="A443" i="28"/>
  <c r="I443" i="28"/>
  <c r="B443" i="28"/>
  <c r="C443" i="28"/>
  <c r="F380" i="28"/>
  <c r="G380" i="28"/>
  <c r="H380" i="28"/>
  <c r="A380" i="28"/>
  <c r="I380" i="28"/>
  <c r="B380" i="28"/>
  <c r="C380" i="28"/>
  <c r="D380" i="28"/>
  <c r="E380" i="28"/>
  <c r="C310" i="28"/>
  <c r="F310" i="28"/>
  <c r="G310" i="28"/>
  <c r="H310" i="28"/>
  <c r="A310" i="28"/>
  <c r="I310" i="28"/>
  <c r="B310" i="28"/>
  <c r="D310" i="28"/>
  <c r="E310" i="28"/>
  <c r="H254" i="28"/>
  <c r="A254" i="28"/>
  <c r="I254" i="28"/>
  <c r="B254" i="28"/>
  <c r="C254" i="28"/>
  <c r="D254" i="28"/>
  <c r="E254" i="28"/>
  <c r="F254" i="28"/>
  <c r="G254" i="28"/>
  <c r="H198" i="28"/>
  <c r="A198" i="28"/>
  <c r="I198" i="28"/>
  <c r="B198" i="28"/>
  <c r="C198" i="28"/>
  <c r="D198" i="28"/>
  <c r="E198" i="28"/>
  <c r="F198" i="28"/>
  <c r="G198" i="28"/>
  <c r="A142" i="28"/>
  <c r="I142" i="28"/>
  <c r="B142" i="28"/>
  <c r="C142" i="28"/>
  <c r="D142" i="28"/>
  <c r="G142" i="28"/>
  <c r="H142" i="28"/>
  <c r="E142" i="28"/>
  <c r="F142" i="28"/>
  <c r="E79" i="28"/>
  <c r="G79" i="28"/>
  <c r="A79" i="28"/>
  <c r="I79" i="28"/>
  <c r="B79" i="28"/>
  <c r="C79" i="28"/>
  <c r="D79" i="28"/>
  <c r="F79" i="28"/>
  <c r="H79" i="28"/>
  <c r="D16" i="28"/>
  <c r="E16" i="28"/>
  <c r="F16" i="28"/>
  <c r="G16" i="28"/>
  <c r="H16" i="28"/>
  <c r="A16" i="28"/>
  <c r="I16" i="28"/>
  <c r="B16" i="28"/>
  <c r="C16" i="28"/>
  <c r="E961" i="28"/>
  <c r="F961" i="28"/>
  <c r="G961" i="28"/>
  <c r="H961" i="28"/>
  <c r="A961" i="28"/>
  <c r="I961" i="28"/>
  <c r="B961" i="28"/>
  <c r="C961" i="28"/>
  <c r="D961" i="28"/>
  <c r="E905" i="28"/>
  <c r="F905" i="28"/>
  <c r="G905" i="28"/>
  <c r="H905" i="28"/>
  <c r="A905" i="28"/>
  <c r="I905" i="28"/>
  <c r="B905" i="28"/>
  <c r="C905" i="28"/>
  <c r="D905" i="28"/>
  <c r="A849" i="28"/>
  <c r="I849" i="28"/>
  <c r="C849" i="28"/>
  <c r="D849" i="28"/>
  <c r="E849" i="28"/>
  <c r="F849" i="28"/>
  <c r="G849" i="28"/>
  <c r="B849" i="28"/>
  <c r="H849" i="28"/>
  <c r="A793" i="28"/>
  <c r="I793" i="28"/>
  <c r="B793" i="28"/>
  <c r="C793" i="28"/>
  <c r="D793" i="28"/>
  <c r="E793" i="28"/>
  <c r="F793" i="28"/>
  <c r="G793" i="28"/>
  <c r="H793" i="28"/>
  <c r="C737" i="28"/>
  <c r="F737" i="28"/>
  <c r="G737" i="28"/>
  <c r="H737" i="28"/>
  <c r="A737" i="28"/>
  <c r="I737" i="28"/>
  <c r="B737" i="28"/>
  <c r="D737" i="28"/>
  <c r="E737" i="28"/>
  <c r="C681" i="28"/>
  <c r="D681" i="28"/>
  <c r="F681" i="28"/>
  <c r="G681" i="28"/>
  <c r="H681" i="28"/>
  <c r="A681" i="28"/>
  <c r="I681" i="28"/>
  <c r="B681" i="28"/>
  <c r="E681" i="28"/>
  <c r="E625" i="28"/>
  <c r="H625" i="28"/>
  <c r="A625" i="28"/>
  <c r="I625" i="28"/>
  <c r="B625" i="28"/>
  <c r="C625" i="28"/>
  <c r="D625" i="28"/>
  <c r="F625" i="28"/>
  <c r="G625" i="28"/>
  <c r="F576" i="28"/>
  <c r="G576" i="28"/>
  <c r="A576" i="28"/>
  <c r="I576" i="28"/>
  <c r="B576" i="28"/>
  <c r="C576" i="28"/>
  <c r="D576" i="28"/>
  <c r="E576" i="28"/>
  <c r="H576" i="28"/>
  <c r="F520" i="28"/>
  <c r="G520" i="28"/>
  <c r="A520" i="28"/>
  <c r="I520" i="28"/>
  <c r="B520" i="28"/>
  <c r="C520" i="28"/>
  <c r="D520" i="28"/>
  <c r="E520" i="28"/>
  <c r="H520" i="28"/>
  <c r="F457" i="28"/>
  <c r="G457" i="28"/>
  <c r="H457" i="28"/>
  <c r="A457" i="28"/>
  <c r="I457" i="28"/>
  <c r="B457" i="28"/>
  <c r="C457" i="28"/>
  <c r="D457" i="28"/>
  <c r="E457" i="28"/>
  <c r="E450" i="28"/>
  <c r="F450" i="28"/>
  <c r="G450" i="28"/>
  <c r="H450" i="28"/>
  <c r="A450" i="28"/>
  <c r="I450" i="28"/>
  <c r="B450" i="28"/>
  <c r="C450" i="28"/>
  <c r="D450" i="28"/>
  <c r="G387" i="28"/>
  <c r="H387" i="28"/>
  <c r="A387" i="28"/>
  <c r="I387" i="28"/>
  <c r="B387" i="28"/>
  <c r="C387" i="28"/>
  <c r="D387" i="28"/>
  <c r="F387" i="28"/>
  <c r="E387" i="28"/>
  <c r="D317" i="28"/>
  <c r="G317" i="28"/>
  <c r="H317" i="28"/>
  <c r="A317" i="28"/>
  <c r="I317" i="28"/>
  <c r="B317" i="28"/>
  <c r="C317" i="28"/>
  <c r="E317" i="28"/>
  <c r="F317" i="28"/>
  <c r="A261" i="28"/>
  <c r="I261" i="28"/>
  <c r="B261" i="28"/>
  <c r="C261" i="28"/>
  <c r="D261" i="28"/>
  <c r="E261" i="28"/>
  <c r="F261" i="28"/>
  <c r="G261" i="28"/>
  <c r="H261" i="28"/>
  <c r="A205" i="28"/>
  <c r="I205" i="28"/>
  <c r="B205" i="28"/>
  <c r="C205" i="28"/>
  <c r="D205" i="28"/>
  <c r="E205" i="28"/>
  <c r="F205" i="28"/>
  <c r="G205" i="28"/>
  <c r="H205" i="28"/>
  <c r="E149" i="28"/>
  <c r="F149" i="28"/>
  <c r="G149" i="28"/>
  <c r="H149" i="28"/>
  <c r="A149" i="28"/>
  <c r="I149" i="28"/>
  <c r="B149" i="28"/>
  <c r="C149" i="28"/>
  <c r="D149" i="28"/>
  <c r="H86" i="28"/>
  <c r="A86" i="28"/>
  <c r="I86" i="28"/>
  <c r="B86" i="28"/>
  <c r="C86" i="28"/>
  <c r="D86" i="28"/>
  <c r="G86" i="28"/>
  <c r="F86" i="28"/>
  <c r="E86" i="28"/>
  <c r="E23" i="28"/>
  <c r="F23" i="28"/>
  <c r="G23" i="28"/>
  <c r="H23" i="28"/>
  <c r="A23" i="28"/>
  <c r="I23" i="28"/>
  <c r="B23" i="28"/>
  <c r="C23" i="28"/>
  <c r="D23" i="28"/>
  <c r="F968" i="28"/>
  <c r="G968" i="28"/>
  <c r="H968" i="28"/>
  <c r="A968" i="28"/>
  <c r="I968" i="28"/>
  <c r="B968" i="28"/>
  <c r="C968" i="28"/>
  <c r="D968" i="28"/>
  <c r="E968" i="28"/>
  <c r="F912" i="28"/>
  <c r="G912" i="28"/>
  <c r="H912" i="28"/>
  <c r="A912" i="28"/>
  <c r="I912" i="28"/>
  <c r="B912" i="28"/>
  <c r="C912" i="28"/>
  <c r="D912" i="28"/>
  <c r="E912" i="28"/>
  <c r="B856" i="28"/>
  <c r="D856" i="28"/>
  <c r="E856" i="28"/>
  <c r="F856" i="28"/>
  <c r="G856" i="28"/>
  <c r="H856" i="28"/>
  <c r="A856" i="28"/>
  <c r="C856" i="28"/>
  <c r="I856" i="28"/>
  <c r="B800" i="28"/>
  <c r="C800" i="28"/>
  <c r="D800" i="28"/>
  <c r="E800" i="28"/>
  <c r="F800" i="28"/>
  <c r="G800" i="28"/>
  <c r="H800" i="28"/>
  <c r="A800" i="28"/>
  <c r="I800" i="28"/>
  <c r="D744" i="28"/>
  <c r="G744" i="28"/>
  <c r="H744" i="28"/>
  <c r="A744" i="28"/>
  <c r="I744" i="28"/>
  <c r="B744" i="28"/>
  <c r="C744" i="28"/>
  <c r="E744" i="28"/>
  <c r="F744" i="28"/>
  <c r="D688" i="28"/>
  <c r="G688" i="28"/>
  <c r="H688" i="28"/>
  <c r="A688" i="28"/>
  <c r="I688" i="28"/>
  <c r="B688" i="28"/>
  <c r="C688" i="28"/>
  <c r="F688" i="28"/>
  <c r="E688" i="28"/>
  <c r="D632" i="28"/>
  <c r="E632" i="28"/>
  <c r="F632" i="28"/>
  <c r="G632" i="28"/>
  <c r="H632" i="28"/>
  <c r="A632" i="28"/>
  <c r="I632" i="28"/>
  <c r="B632" i="28"/>
  <c r="C632" i="28"/>
  <c r="G583" i="28"/>
  <c r="H583" i="28"/>
  <c r="B583" i="28"/>
  <c r="C583" i="28"/>
  <c r="D583" i="28"/>
  <c r="E583" i="28"/>
  <c r="F583" i="28"/>
  <c r="A583" i="28"/>
  <c r="I583" i="28"/>
  <c r="G527" i="28"/>
  <c r="H527" i="28"/>
  <c r="B527" i="28"/>
  <c r="C527" i="28"/>
  <c r="D527" i="28"/>
  <c r="E527" i="28"/>
  <c r="F527" i="28"/>
  <c r="A527" i="28"/>
  <c r="I527" i="28"/>
  <c r="G464" i="28"/>
  <c r="H464" i="28"/>
  <c r="A464" i="28"/>
  <c r="I464" i="28"/>
  <c r="B464" i="28"/>
  <c r="C464" i="28"/>
  <c r="D464" i="28"/>
  <c r="E464" i="28"/>
  <c r="F464" i="28"/>
  <c r="A401" i="28"/>
  <c r="F401" i="28"/>
  <c r="G401" i="28"/>
  <c r="H401" i="28"/>
  <c r="I401" i="28"/>
  <c r="B401" i="28"/>
  <c r="C401" i="28"/>
  <c r="D401" i="28"/>
  <c r="E401" i="28"/>
  <c r="H394" i="28"/>
  <c r="A394" i="28"/>
  <c r="I394" i="28"/>
  <c r="B394" i="28"/>
  <c r="C394" i="28"/>
  <c r="D394" i="28"/>
  <c r="E394" i="28"/>
  <c r="G394" i="28"/>
  <c r="F394" i="28"/>
  <c r="G338" i="28"/>
  <c r="B338" i="28"/>
  <c r="C338" i="28"/>
  <c r="D338" i="28"/>
  <c r="E338" i="28"/>
  <c r="F338" i="28"/>
  <c r="H338" i="28"/>
  <c r="I338" i="28"/>
  <c r="A338" i="28"/>
  <c r="F331" i="28"/>
  <c r="A331" i="28"/>
  <c r="I331" i="28"/>
  <c r="B331" i="28"/>
  <c r="C331" i="28"/>
  <c r="D331" i="28"/>
  <c r="E331" i="28"/>
  <c r="G331" i="28"/>
  <c r="H331" i="28"/>
  <c r="E324" i="28"/>
  <c r="H324" i="28"/>
  <c r="A324" i="28"/>
  <c r="I324" i="28"/>
  <c r="B324" i="28"/>
  <c r="C324" i="28"/>
  <c r="D324" i="28"/>
  <c r="F324" i="28"/>
  <c r="G324" i="28"/>
  <c r="E268" i="28"/>
  <c r="F268" i="28"/>
  <c r="H268" i="28"/>
  <c r="A268" i="28"/>
  <c r="I268" i="28"/>
  <c r="B268" i="28"/>
  <c r="C268" i="28"/>
  <c r="D268" i="28"/>
  <c r="G268" i="28"/>
  <c r="B212" i="28"/>
  <c r="C212" i="28"/>
  <c r="D212" i="28"/>
  <c r="E212" i="28"/>
  <c r="F212" i="28"/>
  <c r="G212" i="28"/>
  <c r="H212" i="28"/>
  <c r="A212" i="28"/>
  <c r="I212" i="28"/>
  <c r="F156" i="28"/>
  <c r="G156" i="28"/>
  <c r="H156" i="28"/>
  <c r="A156" i="28"/>
  <c r="I156" i="28"/>
  <c r="B156" i="28"/>
  <c r="C156" i="28"/>
  <c r="D156" i="28"/>
  <c r="E156" i="28"/>
  <c r="A93" i="28"/>
  <c r="I93" i="28"/>
  <c r="B93" i="28"/>
  <c r="C93" i="28"/>
  <c r="D93" i="28"/>
  <c r="E93" i="28"/>
  <c r="H93" i="28"/>
  <c r="G93" i="28"/>
  <c r="F93" i="28"/>
  <c r="F30" i="28"/>
  <c r="G30" i="28"/>
  <c r="H30" i="28"/>
  <c r="A30" i="28"/>
  <c r="I30" i="28"/>
  <c r="B30" i="28"/>
  <c r="C30" i="28"/>
  <c r="D30" i="28"/>
  <c r="E30" i="28"/>
  <c r="H590" i="28"/>
  <c r="A590" i="28"/>
  <c r="I590" i="28"/>
  <c r="C590" i="28"/>
  <c r="D590" i="28"/>
  <c r="E590" i="28"/>
  <c r="F590" i="28"/>
  <c r="G590" i="28"/>
  <c r="B590" i="28"/>
  <c r="G975" i="28"/>
  <c r="H975" i="28"/>
  <c r="A975" i="28"/>
  <c r="I975" i="28"/>
  <c r="B975" i="28"/>
  <c r="C975" i="28"/>
  <c r="D975" i="28"/>
  <c r="E975" i="28"/>
  <c r="F975" i="28"/>
  <c r="G919" i="28"/>
  <c r="H919" i="28"/>
  <c r="A919" i="28"/>
  <c r="I919" i="28"/>
  <c r="B919" i="28"/>
  <c r="C919" i="28"/>
  <c r="D919" i="28"/>
  <c r="E919" i="28"/>
  <c r="F919" i="28"/>
  <c r="C863" i="28"/>
  <c r="E863" i="28"/>
  <c r="F863" i="28"/>
  <c r="G863" i="28"/>
  <c r="H863" i="28"/>
  <c r="A863" i="28"/>
  <c r="I863" i="28"/>
  <c r="B863" i="28"/>
  <c r="D863" i="28"/>
  <c r="C807" i="28"/>
  <c r="E807" i="28"/>
  <c r="F807" i="28"/>
  <c r="G807" i="28"/>
  <c r="H807" i="28"/>
  <c r="A807" i="28"/>
  <c r="I807" i="28"/>
  <c r="D807" i="28"/>
  <c r="B807" i="28"/>
  <c r="E751" i="28"/>
  <c r="H751" i="28"/>
  <c r="A751" i="28"/>
  <c r="I751" i="28"/>
  <c r="B751" i="28"/>
  <c r="C751" i="28"/>
  <c r="D751" i="28"/>
  <c r="F751" i="28"/>
  <c r="G751" i="28"/>
  <c r="E695" i="28"/>
  <c r="H695" i="28"/>
  <c r="A695" i="28"/>
  <c r="I695" i="28"/>
  <c r="B695" i="28"/>
  <c r="C695" i="28"/>
  <c r="D695" i="28"/>
  <c r="G695" i="28"/>
  <c r="F695" i="28"/>
  <c r="E639" i="28"/>
  <c r="F639" i="28"/>
  <c r="G639" i="28"/>
  <c r="H639" i="28"/>
  <c r="A639" i="28"/>
  <c r="I639" i="28"/>
  <c r="B639" i="28"/>
  <c r="C639" i="28"/>
  <c r="D639" i="28"/>
  <c r="H534" i="28"/>
  <c r="A534" i="28"/>
  <c r="I534" i="28"/>
  <c r="C534" i="28"/>
  <c r="D534" i="28"/>
  <c r="E534" i="28"/>
  <c r="F534" i="28"/>
  <c r="G534" i="28"/>
  <c r="B534" i="28"/>
  <c r="H471" i="28"/>
  <c r="A471" i="28"/>
  <c r="I471" i="28"/>
  <c r="B471" i="28"/>
  <c r="C471" i="28"/>
  <c r="D471" i="28"/>
  <c r="E471" i="28"/>
  <c r="F471" i="28"/>
  <c r="G471" i="28"/>
  <c r="G408" i="28"/>
  <c r="H408" i="28"/>
  <c r="A408" i="28"/>
  <c r="I408" i="28"/>
  <c r="B408" i="28"/>
  <c r="C408" i="28"/>
  <c r="D408" i="28"/>
  <c r="E408" i="28"/>
  <c r="F408" i="28"/>
  <c r="A345" i="28"/>
  <c r="I345" i="28"/>
  <c r="B345" i="28"/>
  <c r="C345" i="28"/>
  <c r="D345" i="28"/>
  <c r="E345" i="28"/>
  <c r="F345" i="28"/>
  <c r="G345" i="28"/>
  <c r="H345" i="28"/>
  <c r="F275" i="28"/>
  <c r="G275" i="28"/>
  <c r="A275" i="28"/>
  <c r="I275" i="28"/>
  <c r="B275" i="28"/>
  <c r="C275" i="28"/>
  <c r="D275" i="28"/>
  <c r="E275" i="28"/>
  <c r="H275" i="28"/>
  <c r="C219" i="28"/>
  <c r="D219" i="28"/>
  <c r="E219" i="28"/>
  <c r="F219" i="28"/>
  <c r="G219" i="28"/>
  <c r="H219" i="28"/>
  <c r="A219" i="28"/>
  <c r="I219" i="28"/>
  <c r="B219" i="28"/>
  <c r="G163" i="28"/>
  <c r="H163" i="28"/>
  <c r="A163" i="28"/>
  <c r="I163" i="28"/>
  <c r="B163" i="28"/>
  <c r="C163" i="28"/>
  <c r="D163" i="28"/>
  <c r="E163" i="28"/>
  <c r="F163" i="28"/>
  <c r="B100" i="28"/>
  <c r="C100" i="28"/>
  <c r="D100" i="28"/>
  <c r="E100" i="28"/>
  <c r="F100" i="28"/>
  <c r="A100" i="28"/>
  <c r="I100" i="28"/>
  <c r="H100" i="28"/>
  <c r="G100" i="28"/>
  <c r="G37" i="28"/>
  <c r="H37" i="28"/>
  <c r="A37" i="28"/>
  <c r="I37" i="28"/>
  <c r="B37" i="28"/>
  <c r="C37" i="28"/>
  <c r="D37" i="28"/>
  <c r="E37" i="28"/>
  <c r="F37" i="28"/>
  <c r="B14" i="30"/>
  <c r="S263" i="9"/>
  <c r="S84" i="9"/>
  <c r="S149" i="9"/>
  <c r="S151" i="9"/>
  <c r="S373" i="9"/>
  <c r="S207" i="9"/>
  <c r="S296" i="9"/>
  <c r="S86" i="9"/>
  <c r="S444" i="9"/>
  <c r="B26" i="14"/>
  <c r="Q26" i="14" s="1"/>
  <c r="B24" i="14"/>
  <c r="Q24" i="14" s="1"/>
  <c r="S472" i="9"/>
  <c r="S464" i="9"/>
  <c r="S466" i="9"/>
  <c r="S457" i="9"/>
  <c r="S459" i="9"/>
  <c r="S449" i="9"/>
  <c r="S416" i="9"/>
  <c r="S406" i="9"/>
  <c r="S408" i="9"/>
  <c r="S410" i="9"/>
  <c r="S399" i="9"/>
  <c r="S401" i="9"/>
  <c r="S403" i="9"/>
  <c r="S375" i="9"/>
  <c r="S358" i="9"/>
  <c r="S354" i="9"/>
  <c r="S347" i="9"/>
  <c r="S343" i="9"/>
  <c r="S317" i="9"/>
  <c r="S319" i="9"/>
  <c r="S302" i="9"/>
  <c r="S298" i="9"/>
  <c r="S287" i="9"/>
  <c r="S289" i="9"/>
  <c r="S291" i="9"/>
  <c r="S261" i="9"/>
  <c r="S246" i="9"/>
  <c r="S242" i="9"/>
  <c r="S235" i="9"/>
  <c r="S233" i="9"/>
  <c r="S225" i="9"/>
  <c r="S192" i="9"/>
  <c r="S190" i="9"/>
  <c r="S184" i="9"/>
  <c r="S186" i="9"/>
  <c r="S177" i="9"/>
  <c r="S179" i="9"/>
  <c r="S175" i="9"/>
  <c r="S134" i="9"/>
  <c r="S130" i="9"/>
  <c r="S119" i="9"/>
  <c r="S121" i="9"/>
  <c r="S123" i="9"/>
  <c r="S88" i="9"/>
  <c r="S67" i="9"/>
  <c r="S65" i="9"/>
  <c r="S498" i="9"/>
  <c r="S500" i="9"/>
  <c r="S494" i="9"/>
  <c r="S490" i="9"/>
  <c r="S492" i="9"/>
  <c r="S483" i="9"/>
  <c r="S485" i="9"/>
  <c r="S487" i="9"/>
  <c r="S479" i="9"/>
  <c r="S477" i="9"/>
  <c r="S462" i="9"/>
  <c r="S455" i="9"/>
  <c r="S451" i="9"/>
  <c r="S442" i="9"/>
  <c r="S438" i="9"/>
  <c r="S434" i="9"/>
  <c r="S436" i="9"/>
  <c r="S427" i="9"/>
  <c r="S429" i="9"/>
  <c r="S431" i="9"/>
  <c r="S423" i="9"/>
  <c r="S421" i="9"/>
  <c r="S393" i="9"/>
  <c r="S395" i="9"/>
  <c r="S386" i="9"/>
  <c r="S388" i="9"/>
  <c r="S382" i="9"/>
  <c r="S378" i="9"/>
  <c r="S380" i="9"/>
  <c r="S371" i="9"/>
  <c r="S365" i="9"/>
  <c r="S367" i="9"/>
  <c r="S360" i="9"/>
  <c r="S350" i="9"/>
  <c r="S337" i="9"/>
  <c r="S339" i="9"/>
  <c r="S330" i="9"/>
  <c r="S332" i="9"/>
  <c r="S322" i="9"/>
  <c r="S326" i="9"/>
  <c r="S324" i="9"/>
  <c r="S315" i="9"/>
  <c r="S309" i="9"/>
  <c r="S311" i="9"/>
  <c r="S304" i="9"/>
  <c r="S294" i="9"/>
  <c r="S281" i="9"/>
  <c r="S283" i="9"/>
  <c r="S274" i="9"/>
  <c r="S276" i="9"/>
  <c r="S270" i="9"/>
  <c r="S266" i="9"/>
  <c r="S268" i="9"/>
  <c r="S259" i="9"/>
  <c r="S253" i="9"/>
  <c r="S255" i="9"/>
  <c r="S248" i="9"/>
  <c r="S238" i="9"/>
  <c r="S240" i="9"/>
  <c r="S231" i="9"/>
  <c r="S227" i="9"/>
  <c r="S220" i="9"/>
  <c r="S218" i="9"/>
  <c r="S210" i="9"/>
  <c r="S212" i="9"/>
  <c r="S214" i="9"/>
  <c r="S203" i="9"/>
  <c r="S205" i="9"/>
  <c r="S197" i="9"/>
  <c r="S199" i="9"/>
  <c r="S182" i="9"/>
  <c r="S169" i="9"/>
  <c r="S171" i="9"/>
  <c r="S162" i="9"/>
  <c r="S164" i="9"/>
  <c r="S158" i="9"/>
  <c r="S154" i="9"/>
  <c r="S156" i="9"/>
  <c r="S147" i="9"/>
  <c r="S143" i="9"/>
  <c r="S141" i="9"/>
  <c r="S136" i="9"/>
  <c r="S126" i="9"/>
  <c r="S113" i="9"/>
  <c r="S115" i="9"/>
  <c r="S99" i="9"/>
  <c r="S101" i="9"/>
  <c r="S95" i="9"/>
  <c r="S91" i="9"/>
  <c r="S93" i="9"/>
  <c r="S66" i="9"/>
  <c r="S64" i="9"/>
  <c r="S52" i="9"/>
  <c r="S50" i="9"/>
  <c r="S53" i="9"/>
  <c r="S51" i="9"/>
  <c r="S49" i="9"/>
  <c r="S42" i="9"/>
  <c r="S44" i="9"/>
  <c r="S46" i="9"/>
  <c r="S38" i="9"/>
  <c r="S36" i="9"/>
  <c r="S511" i="9"/>
  <c r="S504" i="9"/>
  <c r="S501" i="9"/>
  <c r="S499" i="9"/>
  <c r="S497" i="9"/>
  <c r="S493" i="9"/>
  <c r="S491" i="9"/>
  <c r="S486" i="9"/>
  <c r="S484" i="9"/>
  <c r="S480" i="9"/>
  <c r="S478" i="9"/>
  <c r="S476" i="9"/>
  <c r="S473" i="9"/>
  <c r="S471" i="9"/>
  <c r="S469" i="9"/>
  <c r="S465" i="9"/>
  <c r="S463" i="9"/>
  <c r="S458" i="9"/>
  <c r="S456" i="9"/>
  <c r="S452" i="9"/>
  <c r="S450" i="9"/>
  <c r="S448" i="9"/>
  <c r="S445" i="9"/>
  <c r="S443" i="9"/>
  <c r="S441" i="9"/>
  <c r="S437" i="9"/>
  <c r="S435" i="9"/>
  <c r="S430" i="9"/>
  <c r="S428" i="9"/>
  <c r="S424" i="9"/>
  <c r="S422" i="9"/>
  <c r="S420" i="9"/>
  <c r="S417" i="9"/>
  <c r="S415" i="9"/>
  <c r="S413" i="9"/>
  <c r="S409" i="9"/>
  <c r="S407" i="9"/>
  <c r="S402" i="9"/>
  <c r="S400" i="9"/>
  <c r="S396" i="9"/>
  <c r="S394" i="9"/>
  <c r="S392" i="9"/>
  <c r="S389" i="9"/>
  <c r="S387" i="9"/>
  <c r="S385" i="9"/>
  <c r="S381" i="9"/>
  <c r="S379" i="9"/>
  <c r="S374" i="9"/>
  <c r="S372" i="9"/>
  <c r="S368" i="9"/>
  <c r="S366" i="9"/>
  <c r="S364" i="9"/>
  <c r="S361" i="9"/>
  <c r="S359" i="9"/>
  <c r="S357" i="9"/>
  <c r="S353" i="9"/>
  <c r="S351" i="9"/>
  <c r="S346" i="9"/>
  <c r="S344" i="9"/>
  <c r="S338" i="9"/>
  <c r="S340" i="9"/>
  <c r="S336" i="9"/>
  <c r="S333" i="9"/>
  <c r="S331" i="9"/>
  <c r="S329" i="9"/>
  <c r="S325" i="9"/>
  <c r="S323" i="9"/>
  <c r="S318" i="9"/>
  <c r="S316" i="9"/>
  <c r="S312" i="9"/>
  <c r="S310" i="9"/>
  <c r="S308" i="9"/>
  <c r="S305" i="9"/>
  <c r="S303" i="9"/>
  <c r="S301" i="9"/>
  <c r="S295" i="9"/>
  <c r="S297" i="9"/>
  <c r="S290" i="9"/>
  <c r="S288" i="9"/>
  <c r="S284" i="9"/>
  <c r="S282" i="9"/>
  <c r="S280" i="9"/>
  <c r="S277" i="9"/>
  <c r="S275" i="9"/>
  <c r="S273" i="9"/>
  <c r="S269" i="9"/>
  <c r="S267" i="9"/>
  <c r="S262" i="9"/>
  <c r="S260" i="9"/>
  <c r="S256" i="9"/>
  <c r="S254" i="9"/>
  <c r="S252" i="9"/>
  <c r="S249" i="9"/>
  <c r="S247" i="9"/>
  <c r="S245" i="9"/>
  <c r="S241" i="9"/>
  <c r="S239" i="9"/>
  <c r="S234" i="9"/>
  <c r="S232" i="9"/>
  <c r="S224" i="9"/>
  <c r="S226" i="9"/>
  <c r="S228" i="9"/>
  <c r="S221" i="9"/>
  <c r="S219" i="9"/>
  <c r="S217" i="9"/>
  <c r="S213" i="9"/>
  <c r="S211" i="9"/>
  <c r="S206" i="9"/>
  <c r="S204" i="9"/>
  <c r="S200" i="9"/>
  <c r="S198" i="9"/>
  <c r="S196" i="9"/>
  <c r="S193" i="9"/>
  <c r="S191" i="9"/>
  <c r="S189" i="9"/>
  <c r="S185" i="9"/>
  <c r="S183" i="9"/>
  <c r="S178" i="9"/>
  <c r="S176" i="9"/>
  <c r="S172" i="9"/>
  <c r="S170" i="9"/>
  <c r="S168" i="9"/>
  <c r="S165" i="9"/>
  <c r="S163" i="9"/>
  <c r="S161" i="9"/>
  <c r="S157" i="9"/>
  <c r="S155" i="9"/>
  <c r="S150" i="9"/>
  <c r="S148" i="9"/>
  <c r="S142" i="9"/>
  <c r="S144" i="9"/>
  <c r="S140" i="9"/>
  <c r="S137" i="9"/>
  <c r="S135" i="9"/>
  <c r="S133" i="9"/>
  <c r="S129" i="9"/>
  <c r="S127" i="9"/>
  <c r="S122" i="9"/>
  <c r="S120" i="9"/>
  <c r="S116" i="9"/>
  <c r="S114" i="9"/>
  <c r="S112" i="9"/>
  <c r="S107" i="9"/>
  <c r="S109" i="9"/>
  <c r="S105" i="9"/>
  <c r="S108" i="9"/>
  <c r="S106" i="9"/>
  <c r="S102" i="9"/>
  <c r="S100" i="9"/>
  <c r="S98" i="9"/>
  <c r="S94" i="9"/>
  <c r="S92" i="9"/>
  <c r="S87" i="9"/>
  <c r="S85" i="9"/>
  <c r="S80" i="9"/>
  <c r="S78" i="9"/>
  <c r="S79" i="9"/>
  <c r="S81" i="9"/>
  <c r="S77" i="9"/>
  <c r="S60" i="9"/>
  <c r="S58" i="9"/>
  <c r="S56" i="9"/>
  <c r="S59" i="9"/>
  <c r="S57" i="9"/>
  <c r="S45" i="9"/>
  <c r="S43" i="9"/>
  <c r="S39" i="9"/>
  <c r="S37" i="9"/>
  <c r="S35" i="9"/>
  <c r="S32" i="9"/>
  <c r="S30" i="9"/>
  <c r="S28" i="9"/>
  <c r="S31" i="9"/>
  <c r="S29" i="9"/>
  <c r="S519" i="9"/>
  <c r="S512" i="9"/>
  <c r="S505" i="9"/>
  <c r="B35" i="7"/>
  <c r="A35" i="7"/>
  <c r="B34" i="7"/>
  <c r="A34" i="7"/>
  <c r="B33" i="7"/>
  <c r="A33" i="7"/>
  <c r="Q17" i="14" l="1"/>
  <c r="U16" i="14" s="1"/>
  <c r="C17" i="14" s="1"/>
  <c r="B17" i="14" s="1"/>
  <c r="B14" i="11"/>
  <c r="C14" i="11"/>
  <c r="S71" i="9"/>
  <c r="S21" i="9"/>
  <c r="S1023" i="9"/>
  <c r="S1016" i="9"/>
  <c r="S1009" i="9"/>
  <c r="S1002" i="9"/>
  <c r="S995" i="9"/>
  <c r="S988" i="9"/>
  <c r="S981" i="9"/>
  <c r="S974" i="9"/>
  <c r="S967" i="9"/>
  <c r="S960" i="9"/>
  <c r="S953" i="9"/>
  <c r="S946" i="9"/>
  <c r="S939" i="9"/>
  <c r="S932" i="9"/>
  <c r="S925" i="9"/>
  <c r="S918" i="9"/>
  <c r="S911" i="9"/>
  <c r="S904" i="9"/>
  <c r="S897" i="9"/>
  <c r="S890" i="9"/>
  <c r="S883" i="9"/>
  <c r="S876" i="9"/>
  <c r="S869" i="9"/>
  <c r="S862" i="9"/>
  <c r="S855" i="9"/>
  <c r="S848" i="9"/>
  <c r="S841" i="9"/>
  <c r="S834" i="9"/>
  <c r="S827" i="9"/>
  <c r="S820" i="9"/>
  <c r="S813" i="9"/>
  <c r="S806" i="9"/>
  <c r="S799" i="9"/>
  <c r="S792" i="9"/>
  <c r="S785" i="9"/>
  <c r="S778" i="9"/>
  <c r="S771" i="9"/>
  <c r="S764" i="9"/>
  <c r="S757" i="9"/>
  <c r="S750" i="9"/>
  <c r="S743" i="9"/>
  <c r="S736" i="9"/>
  <c r="S729" i="9"/>
  <c r="S722" i="9"/>
  <c r="S715" i="9"/>
  <c r="S708" i="9"/>
  <c r="S701" i="9"/>
  <c r="S694" i="9"/>
  <c r="S687" i="9"/>
  <c r="S680" i="9"/>
  <c r="S673" i="9"/>
  <c r="S666" i="9"/>
  <c r="S659" i="9"/>
  <c r="S652" i="9"/>
  <c r="S645" i="9"/>
  <c r="S638" i="9"/>
  <c r="S631" i="9"/>
  <c r="S624" i="9"/>
  <c r="S617" i="9"/>
  <c r="S610" i="9"/>
  <c r="S603" i="9"/>
  <c r="S596" i="9"/>
  <c r="S589" i="9"/>
  <c r="S582" i="9"/>
  <c r="S575" i="9"/>
  <c r="S568" i="9"/>
  <c r="S561" i="9"/>
  <c r="S554" i="9"/>
  <c r="S547" i="9"/>
  <c r="S540" i="9"/>
  <c r="S533" i="9"/>
  <c r="S526" i="9"/>
  <c r="S520" i="9"/>
  <c r="S513" i="9"/>
  <c r="S506" i="9"/>
  <c r="C6" i="6"/>
  <c r="C5" i="6"/>
  <c r="C19" i="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Q15" i="18"/>
  <c r="S72" i="9" l="1"/>
  <c r="S22" i="9"/>
  <c r="S1024" i="9"/>
  <c r="S1017" i="9"/>
  <c r="S1010" i="9"/>
  <c r="S1003" i="9"/>
  <c r="S996" i="9"/>
  <c r="S989" i="9"/>
  <c r="S982" i="9"/>
  <c r="S975" i="9"/>
  <c r="S968" i="9"/>
  <c r="S961" i="9"/>
  <c r="S954" i="9"/>
  <c r="S947" i="9"/>
  <c r="S940" i="9"/>
  <c r="S933" i="9"/>
  <c r="S926" i="9"/>
  <c r="S919" i="9"/>
  <c r="S912" i="9"/>
  <c r="S905" i="9"/>
  <c r="S898" i="9"/>
  <c r="S891" i="9"/>
  <c r="S884" i="9"/>
  <c r="S877" i="9"/>
  <c r="S870" i="9"/>
  <c r="S863" i="9"/>
  <c r="S856" i="9"/>
  <c r="S849" i="9"/>
  <c r="S842" i="9"/>
  <c r="S835" i="9"/>
  <c r="S828" i="9"/>
  <c r="S821" i="9"/>
  <c r="S814" i="9"/>
  <c r="S807" i="9"/>
  <c r="S800" i="9"/>
  <c r="S793" i="9"/>
  <c r="S786" i="9"/>
  <c r="S779" i="9"/>
  <c r="S772" i="9"/>
  <c r="S765" i="9"/>
  <c r="S758" i="9"/>
  <c r="S751" i="9"/>
  <c r="S744" i="9"/>
  <c r="S737" i="9"/>
  <c r="S730" i="9"/>
  <c r="S723" i="9"/>
  <c r="S716" i="9"/>
  <c r="S709" i="9"/>
  <c r="S702" i="9"/>
  <c r="S695" i="9"/>
  <c r="S688" i="9"/>
  <c r="S681" i="9"/>
  <c r="S674" i="9"/>
  <c r="S667" i="9"/>
  <c r="S660" i="9"/>
  <c r="S653" i="9"/>
  <c r="S646" i="9"/>
  <c r="S639" i="9"/>
  <c r="S632" i="9"/>
  <c r="S625" i="9"/>
  <c r="S618" i="9"/>
  <c r="S611" i="9"/>
  <c r="S604" i="9"/>
  <c r="S597" i="9"/>
  <c r="S590" i="9"/>
  <c r="S583" i="9"/>
  <c r="S576" i="9"/>
  <c r="S569" i="9"/>
  <c r="S562" i="9"/>
  <c r="S555" i="9"/>
  <c r="S548" i="9"/>
  <c r="S541" i="9"/>
  <c r="S534" i="9"/>
  <c r="S527" i="9"/>
  <c r="S521" i="9"/>
  <c r="S514" i="9"/>
  <c r="S507" i="9"/>
  <c r="S73" i="9" l="1"/>
  <c r="S23" i="9"/>
  <c r="S1025" i="9"/>
  <c r="S1018" i="9"/>
  <c r="S1011" i="9"/>
  <c r="S1004" i="9"/>
  <c r="S997" i="9"/>
  <c r="S990" i="9"/>
  <c r="S983" i="9"/>
  <c r="S976" i="9"/>
  <c r="S969" i="9"/>
  <c r="S962" i="9"/>
  <c r="S955" i="9"/>
  <c r="S948" i="9"/>
  <c r="S941" i="9"/>
  <c r="S934" i="9"/>
  <c r="S927" i="9"/>
  <c r="S920" i="9"/>
  <c r="S913" i="9"/>
  <c r="S906" i="9"/>
  <c r="S899" i="9"/>
  <c r="S892" i="9"/>
  <c r="S885" i="9"/>
  <c r="S878" i="9"/>
  <c r="S871" i="9"/>
  <c r="S864" i="9"/>
  <c r="S857" i="9"/>
  <c r="S850" i="9"/>
  <c r="S843" i="9"/>
  <c r="S836" i="9"/>
  <c r="S829" i="9"/>
  <c r="S822" i="9"/>
  <c r="S815" i="9"/>
  <c r="S808" i="9"/>
  <c r="S801" i="9"/>
  <c r="S794" i="9"/>
  <c r="S787" i="9"/>
  <c r="S780" i="9"/>
  <c r="S773" i="9"/>
  <c r="S766" i="9"/>
  <c r="S759" i="9"/>
  <c r="S752" i="9"/>
  <c r="S745" i="9"/>
  <c r="S738" i="9"/>
  <c r="S731" i="9"/>
  <c r="S724" i="9"/>
  <c r="S717" i="9"/>
  <c r="S710" i="9"/>
  <c r="S703" i="9"/>
  <c r="S696" i="9"/>
  <c r="S689" i="9"/>
  <c r="S682" i="9"/>
  <c r="S675" i="9"/>
  <c r="S668" i="9"/>
  <c r="S661" i="9"/>
  <c r="S654" i="9"/>
  <c r="S647" i="9"/>
  <c r="S640" i="9"/>
  <c r="S633" i="9"/>
  <c r="S626" i="9"/>
  <c r="S619" i="9"/>
  <c r="S612" i="9"/>
  <c r="S605" i="9"/>
  <c r="S598" i="9"/>
  <c r="S591" i="9"/>
  <c r="S584" i="9"/>
  <c r="S577" i="9"/>
  <c r="S570" i="9"/>
  <c r="S563" i="9"/>
  <c r="S556" i="9"/>
  <c r="S549" i="9"/>
  <c r="S542" i="9"/>
  <c r="S535" i="9"/>
  <c r="S528" i="9"/>
  <c r="S523" i="9"/>
  <c r="S522" i="9"/>
  <c r="S516" i="9"/>
  <c r="S515" i="9"/>
  <c r="S509" i="9"/>
  <c r="S508" i="9"/>
  <c r="X16" i="15"/>
  <c r="X14" i="15" s="1"/>
  <c r="S75" i="9" l="1"/>
  <c r="S74" i="9"/>
  <c r="S24" i="9"/>
  <c r="S1027" i="9"/>
  <c r="S1026" i="9"/>
  <c r="S1020" i="9"/>
  <c r="S1019" i="9"/>
  <c r="S1013" i="9"/>
  <c r="S1012" i="9"/>
  <c r="S1006" i="9"/>
  <c r="S1005" i="9"/>
  <c r="S999" i="9"/>
  <c r="S998" i="9"/>
  <c r="S992" i="9"/>
  <c r="S991" i="9"/>
  <c r="S985" i="9"/>
  <c r="S984" i="9"/>
  <c r="S978" i="9"/>
  <c r="S977" i="9"/>
  <c r="S971" i="9"/>
  <c r="S970" i="9"/>
  <c r="S964" i="9"/>
  <c r="S963" i="9"/>
  <c r="S957" i="9"/>
  <c r="S956" i="9"/>
  <c r="S950" i="9"/>
  <c r="S949" i="9"/>
  <c r="S943" i="9"/>
  <c r="S942" i="9"/>
  <c r="S936" i="9"/>
  <c r="S935" i="9"/>
  <c r="S929" i="9"/>
  <c r="S928" i="9"/>
  <c r="S922" i="9"/>
  <c r="S921" i="9"/>
  <c r="S915" i="9"/>
  <c r="S914" i="9"/>
  <c r="S908" i="9"/>
  <c r="S907" i="9"/>
  <c r="S901" i="9"/>
  <c r="S900" i="9"/>
  <c r="S894" i="9"/>
  <c r="S893" i="9"/>
  <c r="S887" i="9"/>
  <c r="S886" i="9"/>
  <c r="S880" i="9"/>
  <c r="S879" i="9"/>
  <c r="S873" i="9"/>
  <c r="S872" i="9"/>
  <c r="S866" i="9"/>
  <c r="S865" i="9"/>
  <c r="S859" i="9"/>
  <c r="S858" i="9"/>
  <c r="S852" i="9"/>
  <c r="S851" i="9"/>
  <c r="S845" i="9"/>
  <c r="S844" i="9"/>
  <c r="S838" i="9"/>
  <c r="S837" i="9"/>
  <c r="S831" i="9"/>
  <c r="S830" i="9"/>
  <c r="S824" i="9"/>
  <c r="S823" i="9"/>
  <c r="S817" i="9"/>
  <c r="S816" i="9"/>
  <c r="S810" i="9"/>
  <c r="S809" i="9"/>
  <c r="S803" i="9"/>
  <c r="S802" i="9"/>
  <c r="S796" i="9"/>
  <c r="S795" i="9"/>
  <c r="S789" i="9"/>
  <c r="S788" i="9"/>
  <c r="S782" i="9"/>
  <c r="S781" i="9"/>
  <c r="S775" i="9"/>
  <c r="S774" i="9"/>
  <c r="S768" i="9"/>
  <c r="S767" i="9"/>
  <c r="S761" i="9"/>
  <c r="S760" i="9"/>
  <c r="S754" i="9"/>
  <c r="S753" i="9"/>
  <c r="S747" i="9"/>
  <c r="S746" i="9"/>
  <c r="S740" i="9"/>
  <c r="S739" i="9"/>
  <c r="S733" i="9"/>
  <c r="S732" i="9"/>
  <c r="S726" i="9"/>
  <c r="S725" i="9"/>
  <c r="S719" i="9"/>
  <c r="S718" i="9"/>
  <c r="S712" i="9"/>
  <c r="S711" i="9"/>
  <c r="S705" i="9"/>
  <c r="S704" i="9"/>
  <c r="S698" i="9"/>
  <c r="S697" i="9"/>
  <c r="S691" i="9"/>
  <c r="S690" i="9"/>
  <c r="S684" i="9"/>
  <c r="S683" i="9"/>
  <c r="S677" i="9"/>
  <c r="S676" i="9"/>
  <c r="S670" i="9"/>
  <c r="S669" i="9"/>
  <c r="S663" i="9"/>
  <c r="S662" i="9"/>
  <c r="S656" i="9"/>
  <c r="S655" i="9"/>
  <c r="S649" i="9"/>
  <c r="S648" i="9"/>
  <c r="S642" i="9"/>
  <c r="S641" i="9"/>
  <c r="S635" i="9"/>
  <c r="S634" i="9"/>
  <c r="S628" i="9"/>
  <c r="S627" i="9"/>
  <c r="S621" i="9"/>
  <c r="S620" i="9"/>
  <c r="S614" i="9"/>
  <c r="S613" i="9"/>
  <c r="S607" i="9"/>
  <c r="S606" i="9"/>
  <c r="S600" i="9"/>
  <c r="S599" i="9"/>
  <c r="S593" i="9"/>
  <c r="S592" i="9"/>
  <c r="S586" i="9"/>
  <c r="S585" i="9"/>
  <c r="S579" i="9"/>
  <c r="S578" i="9"/>
  <c r="S572" i="9"/>
  <c r="S571" i="9"/>
  <c r="S565" i="9"/>
  <c r="S564" i="9"/>
  <c r="S558" i="9"/>
  <c r="S557" i="9"/>
  <c r="S551" i="9"/>
  <c r="S550" i="9"/>
  <c r="S544" i="9"/>
  <c r="S543" i="9"/>
  <c r="S537" i="9"/>
  <c r="S536" i="9"/>
  <c r="S530" i="9"/>
  <c r="S529" i="9"/>
  <c r="S26" i="9" l="1"/>
  <c r="S25" i="9"/>
  <c r="N2" i="29" l="1"/>
  <c r="M2" i="29"/>
  <c r="L2" i="29"/>
  <c r="I2" i="29"/>
  <c r="H2" i="29"/>
  <c r="G2" i="29"/>
  <c r="E2" i="29"/>
  <c r="F2" i="29"/>
  <c r="D2" i="29"/>
  <c r="C2" i="29"/>
  <c r="A2" i="29"/>
  <c r="K2" i="29"/>
  <c r="J2" i="29"/>
  <c r="B21" i="9" l="1"/>
  <c r="O21" i="9" s="1"/>
  <c r="C3" i="28"/>
  <c r="B3" i="28"/>
  <c r="D3" i="28"/>
  <c r="E3" i="28"/>
  <c r="F3" i="28"/>
  <c r="G3" i="28"/>
  <c r="H3" i="28"/>
  <c r="A3" i="28"/>
  <c r="I3" i="28"/>
  <c r="Q22" i="5"/>
  <c r="Q23" i="5"/>
  <c r="Q21" i="5"/>
  <c r="N27" i="5"/>
  <c r="N28" i="5"/>
  <c r="O28" i="5"/>
  <c r="O29" i="5"/>
  <c r="O27" i="5"/>
  <c r="N29" i="5"/>
  <c r="O22" i="5"/>
  <c r="P22" i="5"/>
  <c r="O23" i="5"/>
  <c r="P23" i="5"/>
  <c r="O21" i="5"/>
  <c r="P21" i="5"/>
  <c r="N21" i="5"/>
  <c r="N22" i="5"/>
  <c r="N23" i="5"/>
  <c r="C39" i="7"/>
  <c r="I32" i="1"/>
  <c r="I31" i="1"/>
  <c r="G2" i="28" l="1"/>
  <c r="F2" i="28"/>
  <c r="D2" i="28"/>
  <c r="H2" i="28"/>
  <c r="I2" i="28"/>
  <c r="B22" i="9"/>
  <c r="O22" i="9" s="1"/>
  <c r="B4" i="28"/>
  <c r="C4" i="28"/>
  <c r="A4" i="28"/>
  <c r="D4" i="28"/>
  <c r="E4" i="28"/>
  <c r="F4" i="28"/>
  <c r="G4" i="28"/>
  <c r="H4" i="28"/>
  <c r="I4" i="28"/>
  <c r="Q15" i="6"/>
  <c r="Q13" i="6" s="1"/>
  <c r="R15" i="6"/>
  <c r="R13" i="6" s="1"/>
  <c r="O15" i="6"/>
  <c r="O13" i="6" s="1"/>
  <c r="P19" i="8"/>
  <c r="O20" i="8"/>
  <c r="O19" i="8"/>
  <c r="B21" i="18"/>
  <c r="P21" i="18" s="1"/>
  <c r="B22" i="18"/>
  <c r="P22" i="18" s="1"/>
  <c r="B23" i="18"/>
  <c r="P23" i="18" s="1"/>
  <c r="B24" i="18"/>
  <c r="P24" i="18" s="1"/>
  <c r="B25" i="18"/>
  <c r="P25" i="18" s="1"/>
  <c r="B26" i="18"/>
  <c r="P26" i="18" s="1"/>
  <c r="B27" i="18"/>
  <c r="P27" i="18" s="1"/>
  <c r="B28" i="18"/>
  <c r="P28" i="18" s="1"/>
  <c r="B29" i="18"/>
  <c r="P29" i="18" s="1"/>
  <c r="B30" i="18"/>
  <c r="P30" i="18" s="1"/>
  <c r="B31" i="18"/>
  <c r="P31" i="18" s="1"/>
  <c r="B32" i="18"/>
  <c r="P32" i="18" s="1"/>
  <c r="B33" i="18"/>
  <c r="P33" i="18" s="1"/>
  <c r="B34" i="18"/>
  <c r="P34" i="18" s="1"/>
  <c r="B35" i="18"/>
  <c r="P35" i="18" s="1"/>
  <c r="B36" i="18"/>
  <c r="P36" i="18" s="1"/>
  <c r="B37" i="18"/>
  <c r="P37" i="18" s="1"/>
  <c r="B38" i="18"/>
  <c r="P38" i="18" s="1"/>
  <c r="B39" i="18"/>
  <c r="P39" i="18" s="1"/>
  <c r="B40" i="18"/>
  <c r="P40" i="18" s="1"/>
  <c r="B41" i="18"/>
  <c r="P41" i="18" s="1"/>
  <c r="B42" i="18"/>
  <c r="P42" i="18" s="1"/>
  <c r="B43" i="18"/>
  <c r="P43" i="18" s="1"/>
  <c r="B44" i="18"/>
  <c r="P44" i="18" s="1"/>
  <c r="B45" i="18"/>
  <c r="P45" i="18" s="1"/>
  <c r="B46" i="18"/>
  <c r="P46" i="18" s="1"/>
  <c r="B47" i="18"/>
  <c r="P47" i="18" s="1"/>
  <c r="B48" i="18"/>
  <c r="P48" i="18" s="1"/>
  <c r="B49" i="18"/>
  <c r="P49" i="18" s="1"/>
  <c r="B50" i="18"/>
  <c r="P50" i="18" s="1"/>
  <c r="B51" i="18"/>
  <c r="P51" i="18" s="1"/>
  <c r="B52" i="18"/>
  <c r="P52" i="18" s="1"/>
  <c r="B53" i="18"/>
  <c r="P53" i="18" s="1"/>
  <c r="B54" i="18"/>
  <c r="P54" i="18" s="1"/>
  <c r="B55" i="18"/>
  <c r="P55" i="18" s="1"/>
  <c r="B56" i="18"/>
  <c r="P56" i="18" s="1"/>
  <c r="B57" i="18"/>
  <c r="P57" i="18" s="1"/>
  <c r="B58" i="18"/>
  <c r="P58" i="18" s="1"/>
  <c r="B59" i="18"/>
  <c r="P59" i="18" s="1"/>
  <c r="B60" i="18"/>
  <c r="P60" i="18" s="1"/>
  <c r="B61" i="18"/>
  <c r="P61" i="18" s="1"/>
  <c r="B62" i="18"/>
  <c r="P62" i="18" s="1"/>
  <c r="B63" i="18"/>
  <c r="P63" i="18" s="1"/>
  <c r="B64" i="18"/>
  <c r="P64" i="18" s="1"/>
  <c r="B65" i="18"/>
  <c r="P65" i="18" s="1"/>
  <c r="B66" i="18"/>
  <c r="P66" i="18" s="1"/>
  <c r="B67" i="18"/>
  <c r="P67" i="18" s="1"/>
  <c r="B68" i="18"/>
  <c r="P68" i="18" s="1"/>
  <c r="B69" i="18"/>
  <c r="P69" i="18" s="1"/>
  <c r="B70" i="18"/>
  <c r="P70" i="18" s="1"/>
  <c r="B71" i="18"/>
  <c r="P71" i="18" s="1"/>
  <c r="B72" i="18"/>
  <c r="P72" i="18" s="1"/>
  <c r="B73" i="18"/>
  <c r="P73" i="18" s="1"/>
  <c r="B74" i="18"/>
  <c r="P74" i="18" s="1"/>
  <c r="B75" i="18"/>
  <c r="P75" i="18" s="1"/>
  <c r="B76" i="18"/>
  <c r="P76" i="18" s="1"/>
  <c r="B77" i="18"/>
  <c r="P77" i="18" s="1"/>
  <c r="B78" i="18"/>
  <c r="P78" i="18" s="1"/>
  <c r="B79" i="18"/>
  <c r="P79" i="18" s="1"/>
  <c r="B80" i="18"/>
  <c r="P80" i="18" s="1"/>
  <c r="B81" i="18"/>
  <c r="P81" i="18" s="1"/>
  <c r="B82" i="18"/>
  <c r="P82" i="18" s="1"/>
  <c r="B83" i="18"/>
  <c r="P83" i="18" s="1"/>
  <c r="B84" i="18"/>
  <c r="P84" i="18" s="1"/>
  <c r="B85" i="18"/>
  <c r="P85" i="18" s="1"/>
  <c r="B86" i="18"/>
  <c r="P86" i="18" s="1"/>
  <c r="B87" i="18"/>
  <c r="P87" i="18" s="1"/>
  <c r="B88" i="18"/>
  <c r="P88" i="18" s="1"/>
  <c r="B89" i="18"/>
  <c r="P89" i="18" s="1"/>
  <c r="B90" i="18"/>
  <c r="P90" i="18" s="1"/>
  <c r="B91" i="18"/>
  <c r="P91" i="18" s="1"/>
  <c r="B92" i="18"/>
  <c r="P92" i="18" s="1"/>
  <c r="B93" i="18"/>
  <c r="P93" i="18" s="1"/>
  <c r="B94" i="18"/>
  <c r="P94" i="18" s="1"/>
  <c r="B95" i="18"/>
  <c r="P95" i="18" s="1"/>
  <c r="B96" i="18"/>
  <c r="P96" i="18" s="1"/>
  <c r="B97" i="18"/>
  <c r="P97" i="18" s="1"/>
  <c r="B98" i="18"/>
  <c r="P98" i="18" s="1"/>
  <c r="B99" i="18"/>
  <c r="P99" i="18" s="1"/>
  <c r="B100" i="18"/>
  <c r="P100" i="18" s="1"/>
  <c r="B101" i="18"/>
  <c r="P101" i="18" s="1"/>
  <c r="B102" i="18"/>
  <c r="P102" i="18" s="1"/>
  <c r="B103" i="18"/>
  <c r="P103" i="18" s="1"/>
  <c r="B104" i="18"/>
  <c r="P104" i="18" s="1"/>
  <c r="B105" i="18"/>
  <c r="P105" i="18" s="1"/>
  <c r="B106" i="18"/>
  <c r="P106" i="18" s="1"/>
  <c r="B107" i="18"/>
  <c r="P107" i="18" s="1"/>
  <c r="B108" i="18"/>
  <c r="P108" i="18" s="1"/>
  <c r="B109" i="18"/>
  <c r="P109" i="18" s="1"/>
  <c r="B110" i="18"/>
  <c r="P110" i="18" s="1"/>
  <c r="B111" i="18"/>
  <c r="P111" i="18" s="1"/>
  <c r="B112" i="18"/>
  <c r="P112" i="18" s="1"/>
  <c r="B113" i="18"/>
  <c r="P113" i="18" s="1"/>
  <c r="B114" i="18"/>
  <c r="P114" i="18" s="1"/>
  <c r="B115" i="18"/>
  <c r="P115" i="18" s="1"/>
  <c r="B116" i="18"/>
  <c r="P116" i="18" s="1"/>
  <c r="B117" i="18"/>
  <c r="P117" i="18" s="1"/>
  <c r="B118" i="18"/>
  <c r="P118" i="18" s="1"/>
  <c r="B119" i="18"/>
  <c r="P119" i="18" s="1"/>
  <c r="B120" i="18"/>
  <c r="P120" i="18" s="1"/>
  <c r="B121" i="18"/>
  <c r="P121" i="18" s="1"/>
  <c r="B122" i="18"/>
  <c r="P122" i="18" s="1"/>
  <c r="B123" i="18"/>
  <c r="P123" i="18" s="1"/>
  <c r="B124" i="18"/>
  <c r="P124" i="18" s="1"/>
  <c r="B125" i="18"/>
  <c r="P125" i="18" s="1"/>
  <c r="B126" i="18"/>
  <c r="P126" i="18" s="1"/>
  <c r="B127" i="18"/>
  <c r="P127" i="18" s="1"/>
  <c r="B128" i="18"/>
  <c r="P128" i="18" s="1"/>
  <c r="B129" i="18"/>
  <c r="P129" i="18" s="1"/>
  <c r="B130" i="18"/>
  <c r="P130" i="18" s="1"/>
  <c r="B131" i="18"/>
  <c r="P131" i="18" s="1"/>
  <c r="B132" i="18"/>
  <c r="P132" i="18" s="1"/>
  <c r="B133" i="18"/>
  <c r="P133" i="18" s="1"/>
  <c r="B134" i="18"/>
  <c r="P134" i="18" s="1"/>
  <c r="B135" i="18"/>
  <c r="P135" i="18" s="1"/>
  <c r="B136" i="18"/>
  <c r="P136" i="18" s="1"/>
  <c r="B137" i="18"/>
  <c r="P137" i="18" s="1"/>
  <c r="B138" i="18"/>
  <c r="P138" i="18" s="1"/>
  <c r="B139" i="18"/>
  <c r="P139" i="18" s="1"/>
  <c r="B140" i="18"/>
  <c r="P140" i="18" s="1"/>
  <c r="B141" i="18"/>
  <c r="P141" i="18" s="1"/>
  <c r="B142" i="18"/>
  <c r="P142" i="18" s="1"/>
  <c r="B143" i="18"/>
  <c r="P143" i="18" s="1"/>
  <c r="B144" i="18"/>
  <c r="P144" i="18" s="1"/>
  <c r="B145" i="18"/>
  <c r="P145" i="18" s="1"/>
  <c r="B146" i="18"/>
  <c r="P146" i="18" s="1"/>
  <c r="B147" i="18"/>
  <c r="P147" i="18" s="1"/>
  <c r="B148" i="18"/>
  <c r="P148" i="18" s="1"/>
  <c r="B149" i="18"/>
  <c r="P149" i="18" s="1"/>
  <c r="B150" i="18"/>
  <c r="P150" i="18" s="1"/>
  <c r="B151" i="18"/>
  <c r="P151" i="18" s="1"/>
  <c r="B152" i="18"/>
  <c r="P152" i="18" s="1"/>
  <c r="B153" i="18"/>
  <c r="P153" i="18" s="1"/>
  <c r="B154" i="18"/>
  <c r="P154" i="18" s="1"/>
  <c r="B155" i="18"/>
  <c r="P155" i="18" s="1"/>
  <c r="B156" i="18"/>
  <c r="P156" i="18" s="1"/>
  <c r="B157" i="18"/>
  <c r="P157" i="18" s="1"/>
  <c r="B158" i="18"/>
  <c r="P158" i="18" s="1"/>
  <c r="R16" i="18"/>
  <c r="S16" i="18"/>
  <c r="T16" i="18"/>
  <c r="U16" i="18"/>
  <c r="V16" i="18"/>
  <c r="R17" i="18"/>
  <c r="S17" i="18"/>
  <c r="T17" i="18"/>
  <c r="U17" i="18"/>
  <c r="V17" i="18"/>
  <c r="R18" i="18"/>
  <c r="S18" i="18"/>
  <c r="T18" i="18"/>
  <c r="U18" i="18"/>
  <c r="V18" i="18"/>
  <c r="R19" i="18"/>
  <c r="S19" i="18"/>
  <c r="T19" i="18"/>
  <c r="U19" i="18"/>
  <c r="V19" i="18"/>
  <c r="R20" i="18"/>
  <c r="S20" i="18"/>
  <c r="T20" i="18"/>
  <c r="U20" i="18"/>
  <c r="V20" i="18"/>
  <c r="S15" i="18"/>
  <c r="R15" i="18"/>
  <c r="T15" i="18"/>
  <c r="U15" i="18"/>
  <c r="V15" i="18"/>
  <c r="Q17" i="18"/>
  <c r="Q18" i="18"/>
  <c r="Q19" i="18"/>
  <c r="Q20"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6" i="18"/>
  <c r="Q16" i="18"/>
  <c r="AB16" i="15"/>
  <c r="AC16" i="15"/>
  <c r="AD16" i="15"/>
  <c r="AE16" i="15"/>
  <c r="P15" i="12"/>
  <c r="Q15" i="12"/>
  <c r="R15" i="12"/>
  <c r="P16" i="12"/>
  <c r="Q16" i="12"/>
  <c r="R16" i="12"/>
  <c r="Q14" i="12"/>
  <c r="R14" i="12"/>
  <c r="P14" i="12"/>
  <c r="F3" i="25" l="1"/>
  <c r="C3" i="25"/>
  <c r="B20" i="8"/>
  <c r="A3" i="25"/>
  <c r="B3" i="25"/>
  <c r="E3" i="25"/>
  <c r="G3" i="25"/>
  <c r="D3" i="25"/>
  <c r="Q13" i="18"/>
  <c r="B64" i="6"/>
  <c r="M64" i="6" s="1"/>
  <c r="B60" i="6"/>
  <c r="M60" i="6" s="1"/>
  <c r="B58" i="6"/>
  <c r="M58" i="6" s="1"/>
  <c r="B56" i="6"/>
  <c r="M56" i="6" s="1"/>
  <c r="B54" i="6"/>
  <c r="M54" i="6" s="1"/>
  <c r="B52" i="6"/>
  <c r="M52" i="6" s="1"/>
  <c r="B50" i="6"/>
  <c r="M50" i="6" s="1"/>
  <c r="B48" i="6"/>
  <c r="M48" i="6" s="1"/>
  <c r="B46" i="6"/>
  <c r="M46" i="6" s="1"/>
  <c r="B44" i="6"/>
  <c r="M44" i="6" s="1"/>
  <c r="B42" i="6"/>
  <c r="M42" i="6" s="1"/>
  <c r="B40" i="6"/>
  <c r="M40" i="6" s="1"/>
  <c r="B38" i="6"/>
  <c r="M38" i="6" s="1"/>
  <c r="B36" i="6"/>
  <c r="M36" i="6" s="1"/>
  <c r="B34" i="6"/>
  <c r="M34" i="6" s="1"/>
  <c r="B32" i="6"/>
  <c r="M32" i="6" s="1"/>
  <c r="B30" i="6"/>
  <c r="M30" i="6" s="1"/>
  <c r="B28" i="6"/>
  <c r="M28" i="6" s="1"/>
  <c r="B26" i="6"/>
  <c r="M26" i="6" s="1"/>
  <c r="B24" i="6"/>
  <c r="M24" i="6" s="1"/>
  <c r="B22" i="6"/>
  <c r="M22" i="6" s="1"/>
  <c r="B20" i="6"/>
  <c r="M20" i="6" s="1"/>
  <c r="B62" i="6"/>
  <c r="M62" i="6" s="1"/>
  <c r="B63" i="6"/>
  <c r="M63" i="6" s="1"/>
  <c r="B59" i="6"/>
  <c r="M59" i="6" s="1"/>
  <c r="B55" i="6"/>
  <c r="M55" i="6" s="1"/>
  <c r="B51" i="6"/>
  <c r="M51" i="6" s="1"/>
  <c r="B37" i="6"/>
  <c r="M37" i="6" s="1"/>
  <c r="B66" i="6"/>
  <c r="M66" i="6" s="1"/>
  <c r="B61" i="6"/>
  <c r="M61" i="6" s="1"/>
  <c r="B57" i="6"/>
  <c r="M57" i="6" s="1"/>
  <c r="B53" i="6"/>
  <c r="M53" i="6" s="1"/>
  <c r="B49" i="6"/>
  <c r="M49" i="6" s="1"/>
  <c r="B47" i="6"/>
  <c r="M47" i="6" s="1"/>
  <c r="B45" i="6"/>
  <c r="M45" i="6" s="1"/>
  <c r="B43" i="6"/>
  <c r="M43" i="6" s="1"/>
  <c r="B41" i="6"/>
  <c r="M41" i="6" s="1"/>
  <c r="B39" i="6"/>
  <c r="M39" i="6" s="1"/>
  <c r="B35" i="6"/>
  <c r="M35" i="6" s="1"/>
  <c r="B33" i="6"/>
  <c r="M33" i="6" s="1"/>
  <c r="B31" i="6"/>
  <c r="M31" i="6" s="1"/>
  <c r="B29" i="6"/>
  <c r="M29" i="6" s="1"/>
  <c r="B27" i="6"/>
  <c r="M27" i="6" s="1"/>
  <c r="B25" i="6"/>
  <c r="M25" i="6" s="1"/>
  <c r="B23" i="6"/>
  <c r="M23" i="6" s="1"/>
  <c r="B21" i="6"/>
  <c r="M21" i="6" s="1"/>
  <c r="B19" i="6"/>
  <c r="M19" i="6" s="1"/>
  <c r="B17" i="6"/>
  <c r="M17" i="6" s="1"/>
  <c r="B18" i="6"/>
  <c r="M18" i="6" s="1"/>
  <c r="B16" i="6"/>
  <c r="M16" i="6" s="1"/>
  <c r="D2" i="27"/>
  <c r="M2" i="23"/>
  <c r="B2" i="23"/>
  <c r="J2" i="23"/>
  <c r="F2" i="23"/>
  <c r="C2" i="23"/>
  <c r="G2" i="23"/>
  <c r="K2" i="23"/>
  <c r="H2" i="23"/>
  <c r="D2" i="23"/>
  <c r="B16" i="15"/>
  <c r="U16" i="15" s="1"/>
  <c r="U14" i="15" s="1"/>
  <c r="L2" i="23"/>
  <c r="A2" i="23"/>
  <c r="E2" i="23"/>
  <c r="I2" i="23"/>
  <c r="A6" i="27"/>
  <c r="I6" i="27"/>
  <c r="B6" i="27"/>
  <c r="J6" i="27"/>
  <c r="C6" i="27"/>
  <c r="D6" i="27"/>
  <c r="H6" i="27"/>
  <c r="E6" i="27"/>
  <c r="F6" i="27"/>
  <c r="G6" i="27"/>
  <c r="G7" i="27"/>
  <c r="H7" i="27"/>
  <c r="F7" i="27"/>
  <c r="A7" i="27"/>
  <c r="I7" i="27"/>
  <c r="B7" i="27"/>
  <c r="J7" i="27"/>
  <c r="C7" i="27"/>
  <c r="D7" i="27"/>
  <c r="E7" i="27"/>
  <c r="A5" i="27"/>
  <c r="I5" i="27"/>
  <c r="B5" i="27"/>
  <c r="J5" i="27"/>
  <c r="C5" i="27"/>
  <c r="D5" i="27"/>
  <c r="E5" i="27"/>
  <c r="F5" i="27"/>
  <c r="G5" i="27"/>
  <c r="H5" i="27"/>
  <c r="A4" i="27"/>
  <c r="I4" i="27"/>
  <c r="G4" i="27"/>
  <c r="B4" i="27"/>
  <c r="J4" i="27"/>
  <c r="C4" i="27"/>
  <c r="D4" i="27"/>
  <c r="E4" i="27"/>
  <c r="F4" i="27"/>
  <c r="H4" i="27"/>
  <c r="C227" i="28"/>
  <c r="D227" i="28"/>
  <c r="E227" i="28"/>
  <c r="F227" i="28"/>
  <c r="G227" i="28"/>
  <c r="H227" i="28"/>
  <c r="A227" i="28"/>
  <c r="I227" i="28"/>
  <c r="B227" i="28"/>
  <c r="C563" i="28"/>
  <c r="D563" i="28"/>
  <c r="F563" i="28"/>
  <c r="G563" i="28"/>
  <c r="H563" i="28"/>
  <c r="A563" i="28"/>
  <c r="I563" i="28"/>
  <c r="B563" i="28"/>
  <c r="E563" i="28"/>
  <c r="B10" i="28"/>
  <c r="C10" i="28"/>
  <c r="D10" i="28"/>
  <c r="E10" i="28"/>
  <c r="F10" i="28"/>
  <c r="G10" i="28"/>
  <c r="H10" i="28"/>
  <c r="I10" i="28"/>
  <c r="A10" i="28"/>
  <c r="B66" i="28"/>
  <c r="D66" i="28"/>
  <c r="F66" i="28"/>
  <c r="G66" i="28"/>
  <c r="H66" i="28"/>
  <c r="I66" i="28"/>
  <c r="E66" i="28"/>
  <c r="A66" i="28"/>
  <c r="C66" i="28"/>
  <c r="E122" i="28"/>
  <c r="F122" i="28"/>
  <c r="G122" i="28"/>
  <c r="H122" i="28"/>
  <c r="C122" i="28"/>
  <c r="A122" i="28"/>
  <c r="B122" i="28"/>
  <c r="D122" i="28"/>
  <c r="I122" i="28"/>
  <c r="H178" i="28"/>
  <c r="A178" i="28"/>
  <c r="I178" i="28"/>
  <c r="B178" i="28"/>
  <c r="C178" i="28"/>
  <c r="D178" i="28"/>
  <c r="E178" i="28"/>
  <c r="F178" i="28"/>
  <c r="G178" i="28"/>
  <c r="D234" i="28"/>
  <c r="E234" i="28"/>
  <c r="F234" i="28"/>
  <c r="G234" i="28"/>
  <c r="H234" i="28"/>
  <c r="A234" i="28"/>
  <c r="I234" i="28"/>
  <c r="B234" i="28"/>
  <c r="C234" i="28"/>
  <c r="G290" i="28"/>
  <c r="H290" i="28"/>
  <c r="B290" i="28"/>
  <c r="C290" i="28"/>
  <c r="D290" i="28"/>
  <c r="E290" i="28"/>
  <c r="F290" i="28"/>
  <c r="A290" i="28"/>
  <c r="I290" i="28"/>
  <c r="H346" i="28"/>
  <c r="A346" i="28"/>
  <c r="I346" i="28"/>
  <c r="B346" i="28"/>
  <c r="C346" i="28"/>
  <c r="D346" i="28"/>
  <c r="E346" i="28"/>
  <c r="F346" i="28"/>
  <c r="G346" i="28"/>
  <c r="E402" i="28"/>
  <c r="F402" i="28"/>
  <c r="G402" i="28"/>
  <c r="H402" i="28"/>
  <c r="A402" i="28"/>
  <c r="I402" i="28"/>
  <c r="B402" i="28"/>
  <c r="C402" i="28"/>
  <c r="D402" i="28"/>
  <c r="E458" i="28"/>
  <c r="F458" i="28"/>
  <c r="G458" i="28"/>
  <c r="H458" i="28"/>
  <c r="A458" i="28"/>
  <c r="I458" i="28"/>
  <c r="B458" i="28"/>
  <c r="C458" i="28"/>
  <c r="D458" i="28"/>
  <c r="D514" i="28"/>
  <c r="E514" i="28"/>
  <c r="G514" i="28"/>
  <c r="H514" i="28"/>
  <c r="A514" i="28"/>
  <c r="I514" i="28"/>
  <c r="B514" i="28"/>
  <c r="C514" i="28"/>
  <c r="F514" i="28"/>
  <c r="D570" i="28"/>
  <c r="E570" i="28"/>
  <c r="G570" i="28"/>
  <c r="H570" i="28"/>
  <c r="A570" i="28"/>
  <c r="I570" i="28"/>
  <c r="B570" i="28"/>
  <c r="C570" i="28"/>
  <c r="F570" i="28"/>
  <c r="B626" i="28"/>
  <c r="C626" i="28"/>
  <c r="D626" i="28"/>
  <c r="E626" i="28"/>
  <c r="F626" i="28"/>
  <c r="G626" i="28"/>
  <c r="H626" i="28"/>
  <c r="A626" i="28"/>
  <c r="I626" i="28"/>
  <c r="B682" i="28"/>
  <c r="C682" i="28"/>
  <c r="E682" i="28"/>
  <c r="F682" i="28"/>
  <c r="G682" i="28"/>
  <c r="H682" i="28"/>
  <c r="A682" i="28"/>
  <c r="I682" i="28"/>
  <c r="D682" i="28"/>
  <c r="B738" i="28"/>
  <c r="E738" i="28"/>
  <c r="F738" i="28"/>
  <c r="G738" i="28"/>
  <c r="H738" i="28"/>
  <c r="A738" i="28"/>
  <c r="I738" i="28"/>
  <c r="D738" i="28"/>
  <c r="C738" i="28"/>
  <c r="H794" i="28"/>
  <c r="A794" i="28"/>
  <c r="I794" i="28"/>
  <c r="B794" i="28"/>
  <c r="C794" i="28"/>
  <c r="D794" i="28"/>
  <c r="E794" i="28"/>
  <c r="F794" i="28"/>
  <c r="G794" i="28"/>
  <c r="H850" i="28"/>
  <c r="B850" i="28"/>
  <c r="C850" i="28"/>
  <c r="D850" i="28"/>
  <c r="E850" i="28"/>
  <c r="F850" i="28"/>
  <c r="A850" i="28"/>
  <c r="G850" i="28"/>
  <c r="I850" i="28"/>
  <c r="D906" i="28"/>
  <c r="E906" i="28"/>
  <c r="F906" i="28"/>
  <c r="G906" i="28"/>
  <c r="H906" i="28"/>
  <c r="A906" i="28"/>
  <c r="I906" i="28"/>
  <c r="B906" i="28"/>
  <c r="C906" i="28"/>
  <c r="D962" i="28"/>
  <c r="E962" i="28"/>
  <c r="F962" i="28"/>
  <c r="G962" i="28"/>
  <c r="H962" i="28"/>
  <c r="A962" i="28"/>
  <c r="I962" i="28"/>
  <c r="B962" i="28"/>
  <c r="C962" i="28"/>
  <c r="D115" i="28"/>
  <c r="E115" i="28"/>
  <c r="F115" i="28"/>
  <c r="G115" i="28"/>
  <c r="B115" i="28"/>
  <c r="A115" i="28"/>
  <c r="C115" i="28"/>
  <c r="H115" i="28"/>
  <c r="I115" i="28"/>
  <c r="C507" i="28"/>
  <c r="D507" i="28"/>
  <c r="F507" i="28"/>
  <c r="G507" i="28"/>
  <c r="H507" i="28"/>
  <c r="A507" i="28"/>
  <c r="I507" i="28"/>
  <c r="B507" i="28"/>
  <c r="E507" i="28"/>
  <c r="C17" i="28"/>
  <c r="D17" i="28"/>
  <c r="E17" i="28"/>
  <c r="F17" i="28"/>
  <c r="G17" i="28"/>
  <c r="H17" i="28"/>
  <c r="A17" i="28"/>
  <c r="I17" i="28"/>
  <c r="B17" i="28"/>
  <c r="C73" i="28"/>
  <c r="E73" i="28"/>
  <c r="G73" i="28"/>
  <c r="H73" i="28"/>
  <c r="A73" i="28"/>
  <c r="I73" i="28"/>
  <c r="F73" i="28"/>
  <c r="B73" i="28"/>
  <c r="D73" i="28"/>
  <c r="F129" i="28"/>
  <c r="G129" i="28"/>
  <c r="H129" i="28"/>
  <c r="A129" i="28"/>
  <c r="I129" i="28"/>
  <c r="D129" i="28"/>
  <c r="B129" i="28"/>
  <c r="C129" i="28"/>
  <c r="E129" i="28"/>
  <c r="A185" i="28"/>
  <c r="I185" i="28"/>
  <c r="B185" i="28"/>
  <c r="C185" i="28"/>
  <c r="D185" i="28"/>
  <c r="E185" i="28"/>
  <c r="F185" i="28"/>
  <c r="G185" i="28"/>
  <c r="H185" i="28"/>
  <c r="E241" i="28"/>
  <c r="F241" i="28"/>
  <c r="G241" i="28"/>
  <c r="H241" i="28"/>
  <c r="A241" i="28"/>
  <c r="I241" i="28"/>
  <c r="B241" i="28"/>
  <c r="C241" i="28"/>
  <c r="D241" i="28"/>
  <c r="H297" i="28"/>
  <c r="A297" i="28"/>
  <c r="I297" i="28"/>
  <c r="C297" i="28"/>
  <c r="D297" i="28"/>
  <c r="E297" i="28"/>
  <c r="F297" i="28"/>
  <c r="G297" i="28"/>
  <c r="B297" i="28"/>
  <c r="A353" i="28"/>
  <c r="I353" i="28"/>
  <c r="B353" i="28"/>
  <c r="C353" i="28"/>
  <c r="D353" i="28"/>
  <c r="E353" i="28"/>
  <c r="F353" i="28"/>
  <c r="G353" i="28"/>
  <c r="H353" i="28"/>
  <c r="F409" i="28"/>
  <c r="G409" i="28"/>
  <c r="H409" i="28"/>
  <c r="A409" i="28"/>
  <c r="I409" i="28"/>
  <c r="B409" i="28"/>
  <c r="C409" i="28"/>
  <c r="D409" i="28"/>
  <c r="E409" i="28"/>
  <c r="F465" i="28"/>
  <c r="G465" i="28"/>
  <c r="H465" i="28"/>
  <c r="A465" i="28"/>
  <c r="I465" i="28"/>
  <c r="B465" i="28"/>
  <c r="C465" i="28"/>
  <c r="D465" i="28"/>
  <c r="E465" i="28"/>
  <c r="E521" i="28"/>
  <c r="F521" i="28"/>
  <c r="H521" i="28"/>
  <c r="A521" i="28"/>
  <c r="I521" i="28"/>
  <c r="B521" i="28"/>
  <c r="C521" i="28"/>
  <c r="D521" i="28"/>
  <c r="G521" i="28"/>
  <c r="E577" i="28"/>
  <c r="F577" i="28"/>
  <c r="H577" i="28"/>
  <c r="A577" i="28"/>
  <c r="I577" i="28"/>
  <c r="B577" i="28"/>
  <c r="C577" i="28"/>
  <c r="D577" i="28"/>
  <c r="G577" i="28"/>
  <c r="C633" i="28"/>
  <c r="D633" i="28"/>
  <c r="E633" i="28"/>
  <c r="F633" i="28"/>
  <c r="G633" i="28"/>
  <c r="H633" i="28"/>
  <c r="A633" i="28"/>
  <c r="I633" i="28"/>
  <c r="B633" i="28"/>
  <c r="C689" i="28"/>
  <c r="F689" i="28"/>
  <c r="G689" i="28"/>
  <c r="H689" i="28"/>
  <c r="A689" i="28"/>
  <c r="I689" i="28"/>
  <c r="B689" i="28"/>
  <c r="D689" i="28"/>
  <c r="E689" i="28"/>
  <c r="C745" i="28"/>
  <c r="F745" i="28"/>
  <c r="G745" i="28"/>
  <c r="H745" i="28"/>
  <c r="A745" i="28"/>
  <c r="I745" i="28"/>
  <c r="B745" i="28"/>
  <c r="E745" i="28"/>
  <c r="D745" i="28"/>
  <c r="A801" i="28"/>
  <c r="I801" i="28"/>
  <c r="B801" i="28"/>
  <c r="C801" i="28"/>
  <c r="D801" i="28"/>
  <c r="E801" i="28"/>
  <c r="F801" i="28"/>
  <c r="G801" i="28"/>
  <c r="H801" i="28"/>
  <c r="A857" i="28"/>
  <c r="I857" i="28"/>
  <c r="C857" i="28"/>
  <c r="D857" i="28"/>
  <c r="E857" i="28"/>
  <c r="F857" i="28"/>
  <c r="G857" i="28"/>
  <c r="B857" i="28"/>
  <c r="H857" i="28"/>
  <c r="E913" i="28"/>
  <c r="F913" i="28"/>
  <c r="G913" i="28"/>
  <c r="H913" i="28"/>
  <c r="A913" i="28"/>
  <c r="I913" i="28"/>
  <c r="B913" i="28"/>
  <c r="C913" i="28"/>
  <c r="D913" i="28"/>
  <c r="E969" i="28"/>
  <c r="F969" i="28"/>
  <c r="G969" i="28"/>
  <c r="H969" i="28"/>
  <c r="A969" i="28"/>
  <c r="I969" i="28"/>
  <c r="B969" i="28"/>
  <c r="C969" i="28"/>
  <c r="D969" i="28"/>
  <c r="F283" i="28"/>
  <c r="G283" i="28"/>
  <c r="A283" i="28"/>
  <c r="I283" i="28"/>
  <c r="B283" i="28"/>
  <c r="C283" i="28"/>
  <c r="D283" i="28"/>
  <c r="E283" i="28"/>
  <c r="H283" i="28"/>
  <c r="C619" i="28"/>
  <c r="F619" i="28"/>
  <c r="G619" i="28"/>
  <c r="H619" i="28"/>
  <c r="A619" i="28"/>
  <c r="I619" i="28"/>
  <c r="B619" i="28"/>
  <c r="E619" i="28"/>
  <c r="D619" i="28"/>
  <c r="C955" i="28"/>
  <c r="D955" i="28"/>
  <c r="E955" i="28"/>
  <c r="F955" i="28"/>
  <c r="G955" i="28"/>
  <c r="H955" i="28"/>
  <c r="A955" i="28"/>
  <c r="I955" i="28"/>
  <c r="B955" i="28"/>
  <c r="D24" i="28"/>
  <c r="E24" i="28"/>
  <c r="F24" i="28"/>
  <c r="G24" i="28"/>
  <c r="H24" i="28"/>
  <c r="A24" i="28"/>
  <c r="I24" i="28"/>
  <c r="B24" i="28"/>
  <c r="C24" i="28"/>
  <c r="D80" i="28"/>
  <c r="F80" i="28"/>
  <c r="H80" i="28"/>
  <c r="A80" i="28"/>
  <c r="I80" i="28"/>
  <c r="B80" i="28"/>
  <c r="G80" i="28"/>
  <c r="E80" i="28"/>
  <c r="C80" i="28"/>
  <c r="G136" i="28"/>
  <c r="H136" i="28"/>
  <c r="A136" i="28"/>
  <c r="I136" i="28"/>
  <c r="B136" i="28"/>
  <c r="E136" i="28"/>
  <c r="C136" i="28"/>
  <c r="D136" i="28"/>
  <c r="F136" i="28"/>
  <c r="B192" i="28"/>
  <c r="C192" i="28"/>
  <c r="D192" i="28"/>
  <c r="E192" i="28"/>
  <c r="F192" i="28"/>
  <c r="G192" i="28"/>
  <c r="H192" i="28"/>
  <c r="A192" i="28"/>
  <c r="I192" i="28"/>
  <c r="F248" i="28"/>
  <c r="G248" i="28"/>
  <c r="H248" i="28"/>
  <c r="A248" i="28"/>
  <c r="I248" i="28"/>
  <c r="B248" i="28"/>
  <c r="C248" i="28"/>
  <c r="D248" i="28"/>
  <c r="E248" i="28"/>
  <c r="A304" i="28"/>
  <c r="I304" i="28"/>
  <c r="B304" i="28"/>
  <c r="D304" i="28"/>
  <c r="E304" i="28"/>
  <c r="F304" i="28"/>
  <c r="G304" i="28"/>
  <c r="H304" i="28"/>
  <c r="C304" i="28"/>
  <c r="B360" i="28"/>
  <c r="C360" i="28"/>
  <c r="D360" i="28"/>
  <c r="E360" i="28"/>
  <c r="F360" i="28"/>
  <c r="G360" i="28"/>
  <c r="H360" i="28"/>
  <c r="A360" i="28"/>
  <c r="I360" i="28"/>
  <c r="G416" i="28"/>
  <c r="H416" i="28"/>
  <c r="A416" i="28"/>
  <c r="I416" i="28"/>
  <c r="B416" i="28"/>
  <c r="C416" i="28"/>
  <c r="D416" i="28"/>
  <c r="E416" i="28"/>
  <c r="F416" i="28"/>
  <c r="G472" i="28"/>
  <c r="H472" i="28"/>
  <c r="A472" i="28"/>
  <c r="I472" i="28"/>
  <c r="B472" i="28"/>
  <c r="C472" i="28"/>
  <c r="D472" i="28"/>
  <c r="E472" i="28"/>
  <c r="F472" i="28"/>
  <c r="F528" i="28"/>
  <c r="G528" i="28"/>
  <c r="A528" i="28"/>
  <c r="I528" i="28"/>
  <c r="B528" i="28"/>
  <c r="C528" i="28"/>
  <c r="D528" i="28"/>
  <c r="E528" i="28"/>
  <c r="H528" i="28"/>
  <c r="F584" i="28"/>
  <c r="G584" i="28"/>
  <c r="A584" i="28"/>
  <c r="I584" i="28"/>
  <c r="B584" i="28"/>
  <c r="C584" i="28"/>
  <c r="D584" i="28"/>
  <c r="E584" i="28"/>
  <c r="H584" i="28"/>
  <c r="D640" i="28"/>
  <c r="E640" i="28"/>
  <c r="F640" i="28"/>
  <c r="G640" i="28"/>
  <c r="H640" i="28"/>
  <c r="A640" i="28"/>
  <c r="I640" i="28"/>
  <c r="B640" i="28"/>
  <c r="C640" i="28"/>
  <c r="D696" i="28"/>
  <c r="G696" i="28"/>
  <c r="H696" i="28"/>
  <c r="A696" i="28"/>
  <c r="I696" i="28"/>
  <c r="B696" i="28"/>
  <c r="C696" i="28"/>
  <c r="E696" i="28"/>
  <c r="F696" i="28"/>
  <c r="D752" i="28"/>
  <c r="G752" i="28"/>
  <c r="H752" i="28"/>
  <c r="A752" i="28"/>
  <c r="I752" i="28"/>
  <c r="B752" i="28"/>
  <c r="C752" i="28"/>
  <c r="F752" i="28"/>
  <c r="E752" i="28"/>
  <c r="B808" i="28"/>
  <c r="D808" i="28"/>
  <c r="E808" i="28"/>
  <c r="F808" i="28"/>
  <c r="G808" i="28"/>
  <c r="H808" i="28"/>
  <c r="A808" i="28"/>
  <c r="C808" i="28"/>
  <c r="I808" i="28"/>
  <c r="B864" i="28"/>
  <c r="D864" i="28"/>
  <c r="E864" i="28"/>
  <c r="F864" i="28"/>
  <c r="G864" i="28"/>
  <c r="H864" i="28"/>
  <c r="C864" i="28"/>
  <c r="I864" i="28"/>
  <c r="A864" i="28"/>
  <c r="F920" i="28"/>
  <c r="G920" i="28"/>
  <c r="H920" i="28"/>
  <c r="A920" i="28"/>
  <c r="I920" i="28"/>
  <c r="B920" i="28"/>
  <c r="C920" i="28"/>
  <c r="D920" i="28"/>
  <c r="E920" i="28"/>
  <c r="F976" i="28"/>
  <c r="G976" i="28"/>
  <c r="H976" i="28"/>
  <c r="A976" i="28"/>
  <c r="I976" i="28"/>
  <c r="B976" i="28"/>
  <c r="C976" i="28"/>
  <c r="D976" i="28"/>
  <c r="E976" i="28"/>
  <c r="G339" i="28"/>
  <c r="H339" i="28"/>
  <c r="A339" i="28"/>
  <c r="I339" i="28"/>
  <c r="B339" i="28"/>
  <c r="C339" i="28"/>
  <c r="D339" i="28"/>
  <c r="E339" i="28"/>
  <c r="F339" i="28"/>
  <c r="G843" i="28"/>
  <c r="A843" i="28"/>
  <c r="I843" i="28"/>
  <c r="B843" i="28"/>
  <c r="C843" i="28"/>
  <c r="D843" i="28"/>
  <c r="E843" i="28"/>
  <c r="F843" i="28"/>
  <c r="H843" i="28"/>
  <c r="E31" i="28"/>
  <c r="F31" i="28"/>
  <c r="G31" i="28"/>
  <c r="H31" i="28"/>
  <c r="A31" i="28"/>
  <c r="I31" i="28"/>
  <c r="B31" i="28"/>
  <c r="C31" i="28"/>
  <c r="D31" i="28"/>
  <c r="G87" i="28"/>
  <c r="H87" i="28"/>
  <c r="A87" i="28"/>
  <c r="I87" i="28"/>
  <c r="B87" i="28"/>
  <c r="C87" i="28"/>
  <c r="F87" i="28"/>
  <c r="D87" i="28"/>
  <c r="E87" i="28"/>
  <c r="A143" i="28"/>
  <c r="B143" i="28"/>
  <c r="C143" i="28"/>
  <c r="D143" i="28"/>
  <c r="E143" i="28"/>
  <c r="F143" i="28"/>
  <c r="G143" i="28"/>
  <c r="H143" i="28"/>
  <c r="I143" i="28"/>
  <c r="G199" i="28"/>
  <c r="H199" i="28"/>
  <c r="A199" i="28"/>
  <c r="I199" i="28"/>
  <c r="B199" i="28"/>
  <c r="C199" i="28"/>
  <c r="D199" i="28"/>
  <c r="E199" i="28"/>
  <c r="F199" i="28"/>
  <c r="G255" i="28"/>
  <c r="H255" i="28"/>
  <c r="A255" i="28"/>
  <c r="I255" i="28"/>
  <c r="B255" i="28"/>
  <c r="C255" i="28"/>
  <c r="D255" i="28"/>
  <c r="E255" i="28"/>
  <c r="F255" i="28"/>
  <c r="B311" i="28"/>
  <c r="E311" i="28"/>
  <c r="F311" i="28"/>
  <c r="G311" i="28"/>
  <c r="H311" i="28"/>
  <c r="A311" i="28"/>
  <c r="I311" i="28"/>
  <c r="C311" i="28"/>
  <c r="D311" i="28"/>
  <c r="C367" i="28"/>
  <c r="D367" i="28"/>
  <c r="E367" i="28"/>
  <c r="F367" i="28"/>
  <c r="G367" i="28"/>
  <c r="H367" i="28"/>
  <c r="A367" i="28"/>
  <c r="I367" i="28"/>
  <c r="B367" i="28"/>
  <c r="H423" i="28"/>
  <c r="A423" i="28"/>
  <c r="I423" i="28"/>
  <c r="B423" i="28"/>
  <c r="C423" i="28"/>
  <c r="D423" i="28"/>
  <c r="E423" i="28"/>
  <c r="F423" i="28"/>
  <c r="G423" i="28"/>
  <c r="G479" i="28"/>
  <c r="H479" i="28"/>
  <c r="A479" i="28"/>
  <c r="I479" i="28"/>
  <c r="B479" i="28"/>
  <c r="C479" i="28"/>
  <c r="D479" i="28"/>
  <c r="E479" i="28"/>
  <c r="F479" i="28"/>
  <c r="G535" i="28"/>
  <c r="H535" i="28"/>
  <c r="B535" i="28"/>
  <c r="C535" i="28"/>
  <c r="D535" i="28"/>
  <c r="E535" i="28"/>
  <c r="F535" i="28"/>
  <c r="A535" i="28"/>
  <c r="I535" i="28"/>
  <c r="G591" i="28"/>
  <c r="H591" i="28"/>
  <c r="B591" i="28"/>
  <c r="C591" i="28"/>
  <c r="D591" i="28"/>
  <c r="E591" i="28"/>
  <c r="F591" i="28"/>
  <c r="A591" i="28"/>
  <c r="I591" i="28"/>
  <c r="E647" i="28"/>
  <c r="F647" i="28"/>
  <c r="G647" i="28"/>
  <c r="H647" i="28"/>
  <c r="A647" i="28"/>
  <c r="I647" i="28"/>
  <c r="B647" i="28"/>
  <c r="C647" i="28"/>
  <c r="D647" i="28"/>
  <c r="E703" i="28"/>
  <c r="H703" i="28"/>
  <c r="A703" i="28"/>
  <c r="I703" i="28"/>
  <c r="B703" i="28"/>
  <c r="C703" i="28"/>
  <c r="D703" i="28"/>
  <c r="F703" i="28"/>
  <c r="G703" i="28"/>
  <c r="C759" i="28"/>
  <c r="D759" i="28"/>
  <c r="E759" i="28"/>
  <c r="F759" i="28"/>
  <c r="G759" i="28"/>
  <c r="H759" i="28"/>
  <c r="A759" i="28"/>
  <c r="I759" i="28"/>
  <c r="B759" i="28"/>
  <c r="C815" i="28"/>
  <c r="E815" i="28"/>
  <c r="F815" i="28"/>
  <c r="G815" i="28"/>
  <c r="H815" i="28"/>
  <c r="A815" i="28"/>
  <c r="I815" i="28"/>
  <c r="B815" i="28"/>
  <c r="D815" i="28"/>
  <c r="C871" i="28"/>
  <c r="E871" i="28"/>
  <c r="F871" i="28"/>
  <c r="G871" i="28"/>
  <c r="H871" i="28"/>
  <c r="A871" i="28"/>
  <c r="I871" i="28"/>
  <c r="D871" i="28"/>
  <c r="B871" i="28"/>
  <c r="G927" i="28"/>
  <c r="H927" i="28"/>
  <c r="A927" i="28"/>
  <c r="I927" i="28"/>
  <c r="B927" i="28"/>
  <c r="C927" i="28"/>
  <c r="D927" i="28"/>
  <c r="E927" i="28"/>
  <c r="F927" i="28"/>
  <c r="G983" i="28"/>
  <c r="H983" i="28"/>
  <c r="A983" i="28"/>
  <c r="I983" i="28"/>
  <c r="B983" i="28"/>
  <c r="C983" i="28"/>
  <c r="D983" i="28"/>
  <c r="E983" i="28"/>
  <c r="F983" i="28"/>
  <c r="A59" i="28"/>
  <c r="I59" i="28"/>
  <c r="C59" i="28"/>
  <c r="D59" i="28"/>
  <c r="E59" i="28"/>
  <c r="F59" i="28"/>
  <c r="G59" i="28"/>
  <c r="H59" i="28"/>
  <c r="B59" i="28"/>
  <c r="G395" i="28"/>
  <c r="H395" i="28"/>
  <c r="A395" i="28"/>
  <c r="I395" i="28"/>
  <c r="B395" i="28"/>
  <c r="C395" i="28"/>
  <c r="D395" i="28"/>
  <c r="F395" i="28"/>
  <c r="E395" i="28"/>
  <c r="A675" i="28"/>
  <c r="I675" i="28"/>
  <c r="B675" i="28"/>
  <c r="D675" i="28"/>
  <c r="E675" i="28"/>
  <c r="F675" i="28"/>
  <c r="G675" i="28"/>
  <c r="H675" i="28"/>
  <c r="C675" i="28"/>
  <c r="C899" i="28"/>
  <c r="D899" i="28"/>
  <c r="E899" i="28"/>
  <c r="F899" i="28"/>
  <c r="G899" i="28"/>
  <c r="H899" i="28"/>
  <c r="A899" i="28"/>
  <c r="I899" i="28"/>
  <c r="B899" i="28"/>
  <c r="F38" i="28"/>
  <c r="G38" i="28"/>
  <c r="H38" i="28"/>
  <c r="A38" i="28"/>
  <c r="I38" i="28"/>
  <c r="B38" i="28"/>
  <c r="C38" i="28"/>
  <c r="D38" i="28"/>
  <c r="E38" i="28"/>
  <c r="H94" i="28"/>
  <c r="A94" i="28"/>
  <c r="I94" i="28"/>
  <c r="B94" i="28"/>
  <c r="C94" i="28"/>
  <c r="D94" i="28"/>
  <c r="G94" i="28"/>
  <c r="E94" i="28"/>
  <c r="F94" i="28"/>
  <c r="D150" i="28"/>
  <c r="E150" i="28"/>
  <c r="F150" i="28"/>
  <c r="G150" i="28"/>
  <c r="H150" i="28"/>
  <c r="A150" i="28"/>
  <c r="I150" i="28"/>
  <c r="B150" i="28"/>
  <c r="C150" i="28"/>
  <c r="H206" i="28"/>
  <c r="A206" i="28"/>
  <c r="I206" i="28"/>
  <c r="B206" i="28"/>
  <c r="C206" i="28"/>
  <c r="D206" i="28"/>
  <c r="E206" i="28"/>
  <c r="F206" i="28"/>
  <c r="G206" i="28"/>
  <c r="H262" i="28"/>
  <c r="A262" i="28"/>
  <c r="B262" i="28"/>
  <c r="C262" i="28"/>
  <c r="D262" i="28"/>
  <c r="E262" i="28"/>
  <c r="F262" i="28"/>
  <c r="G262" i="28"/>
  <c r="I262" i="28"/>
  <c r="C318" i="28"/>
  <c r="F318" i="28"/>
  <c r="G318" i="28"/>
  <c r="H318" i="28"/>
  <c r="A318" i="28"/>
  <c r="I318" i="28"/>
  <c r="B318" i="28"/>
  <c r="D318" i="28"/>
  <c r="E318" i="28"/>
  <c r="D374" i="28"/>
  <c r="E374" i="28"/>
  <c r="F374" i="28"/>
  <c r="G374" i="28"/>
  <c r="H374" i="28"/>
  <c r="A374" i="28"/>
  <c r="I374" i="28"/>
  <c r="B374" i="28"/>
  <c r="C374" i="28"/>
  <c r="A430" i="28"/>
  <c r="I430" i="28"/>
  <c r="B430" i="28"/>
  <c r="C430" i="28"/>
  <c r="D430" i="28"/>
  <c r="E430" i="28"/>
  <c r="F430" i="28"/>
  <c r="G430" i="28"/>
  <c r="H430" i="28"/>
  <c r="H486" i="28"/>
  <c r="A486" i="28"/>
  <c r="I486" i="28"/>
  <c r="B486" i="28"/>
  <c r="C486" i="28"/>
  <c r="D486" i="28"/>
  <c r="E486" i="28"/>
  <c r="F486" i="28"/>
  <c r="G486" i="28"/>
  <c r="H542" i="28"/>
  <c r="A542" i="28"/>
  <c r="I542" i="28"/>
  <c r="C542" i="28"/>
  <c r="D542" i="28"/>
  <c r="E542" i="28"/>
  <c r="F542" i="28"/>
  <c r="G542" i="28"/>
  <c r="B542" i="28"/>
  <c r="H598" i="28"/>
  <c r="C598" i="28"/>
  <c r="D598" i="28"/>
  <c r="E598" i="28"/>
  <c r="F598" i="28"/>
  <c r="G598" i="28"/>
  <c r="B598" i="28"/>
  <c r="I598" i="28"/>
  <c r="A598" i="28"/>
  <c r="F654" i="28"/>
  <c r="G654" i="28"/>
  <c r="H654" i="28"/>
  <c r="A654" i="28"/>
  <c r="I654" i="28"/>
  <c r="B654" i="28"/>
  <c r="C654" i="28"/>
  <c r="D654" i="28"/>
  <c r="E654" i="28"/>
  <c r="F710" i="28"/>
  <c r="A710" i="28"/>
  <c r="I710" i="28"/>
  <c r="B710" i="28"/>
  <c r="C710" i="28"/>
  <c r="D710" i="28"/>
  <c r="E710" i="28"/>
  <c r="G710" i="28"/>
  <c r="H710" i="28"/>
  <c r="D766" i="28"/>
  <c r="E766" i="28"/>
  <c r="F766" i="28"/>
  <c r="G766" i="28"/>
  <c r="H766" i="28"/>
  <c r="A766" i="28"/>
  <c r="I766" i="28"/>
  <c r="B766" i="28"/>
  <c r="C766" i="28"/>
  <c r="D822" i="28"/>
  <c r="F822" i="28"/>
  <c r="G822" i="28"/>
  <c r="H822" i="28"/>
  <c r="A822" i="28"/>
  <c r="I822" i="28"/>
  <c r="B822" i="28"/>
  <c r="C822" i="28"/>
  <c r="E822" i="28"/>
  <c r="D878" i="28"/>
  <c r="F878" i="28"/>
  <c r="G878" i="28"/>
  <c r="H878" i="28"/>
  <c r="A878" i="28"/>
  <c r="I878" i="28"/>
  <c r="B878" i="28"/>
  <c r="E878" i="28"/>
  <c r="C878" i="28"/>
  <c r="H934" i="28"/>
  <c r="A934" i="28"/>
  <c r="I934" i="28"/>
  <c r="B934" i="28"/>
  <c r="C934" i="28"/>
  <c r="D934" i="28"/>
  <c r="E934" i="28"/>
  <c r="F934" i="28"/>
  <c r="G934" i="28"/>
  <c r="H990" i="28"/>
  <c r="A990" i="28"/>
  <c r="I990" i="28"/>
  <c r="B990" i="28"/>
  <c r="C990" i="28"/>
  <c r="D990" i="28"/>
  <c r="E990" i="28"/>
  <c r="F990" i="28"/>
  <c r="G990" i="28"/>
  <c r="G45" i="28"/>
  <c r="A45" i="28"/>
  <c r="I45" i="28"/>
  <c r="B45" i="28"/>
  <c r="C45" i="28"/>
  <c r="D45" i="28"/>
  <c r="E45" i="28"/>
  <c r="H45" i="28"/>
  <c r="F45" i="28"/>
  <c r="A101" i="28"/>
  <c r="I101" i="28"/>
  <c r="B101" i="28"/>
  <c r="C101" i="28"/>
  <c r="D101" i="28"/>
  <c r="E101" i="28"/>
  <c r="H101" i="28"/>
  <c r="F101" i="28"/>
  <c r="G101" i="28"/>
  <c r="E157" i="28"/>
  <c r="F157" i="28"/>
  <c r="G157" i="28"/>
  <c r="H157" i="28"/>
  <c r="A157" i="28"/>
  <c r="I157" i="28"/>
  <c r="B157" i="28"/>
  <c r="C157" i="28"/>
  <c r="D157" i="28"/>
  <c r="A213" i="28"/>
  <c r="I213" i="28"/>
  <c r="B213" i="28"/>
  <c r="C213" i="28"/>
  <c r="D213" i="28"/>
  <c r="E213" i="28"/>
  <c r="F213" i="28"/>
  <c r="G213" i="28"/>
  <c r="H213" i="28"/>
  <c r="D269" i="28"/>
  <c r="E269" i="28"/>
  <c r="G269" i="28"/>
  <c r="H269" i="28"/>
  <c r="A269" i="28"/>
  <c r="I269" i="28"/>
  <c r="B269" i="28"/>
  <c r="C269" i="28"/>
  <c r="F269" i="28"/>
  <c r="D325" i="28"/>
  <c r="G325" i="28"/>
  <c r="H325" i="28"/>
  <c r="A325" i="28"/>
  <c r="I325" i="28"/>
  <c r="B325" i="28"/>
  <c r="C325" i="28"/>
  <c r="E325" i="28"/>
  <c r="F325" i="28"/>
  <c r="E381" i="28"/>
  <c r="F381" i="28"/>
  <c r="G381" i="28"/>
  <c r="H381" i="28"/>
  <c r="A381" i="28"/>
  <c r="I381" i="28"/>
  <c r="B381" i="28"/>
  <c r="C381" i="28"/>
  <c r="D381" i="28"/>
  <c r="B437" i="28"/>
  <c r="C437" i="28"/>
  <c r="D437" i="28"/>
  <c r="E437" i="28"/>
  <c r="F437" i="28"/>
  <c r="G437" i="28"/>
  <c r="H437" i="28"/>
  <c r="A437" i="28"/>
  <c r="I437" i="28"/>
  <c r="A493" i="28"/>
  <c r="I493" i="28"/>
  <c r="B493" i="28"/>
  <c r="C493" i="28"/>
  <c r="D493" i="28"/>
  <c r="E493" i="28"/>
  <c r="F493" i="28"/>
  <c r="G493" i="28"/>
  <c r="H493" i="28"/>
  <c r="A549" i="28"/>
  <c r="I549" i="28"/>
  <c r="B549" i="28"/>
  <c r="D549" i="28"/>
  <c r="E549" i="28"/>
  <c r="F549" i="28"/>
  <c r="G549" i="28"/>
  <c r="H549" i="28"/>
  <c r="C549" i="28"/>
  <c r="A605" i="28"/>
  <c r="I605" i="28"/>
  <c r="D605" i="28"/>
  <c r="E605" i="28"/>
  <c r="F605" i="28"/>
  <c r="G605" i="28"/>
  <c r="H605" i="28"/>
  <c r="C605" i="28"/>
  <c r="B605" i="28"/>
  <c r="G661" i="28"/>
  <c r="H661" i="28"/>
  <c r="B661" i="28"/>
  <c r="C661" i="28"/>
  <c r="D661" i="28"/>
  <c r="E661" i="28"/>
  <c r="F661" i="28"/>
  <c r="A661" i="28"/>
  <c r="I661" i="28"/>
  <c r="G717" i="28"/>
  <c r="B717" i="28"/>
  <c r="C717" i="28"/>
  <c r="D717" i="28"/>
  <c r="E717" i="28"/>
  <c r="F717" i="28"/>
  <c r="A717" i="28"/>
  <c r="H717" i="28"/>
  <c r="I717" i="28"/>
  <c r="E773" i="28"/>
  <c r="F773" i="28"/>
  <c r="G773" i="28"/>
  <c r="H773" i="28"/>
  <c r="A773" i="28"/>
  <c r="I773" i="28"/>
  <c r="B773" i="28"/>
  <c r="C773" i="28"/>
  <c r="D773" i="28"/>
  <c r="E829" i="28"/>
  <c r="G829" i="28"/>
  <c r="H829" i="28"/>
  <c r="A829" i="28"/>
  <c r="I829" i="28"/>
  <c r="B829" i="28"/>
  <c r="C829" i="28"/>
  <c r="D829" i="28"/>
  <c r="F829" i="28"/>
  <c r="E885" i="28"/>
  <c r="G885" i="28"/>
  <c r="H885" i="28"/>
  <c r="A885" i="28"/>
  <c r="I885" i="28"/>
  <c r="B885" i="28"/>
  <c r="C885" i="28"/>
  <c r="F885" i="28"/>
  <c r="D885" i="28"/>
  <c r="A941" i="28"/>
  <c r="I941" i="28"/>
  <c r="B941" i="28"/>
  <c r="C941" i="28"/>
  <c r="D941" i="28"/>
  <c r="E941" i="28"/>
  <c r="F941" i="28"/>
  <c r="G941" i="28"/>
  <c r="H941" i="28"/>
  <c r="A997" i="28"/>
  <c r="I997" i="28"/>
  <c r="B997" i="28"/>
  <c r="C997" i="28"/>
  <c r="D997" i="28"/>
  <c r="E997" i="28"/>
  <c r="F997" i="28"/>
  <c r="G997" i="28"/>
  <c r="H997" i="28"/>
  <c r="G171" i="28"/>
  <c r="H171" i="28"/>
  <c r="A171" i="28"/>
  <c r="I171" i="28"/>
  <c r="B171" i="28"/>
  <c r="C171" i="28"/>
  <c r="D171" i="28"/>
  <c r="E171" i="28"/>
  <c r="F171" i="28"/>
  <c r="D451" i="28"/>
  <c r="E451" i="28"/>
  <c r="F451" i="28"/>
  <c r="G451" i="28"/>
  <c r="H451" i="28"/>
  <c r="A451" i="28"/>
  <c r="I451" i="28"/>
  <c r="B451" i="28"/>
  <c r="C451" i="28"/>
  <c r="A731" i="28"/>
  <c r="I731" i="28"/>
  <c r="D731" i="28"/>
  <c r="E731" i="28"/>
  <c r="F731" i="28"/>
  <c r="G731" i="28"/>
  <c r="H731" i="28"/>
  <c r="C731" i="28"/>
  <c r="B731" i="28"/>
  <c r="G787" i="28"/>
  <c r="H787" i="28"/>
  <c r="A787" i="28"/>
  <c r="I787" i="28"/>
  <c r="B787" i="28"/>
  <c r="C787" i="28"/>
  <c r="D787" i="28"/>
  <c r="E787" i="28"/>
  <c r="F787" i="28"/>
  <c r="H52" i="28"/>
  <c r="B52" i="28"/>
  <c r="C52" i="28"/>
  <c r="D52" i="28"/>
  <c r="E52" i="28"/>
  <c r="F52" i="28"/>
  <c r="I52" i="28"/>
  <c r="G52" i="28"/>
  <c r="A52" i="28"/>
  <c r="B108" i="28"/>
  <c r="C108" i="28"/>
  <c r="D108" i="28"/>
  <c r="E108" i="28"/>
  <c r="F108" i="28"/>
  <c r="A108" i="28"/>
  <c r="I108" i="28"/>
  <c r="G108" i="28"/>
  <c r="H108" i="28"/>
  <c r="F164" i="28"/>
  <c r="G164" i="28"/>
  <c r="H164" i="28"/>
  <c r="A164" i="28"/>
  <c r="I164" i="28"/>
  <c r="B164" i="28"/>
  <c r="C164" i="28"/>
  <c r="D164" i="28"/>
  <c r="E164" i="28"/>
  <c r="B220" i="28"/>
  <c r="C220" i="28"/>
  <c r="D220" i="28"/>
  <c r="E220" i="28"/>
  <c r="F220" i="28"/>
  <c r="G220" i="28"/>
  <c r="H220" i="28"/>
  <c r="A220" i="28"/>
  <c r="I220" i="28"/>
  <c r="E276" i="28"/>
  <c r="F276" i="28"/>
  <c r="H276" i="28"/>
  <c r="A276" i="28"/>
  <c r="I276" i="28"/>
  <c r="B276" i="28"/>
  <c r="C276" i="28"/>
  <c r="D276" i="28"/>
  <c r="G276" i="28"/>
  <c r="E332" i="28"/>
  <c r="H332" i="28"/>
  <c r="A332" i="28"/>
  <c r="I332" i="28"/>
  <c r="B332" i="28"/>
  <c r="C332" i="28"/>
  <c r="D332" i="28"/>
  <c r="F332" i="28"/>
  <c r="G332" i="28"/>
  <c r="F388" i="28"/>
  <c r="G388" i="28"/>
  <c r="H388" i="28"/>
  <c r="A388" i="28"/>
  <c r="I388" i="28"/>
  <c r="B388" i="28"/>
  <c r="C388" i="28"/>
  <c r="E388" i="28"/>
  <c r="D388" i="28"/>
  <c r="C444" i="28"/>
  <c r="D444" i="28"/>
  <c r="E444" i="28"/>
  <c r="F444" i="28"/>
  <c r="G444" i="28"/>
  <c r="H444" i="28"/>
  <c r="A444" i="28"/>
  <c r="I444" i="28"/>
  <c r="B444" i="28"/>
  <c r="B500" i="28"/>
  <c r="C500" i="28"/>
  <c r="E500" i="28"/>
  <c r="F500" i="28"/>
  <c r="G500" i="28"/>
  <c r="H500" i="28"/>
  <c r="A500" i="28"/>
  <c r="I500" i="28"/>
  <c r="D500" i="28"/>
  <c r="B556" i="28"/>
  <c r="C556" i="28"/>
  <c r="E556" i="28"/>
  <c r="F556" i="28"/>
  <c r="G556" i="28"/>
  <c r="H556" i="28"/>
  <c r="A556" i="28"/>
  <c r="I556" i="28"/>
  <c r="D556" i="28"/>
  <c r="B612" i="28"/>
  <c r="E612" i="28"/>
  <c r="F612" i="28"/>
  <c r="G612" i="28"/>
  <c r="H612" i="28"/>
  <c r="A612" i="28"/>
  <c r="I612" i="28"/>
  <c r="D612" i="28"/>
  <c r="C612" i="28"/>
  <c r="H668" i="28"/>
  <c r="A668" i="28"/>
  <c r="I668" i="28"/>
  <c r="C668" i="28"/>
  <c r="D668" i="28"/>
  <c r="E668" i="28"/>
  <c r="F668" i="28"/>
  <c r="G668" i="28"/>
  <c r="B668" i="28"/>
  <c r="H724" i="28"/>
  <c r="C724" i="28"/>
  <c r="D724" i="28"/>
  <c r="E724" i="28"/>
  <c r="F724" i="28"/>
  <c r="G724" i="28"/>
  <c r="B724" i="28"/>
  <c r="I724" i="28"/>
  <c r="A724" i="28"/>
  <c r="F780" i="28"/>
  <c r="G780" i="28"/>
  <c r="H780" i="28"/>
  <c r="A780" i="28"/>
  <c r="I780" i="28"/>
  <c r="B780" i="28"/>
  <c r="C780" i="28"/>
  <c r="D780" i="28"/>
  <c r="E780" i="28"/>
  <c r="F836" i="28"/>
  <c r="H836" i="28"/>
  <c r="A836" i="28"/>
  <c r="I836" i="28"/>
  <c r="B836" i="28"/>
  <c r="C836" i="28"/>
  <c r="D836" i="28"/>
  <c r="E836" i="28"/>
  <c r="G836" i="28"/>
  <c r="B892" i="28"/>
  <c r="C892" i="28"/>
  <c r="D892" i="28"/>
  <c r="E892" i="28"/>
  <c r="F892" i="28"/>
  <c r="G892" i="28"/>
  <c r="H892" i="28"/>
  <c r="A892" i="28"/>
  <c r="I892" i="28"/>
  <c r="B948" i="28"/>
  <c r="C948" i="28"/>
  <c r="D948" i="28"/>
  <c r="E948" i="28"/>
  <c r="F948" i="28"/>
  <c r="G948" i="28"/>
  <c r="H948" i="28"/>
  <c r="A948" i="28"/>
  <c r="I948" i="28"/>
  <c r="B1004" i="28"/>
  <c r="C1004" i="28"/>
  <c r="D1004" i="28"/>
  <c r="E1004" i="28"/>
  <c r="F1004" i="28"/>
  <c r="G1004" i="28"/>
  <c r="H1004" i="28"/>
  <c r="A1004" i="28"/>
  <c r="I1004" i="28"/>
  <c r="B23" i="9"/>
  <c r="O23" i="9" s="1"/>
  <c r="A5" i="28"/>
  <c r="I5" i="28"/>
  <c r="B5" i="28"/>
  <c r="C5" i="28"/>
  <c r="D5" i="28"/>
  <c r="E5" i="28"/>
  <c r="H5" i="28"/>
  <c r="F5" i="28"/>
  <c r="G5" i="28"/>
  <c r="D2" i="24"/>
  <c r="D4" i="24"/>
  <c r="D3" i="24"/>
  <c r="B6" i="24"/>
  <c r="C6" i="24"/>
  <c r="I6" i="24"/>
  <c r="D6" i="24"/>
  <c r="E6" i="24"/>
  <c r="F6" i="24"/>
  <c r="G6" i="24"/>
  <c r="H6" i="24"/>
  <c r="A6" i="24"/>
  <c r="A3" i="27"/>
  <c r="I3" i="27"/>
  <c r="F3" i="27"/>
  <c r="G3" i="27"/>
  <c r="B3" i="27"/>
  <c r="J3" i="27"/>
  <c r="C3" i="27"/>
  <c r="E3" i="27"/>
  <c r="H3" i="27"/>
  <c r="D3" i="27"/>
  <c r="A5" i="24"/>
  <c r="I5" i="24"/>
  <c r="B5" i="24"/>
  <c r="F5" i="24"/>
  <c r="G5" i="24"/>
  <c r="C5" i="24"/>
  <c r="D5" i="24"/>
  <c r="E5" i="24"/>
  <c r="H5" i="24"/>
  <c r="C2" i="27"/>
  <c r="B2" i="27"/>
  <c r="A2" i="27"/>
  <c r="B20" i="18"/>
  <c r="P20" i="18" s="1"/>
  <c r="B19" i="18"/>
  <c r="P19" i="18" s="1"/>
  <c r="B15" i="18"/>
  <c r="P15" i="18" s="1"/>
  <c r="B3" i="24"/>
  <c r="C3" i="24"/>
  <c r="E3" i="24"/>
  <c r="F3" i="24"/>
  <c r="G3" i="24"/>
  <c r="H3" i="24"/>
  <c r="A3" i="24"/>
  <c r="I3" i="24"/>
  <c r="A4" i="24"/>
  <c r="I4" i="24"/>
  <c r="B4" i="24"/>
  <c r="C4" i="24"/>
  <c r="E4" i="24"/>
  <c r="F4" i="24"/>
  <c r="G4" i="24"/>
  <c r="H4" i="24"/>
  <c r="B2" i="24"/>
  <c r="A2" i="24"/>
  <c r="C2" i="24"/>
  <c r="E2" i="24"/>
  <c r="I2" i="27"/>
  <c r="H2" i="27"/>
  <c r="G2" i="27"/>
  <c r="F2" i="27"/>
  <c r="E2" i="27"/>
  <c r="J2" i="27"/>
  <c r="B16" i="18"/>
  <c r="P16" i="18" s="1"/>
  <c r="B18" i="18"/>
  <c r="P18" i="18" s="1"/>
  <c r="B17" i="18"/>
  <c r="P17" i="18" s="1"/>
  <c r="B15" i="6"/>
  <c r="M15" i="6" s="1"/>
  <c r="F2" i="24"/>
  <c r="G2" i="24"/>
  <c r="H2" i="24"/>
  <c r="I2" i="24"/>
  <c r="B14" i="15" l="1"/>
  <c r="C14" i="15"/>
  <c r="P13" i="18"/>
  <c r="B13" i="18" s="1"/>
  <c r="M13" i="6"/>
  <c r="C13" i="6" s="1"/>
  <c r="C767" i="28"/>
  <c r="D767" i="28"/>
  <c r="E767" i="28"/>
  <c r="F767" i="28"/>
  <c r="G767" i="28"/>
  <c r="H767" i="28"/>
  <c r="A767" i="28"/>
  <c r="I767" i="28"/>
  <c r="B767" i="28"/>
  <c r="F137" i="28"/>
  <c r="G137" i="28"/>
  <c r="H137" i="28"/>
  <c r="A137" i="28"/>
  <c r="I137" i="28"/>
  <c r="D137" i="28"/>
  <c r="B137" i="28"/>
  <c r="C137" i="28"/>
  <c r="E137" i="28"/>
  <c r="G795" i="28"/>
  <c r="H795" i="28"/>
  <c r="A795" i="28"/>
  <c r="I795" i="28"/>
  <c r="B795" i="28"/>
  <c r="C795" i="28"/>
  <c r="D795" i="28"/>
  <c r="E795" i="28"/>
  <c r="F795" i="28"/>
  <c r="D32" i="28"/>
  <c r="E32" i="28"/>
  <c r="F32" i="28"/>
  <c r="G32" i="28"/>
  <c r="H32" i="28"/>
  <c r="A32" i="28"/>
  <c r="I32" i="28"/>
  <c r="B32" i="28"/>
  <c r="C32" i="28"/>
  <c r="D403" i="28"/>
  <c r="E403" i="28"/>
  <c r="F403" i="28"/>
  <c r="G403" i="28"/>
  <c r="H403" i="28"/>
  <c r="A403" i="28"/>
  <c r="I403" i="28"/>
  <c r="B403" i="28"/>
  <c r="C403" i="28"/>
  <c r="C375" i="28"/>
  <c r="D375" i="28"/>
  <c r="E375" i="28"/>
  <c r="F375" i="28"/>
  <c r="G375" i="28"/>
  <c r="H375" i="28"/>
  <c r="A375" i="28"/>
  <c r="I375" i="28"/>
  <c r="B375" i="28"/>
  <c r="B620" i="28"/>
  <c r="E620" i="28"/>
  <c r="F620" i="28"/>
  <c r="G620" i="28"/>
  <c r="H620" i="28"/>
  <c r="A620" i="28"/>
  <c r="I620" i="28"/>
  <c r="C620" i="28"/>
  <c r="D620" i="28"/>
  <c r="C963" i="28"/>
  <c r="D963" i="28"/>
  <c r="E963" i="28"/>
  <c r="F963" i="28"/>
  <c r="G963" i="28"/>
  <c r="H963" i="28"/>
  <c r="A963" i="28"/>
  <c r="I963" i="28"/>
  <c r="B963" i="28"/>
  <c r="H732" i="28"/>
  <c r="C732" i="28"/>
  <c r="D732" i="28"/>
  <c r="E732" i="28"/>
  <c r="F732" i="28"/>
  <c r="G732" i="28"/>
  <c r="A732" i="28"/>
  <c r="B732" i="28"/>
  <c r="I732" i="28"/>
  <c r="A361" i="28"/>
  <c r="I361" i="28"/>
  <c r="B361" i="28"/>
  <c r="C361" i="28"/>
  <c r="D361" i="28"/>
  <c r="E361" i="28"/>
  <c r="F361" i="28"/>
  <c r="G361" i="28"/>
  <c r="H361" i="28"/>
  <c r="H305" i="28"/>
  <c r="A305" i="28"/>
  <c r="C305" i="28"/>
  <c r="D305" i="28"/>
  <c r="E305" i="28"/>
  <c r="F305" i="28"/>
  <c r="G305" i="28"/>
  <c r="B305" i="28"/>
  <c r="I305" i="28"/>
  <c r="A949" i="28"/>
  <c r="I949" i="28"/>
  <c r="B949" i="28"/>
  <c r="C949" i="28"/>
  <c r="D949" i="28"/>
  <c r="E949" i="28"/>
  <c r="F949" i="28"/>
  <c r="G949" i="28"/>
  <c r="H949" i="28"/>
  <c r="A193" i="28"/>
  <c r="I193" i="28"/>
  <c r="B193" i="28"/>
  <c r="C193" i="28"/>
  <c r="D193" i="28"/>
  <c r="E193" i="28"/>
  <c r="F193" i="28"/>
  <c r="G193" i="28"/>
  <c r="H193" i="28"/>
  <c r="C326" i="28"/>
  <c r="F326" i="28"/>
  <c r="G326" i="28"/>
  <c r="H326" i="28"/>
  <c r="A326" i="28"/>
  <c r="I326" i="28"/>
  <c r="B326" i="28"/>
  <c r="D326" i="28"/>
  <c r="E326" i="28"/>
  <c r="E921" i="28"/>
  <c r="F921" i="28"/>
  <c r="G921" i="28"/>
  <c r="H921" i="28"/>
  <c r="A921" i="28"/>
  <c r="I921" i="28"/>
  <c r="B921" i="28"/>
  <c r="C921" i="28"/>
  <c r="D921" i="28"/>
  <c r="D158" i="28"/>
  <c r="E158" i="28"/>
  <c r="F158" i="28"/>
  <c r="G158" i="28"/>
  <c r="H158" i="28"/>
  <c r="A158" i="28"/>
  <c r="I158" i="28"/>
  <c r="B158" i="28"/>
  <c r="C158" i="28"/>
  <c r="F291" i="28"/>
  <c r="G291" i="28"/>
  <c r="A291" i="28"/>
  <c r="I291" i="28"/>
  <c r="B291" i="28"/>
  <c r="C291" i="28"/>
  <c r="D291" i="28"/>
  <c r="E291" i="28"/>
  <c r="H291" i="28"/>
  <c r="G487" i="28"/>
  <c r="H487" i="28"/>
  <c r="A487" i="28"/>
  <c r="I487" i="28"/>
  <c r="B487" i="28"/>
  <c r="C487" i="28"/>
  <c r="D487" i="28"/>
  <c r="E487" i="28"/>
  <c r="F487" i="28"/>
  <c r="H606" i="28"/>
  <c r="C606" i="28"/>
  <c r="D606" i="28"/>
  <c r="E606" i="28"/>
  <c r="F606" i="28"/>
  <c r="G606" i="28"/>
  <c r="A606" i="28"/>
  <c r="B606" i="28"/>
  <c r="I606" i="28"/>
  <c r="F200" i="28"/>
  <c r="G200" i="28"/>
  <c r="H200" i="28"/>
  <c r="A200" i="28"/>
  <c r="I200" i="28"/>
  <c r="B200" i="28"/>
  <c r="C200" i="28"/>
  <c r="D200" i="28"/>
  <c r="E200" i="28"/>
  <c r="B634" i="28"/>
  <c r="C634" i="28"/>
  <c r="D634" i="28"/>
  <c r="E634" i="28"/>
  <c r="F634" i="28"/>
  <c r="G634" i="28"/>
  <c r="H634" i="28"/>
  <c r="A634" i="28"/>
  <c r="I634" i="28"/>
  <c r="F417" i="28"/>
  <c r="G417" i="28"/>
  <c r="H417" i="28"/>
  <c r="A417" i="28"/>
  <c r="I417" i="28"/>
  <c r="B417" i="28"/>
  <c r="C417" i="28"/>
  <c r="D417" i="28"/>
  <c r="E417" i="28"/>
  <c r="B690" i="28"/>
  <c r="E690" i="28"/>
  <c r="F690" i="28"/>
  <c r="G690" i="28"/>
  <c r="H690" i="28"/>
  <c r="A690" i="28"/>
  <c r="I690" i="28"/>
  <c r="C690" i="28"/>
  <c r="D690" i="28"/>
  <c r="G424" i="28"/>
  <c r="H424" i="28"/>
  <c r="A424" i="28"/>
  <c r="I424" i="28"/>
  <c r="B424" i="28"/>
  <c r="C424" i="28"/>
  <c r="D424" i="28"/>
  <c r="E424" i="28"/>
  <c r="F424" i="28"/>
  <c r="B18" i="28"/>
  <c r="C18" i="28"/>
  <c r="D18" i="28"/>
  <c r="E18" i="28"/>
  <c r="F18" i="28"/>
  <c r="G18" i="28"/>
  <c r="H18" i="28"/>
  <c r="A18" i="28"/>
  <c r="I18" i="28"/>
  <c r="C25" i="28"/>
  <c r="D25" i="28"/>
  <c r="E25" i="28"/>
  <c r="F25" i="28"/>
  <c r="G25" i="28"/>
  <c r="H25" i="28"/>
  <c r="A25" i="28"/>
  <c r="I25" i="28"/>
  <c r="B25" i="28"/>
  <c r="G991" i="28"/>
  <c r="H991" i="28"/>
  <c r="A991" i="28"/>
  <c r="I991" i="28"/>
  <c r="B991" i="28"/>
  <c r="C991" i="28"/>
  <c r="D991" i="28"/>
  <c r="E991" i="28"/>
  <c r="F991" i="28"/>
  <c r="D578" i="28"/>
  <c r="E578" i="28"/>
  <c r="G578" i="28"/>
  <c r="H578" i="28"/>
  <c r="A578" i="28"/>
  <c r="I578" i="28"/>
  <c r="B578" i="28"/>
  <c r="C578" i="28"/>
  <c r="F578" i="28"/>
  <c r="F172" i="28"/>
  <c r="G172" i="28"/>
  <c r="H172" i="28"/>
  <c r="A172" i="28"/>
  <c r="I172" i="28"/>
  <c r="B172" i="28"/>
  <c r="C172" i="28"/>
  <c r="D172" i="28"/>
  <c r="E172" i="28"/>
  <c r="D277" i="28"/>
  <c r="E277" i="28"/>
  <c r="G277" i="28"/>
  <c r="H277" i="28"/>
  <c r="A277" i="28"/>
  <c r="I277" i="28"/>
  <c r="B277" i="28"/>
  <c r="C277" i="28"/>
  <c r="F277" i="28"/>
  <c r="F928" i="28"/>
  <c r="G928" i="28"/>
  <c r="H928" i="28"/>
  <c r="A928" i="28"/>
  <c r="I928" i="28"/>
  <c r="B928" i="28"/>
  <c r="C928" i="28"/>
  <c r="D928" i="28"/>
  <c r="E928" i="28"/>
  <c r="E165" i="28"/>
  <c r="F165" i="28"/>
  <c r="G165" i="28"/>
  <c r="H165" i="28"/>
  <c r="A165" i="28"/>
  <c r="I165" i="28"/>
  <c r="B165" i="28"/>
  <c r="C165" i="28"/>
  <c r="D165" i="28"/>
  <c r="G298" i="28"/>
  <c r="H298" i="28"/>
  <c r="B298" i="28"/>
  <c r="C298" i="28"/>
  <c r="D298" i="28"/>
  <c r="E298" i="28"/>
  <c r="F298" i="28"/>
  <c r="A298" i="28"/>
  <c r="I298" i="28"/>
  <c r="B746" i="28"/>
  <c r="E746" i="28"/>
  <c r="F746" i="28"/>
  <c r="G746" i="28"/>
  <c r="H746" i="28"/>
  <c r="A746" i="28"/>
  <c r="I746" i="28"/>
  <c r="C746" i="28"/>
  <c r="D746" i="28"/>
  <c r="A109" i="28"/>
  <c r="I109" i="28"/>
  <c r="B109" i="28"/>
  <c r="C109" i="28"/>
  <c r="D109" i="28"/>
  <c r="E109" i="28"/>
  <c r="H109" i="28"/>
  <c r="F109" i="28"/>
  <c r="G109" i="28"/>
  <c r="B263" i="28"/>
  <c r="C263" i="28"/>
  <c r="E263" i="28"/>
  <c r="F263" i="28"/>
  <c r="G263" i="28"/>
  <c r="H263" i="28"/>
  <c r="A263" i="28"/>
  <c r="I263" i="28"/>
  <c r="D263" i="28"/>
  <c r="E466" i="28"/>
  <c r="F466" i="28"/>
  <c r="G466" i="28"/>
  <c r="H466" i="28"/>
  <c r="A466" i="28"/>
  <c r="I466" i="28"/>
  <c r="B466" i="28"/>
  <c r="C466" i="28"/>
  <c r="D466" i="28"/>
  <c r="B74" i="28"/>
  <c r="D74" i="28"/>
  <c r="F74" i="28"/>
  <c r="G74" i="28"/>
  <c r="H74" i="28"/>
  <c r="A74" i="28"/>
  <c r="C74" i="28"/>
  <c r="E74" i="28"/>
  <c r="I74" i="28"/>
  <c r="E410" i="28"/>
  <c r="F410" i="28"/>
  <c r="G410" i="28"/>
  <c r="H410" i="28"/>
  <c r="A410" i="28"/>
  <c r="I410" i="28"/>
  <c r="B410" i="28"/>
  <c r="C410" i="28"/>
  <c r="D410" i="28"/>
  <c r="G851" i="28"/>
  <c r="A851" i="28"/>
  <c r="I851" i="28"/>
  <c r="B851" i="28"/>
  <c r="C851" i="28"/>
  <c r="D851" i="28"/>
  <c r="E851" i="28"/>
  <c r="F851" i="28"/>
  <c r="H851" i="28"/>
  <c r="F480" i="28"/>
  <c r="G480" i="28"/>
  <c r="H480" i="28"/>
  <c r="A480" i="28"/>
  <c r="I480" i="28"/>
  <c r="B480" i="28"/>
  <c r="C480" i="28"/>
  <c r="D480" i="28"/>
  <c r="E480" i="28"/>
  <c r="E284" i="28"/>
  <c r="F284" i="28"/>
  <c r="H284" i="28"/>
  <c r="A284" i="28"/>
  <c r="I284" i="28"/>
  <c r="B284" i="28"/>
  <c r="C284" i="28"/>
  <c r="D284" i="28"/>
  <c r="G284" i="28"/>
  <c r="G935" i="28"/>
  <c r="H935" i="28"/>
  <c r="A935" i="28"/>
  <c r="I935" i="28"/>
  <c r="B935" i="28"/>
  <c r="C935" i="28"/>
  <c r="D935" i="28"/>
  <c r="E935" i="28"/>
  <c r="F935" i="28"/>
  <c r="G347" i="28"/>
  <c r="H347" i="28"/>
  <c r="A347" i="28"/>
  <c r="I347" i="28"/>
  <c r="B347" i="28"/>
  <c r="C347" i="28"/>
  <c r="D347" i="28"/>
  <c r="E347" i="28"/>
  <c r="F347" i="28"/>
  <c r="A613" i="28"/>
  <c r="I613" i="28"/>
  <c r="D613" i="28"/>
  <c r="E613" i="28"/>
  <c r="F613" i="28"/>
  <c r="G613" i="28"/>
  <c r="H613" i="28"/>
  <c r="B613" i="28"/>
  <c r="C613" i="28"/>
  <c r="D970" i="28"/>
  <c r="E970" i="28"/>
  <c r="F970" i="28"/>
  <c r="G970" i="28"/>
  <c r="H970" i="28"/>
  <c r="A970" i="28"/>
  <c r="I970" i="28"/>
  <c r="B970" i="28"/>
  <c r="C970" i="28"/>
  <c r="D704" i="28"/>
  <c r="G704" i="28"/>
  <c r="H704" i="28"/>
  <c r="A704" i="28"/>
  <c r="I704" i="28"/>
  <c r="B704" i="28"/>
  <c r="C704" i="28"/>
  <c r="E704" i="28"/>
  <c r="F704" i="28"/>
  <c r="H942" i="28"/>
  <c r="A942" i="28"/>
  <c r="I942" i="28"/>
  <c r="B942" i="28"/>
  <c r="C942" i="28"/>
  <c r="D942" i="28"/>
  <c r="E942" i="28"/>
  <c r="F942" i="28"/>
  <c r="G942" i="28"/>
  <c r="H550" i="28"/>
  <c r="A550" i="28"/>
  <c r="I550" i="28"/>
  <c r="C550" i="28"/>
  <c r="D550" i="28"/>
  <c r="E550" i="28"/>
  <c r="F550" i="28"/>
  <c r="G550" i="28"/>
  <c r="B550" i="28"/>
  <c r="E249" i="28"/>
  <c r="F249" i="28"/>
  <c r="G249" i="28"/>
  <c r="H249" i="28"/>
  <c r="A249" i="28"/>
  <c r="I249" i="28"/>
  <c r="B249" i="28"/>
  <c r="C249" i="28"/>
  <c r="D249" i="28"/>
  <c r="C270" i="28"/>
  <c r="D270" i="28"/>
  <c r="F270" i="28"/>
  <c r="G270" i="28"/>
  <c r="H270" i="28"/>
  <c r="A270" i="28"/>
  <c r="I270" i="28"/>
  <c r="B270" i="28"/>
  <c r="E270" i="28"/>
  <c r="H998" i="28"/>
  <c r="A998" i="28"/>
  <c r="I998" i="28"/>
  <c r="B998" i="28"/>
  <c r="C998" i="28"/>
  <c r="D998" i="28"/>
  <c r="E998" i="28"/>
  <c r="F998" i="28"/>
  <c r="G998" i="28"/>
  <c r="C235" i="28"/>
  <c r="D235" i="28"/>
  <c r="E235" i="28"/>
  <c r="F235" i="28"/>
  <c r="G235" i="28"/>
  <c r="H235" i="28"/>
  <c r="A235" i="28"/>
  <c r="I235" i="28"/>
  <c r="B235" i="28"/>
  <c r="A438" i="28"/>
  <c r="I438" i="28"/>
  <c r="B438" i="28"/>
  <c r="C438" i="28"/>
  <c r="D438" i="28"/>
  <c r="E438" i="28"/>
  <c r="F438" i="28"/>
  <c r="G438" i="28"/>
  <c r="H438" i="28"/>
  <c r="F46" i="28"/>
  <c r="H46" i="28"/>
  <c r="A46" i="28"/>
  <c r="I46" i="28"/>
  <c r="B46" i="28"/>
  <c r="C46" i="28"/>
  <c r="D46" i="28"/>
  <c r="E46" i="28"/>
  <c r="G46" i="28"/>
  <c r="B900" i="28"/>
  <c r="C900" i="28"/>
  <c r="D900" i="28"/>
  <c r="E900" i="28"/>
  <c r="F900" i="28"/>
  <c r="G900" i="28"/>
  <c r="H900" i="28"/>
  <c r="A900" i="28"/>
  <c r="I900" i="28"/>
  <c r="A501" i="28"/>
  <c r="I501" i="28"/>
  <c r="B501" i="28"/>
  <c r="D501" i="28"/>
  <c r="E501" i="28"/>
  <c r="F501" i="28"/>
  <c r="G501" i="28"/>
  <c r="H501" i="28"/>
  <c r="C501" i="28"/>
  <c r="G53" i="28"/>
  <c r="A53" i="28"/>
  <c r="I53" i="28"/>
  <c r="B53" i="28"/>
  <c r="C53" i="28"/>
  <c r="D53" i="28"/>
  <c r="E53" i="28"/>
  <c r="F53" i="28"/>
  <c r="H53" i="28"/>
  <c r="F662" i="28"/>
  <c r="G662" i="28"/>
  <c r="A662" i="28"/>
  <c r="I662" i="28"/>
  <c r="B662" i="28"/>
  <c r="C662" i="28"/>
  <c r="D662" i="28"/>
  <c r="E662" i="28"/>
  <c r="H662" i="28"/>
  <c r="E585" i="28"/>
  <c r="F585" i="28"/>
  <c r="H585" i="28"/>
  <c r="A585" i="28"/>
  <c r="I585" i="28"/>
  <c r="B585" i="28"/>
  <c r="C585" i="28"/>
  <c r="D585" i="28"/>
  <c r="G585" i="28"/>
  <c r="E837" i="28"/>
  <c r="G837" i="28"/>
  <c r="H837" i="28"/>
  <c r="A837" i="28"/>
  <c r="I837" i="28"/>
  <c r="B837" i="28"/>
  <c r="C837" i="28"/>
  <c r="D837" i="28"/>
  <c r="F837" i="28"/>
  <c r="D774" i="28"/>
  <c r="E774" i="28"/>
  <c r="F774" i="28"/>
  <c r="G774" i="28"/>
  <c r="H774" i="28"/>
  <c r="A774" i="28"/>
  <c r="I774" i="28"/>
  <c r="B774" i="28"/>
  <c r="C774" i="28"/>
  <c r="A865" i="28"/>
  <c r="I865" i="28"/>
  <c r="C865" i="28"/>
  <c r="D865" i="28"/>
  <c r="E865" i="28"/>
  <c r="F865" i="28"/>
  <c r="G865" i="28"/>
  <c r="B865" i="28"/>
  <c r="H865" i="28"/>
  <c r="A893" i="28"/>
  <c r="I893" i="28"/>
  <c r="B893" i="28"/>
  <c r="C893" i="28"/>
  <c r="D893" i="28"/>
  <c r="E893" i="28"/>
  <c r="F893" i="28"/>
  <c r="G893" i="28"/>
  <c r="H893" i="28"/>
  <c r="B760" i="28"/>
  <c r="C760" i="28"/>
  <c r="D760" i="28"/>
  <c r="E760" i="28"/>
  <c r="F760" i="28"/>
  <c r="G760" i="28"/>
  <c r="H760" i="28"/>
  <c r="A760" i="28"/>
  <c r="I760" i="28"/>
  <c r="D123" i="28"/>
  <c r="E123" i="28"/>
  <c r="F123" i="28"/>
  <c r="G123" i="28"/>
  <c r="B123" i="28"/>
  <c r="I123" i="28"/>
  <c r="A123" i="28"/>
  <c r="C123" i="28"/>
  <c r="H123" i="28"/>
  <c r="H802" i="28"/>
  <c r="A802" i="28"/>
  <c r="I802" i="28"/>
  <c r="B802" i="28"/>
  <c r="C802" i="28"/>
  <c r="D802" i="28"/>
  <c r="E802" i="28"/>
  <c r="F802" i="28"/>
  <c r="G802" i="28"/>
  <c r="C116" i="28"/>
  <c r="D116" i="28"/>
  <c r="E116" i="28"/>
  <c r="F116" i="28"/>
  <c r="A116" i="28"/>
  <c r="I116" i="28"/>
  <c r="H116" i="28"/>
  <c r="B116" i="28"/>
  <c r="G116" i="28"/>
  <c r="G669" i="28"/>
  <c r="H669" i="28"/>
  <c r="B669" i="28"/>
  <c r="C669" i="28"/>
  <c r="D669" i="28"/>
  <c r="E669" i="28"/>
  <c r="F669" i="28"/>
  <c r="I669" i="28"/>
  <c r="A669" i="28"/>
  <c r="F984" i="28"/>
  <c r="G984" i="28"/>
  <c r="H984" i="28"/>
  <c r="A984" i="28"/>
  <c r="I984" i="28"/>
  <c r="B984" i="28"/>
  <c r="C984" i="28"/>
  <c r="D984" i="28"/>
  <c r="E984" i="28"/>
  <c r="A627" i="28"/>
  <c r="I627" i="28"/>
  <c r="B627" i="28"/>
  <c r="C627" i="28"/>
  <c r="D627" i="28"/>
  <c r="E627" i="28"/>
  <c r="F627" i="28"/>
  <c r="G627" i="28"/>
  <c r="H627" i="28"/>
  <c r="B872" i="28"/>
  <c r="D872" i="28"/>
  <c r="E872" i="28"/>
  <c r="F872" i="28"/>
  <c r="G872" i="28"/>
  <c r="H872" i="28"/>
  <c r="A872" i="28"/>
  <c r="C872" i="28"/>
  <c r="I872" i="28"/>
  <c r="D914" i="28"/>
  <c r="E914" i="28"/>
  <c r="F914" i="28"/>
  <c r="G914" i="28"/>
  <c r="H914" i="28"/>
  <c r="A914" i="28"/>
  <c r="I914" i="28"/>
  <c r="B914" i="28"/>
  <c r="C914" i="28"/>
  <c r="E711" i="28"/>
  <c r="H711" i="28"/>
  <c r="A711" i="28"/>
  <c r="I711" i="28"/>
  <c r="B711" i="28"/>
  <c r="C711" i="28"/>
  <c r="D711" i="28"/>
  <c r="F711" i="28"/>
  <c r="G711" i="28"/>
  <c r="E529" i="28"/>
  <c r="F529" i="28"/>
  <c r="H529" i="28"/>
  <c r="A529" i="28"/>
  <c r="I529" i="28"/>
  <c r="B529" i="28"/>
  <c r="C529" i="28"/>
  <c r="D529" i="28"/>
  <c r="G529" i="28"/>
  <c r="E781" i="28"/>
  <c r="F781" i="28"/>
  <c r="G781" i="28"/>
  <c r="H781" i="28"/>
  <c r="A781" i="28"/>
  <c r="I781" i="28"/>
  <c r="B781" i="28"/>
  <c r="C781" i="28"/>
  <c r="D781" i="28"/>
  <c r="A221" i="28"/>
  <c r="I221" i="28"/>
  <c r="B221" i="28"/>
  <c r="C221" i="28"/>
  <c r="D221" i="28"/>
  <c r="E221" i="28"/>
  <c r="F221" i="28"/>
  <c r="G221" i="28"/>
  <c r="H221" i="28"/>
  <c r="G725" i="28"/>
  <c r="B725" i="28"/>
  <c r="C725" i="28"/>
  <c r="D725" i="28"/>
  <c r="E725" i="28"/>
  <c r="F725" i="28"/>
  <c r="A725" i="28"/>
  <c r="H725" i="28"/>
  <c r="I725" i="28"/>
  <c r="A1005" i="28"/>
  <c r="I1005" i="28"/>
  <c r="B1005" i="28"/>
  <c r="C1005" i="28"/>
  <c r="D1005" i="28"/>
  <c r="E1005" i="28"/>
  <c r="F1005" i="28"/>
  <c r="G1005" i="28"/>
  <c r="H1005" i="28"/>
  <c r="D242" i="28"/>
  <c r="E242" i="28"/>
  <c r="F242" i="28"/>
  <c r="G242" i="28"/>
  <c r="H242" i="28"/>
  <c r="A242" i="28"/>
  <c r="I242" i="28"/>
  <c r="B242" i="28"/>
  <c r="C242" i="28"/>
  <c r="B564" i="28"/>
  <c r="C564" i="28"/>
  <c r="E564" i="28"/>
  <c r="F564" i="28"/>
  <c r="G564" i="28"/>
  <c r="H564" i="28"/>
  <c r="A564" i="28"/>
  <c r="I564" i="28"/>
  <c r="D564" i="28"/>
  <c r="B816" i="28"/>
  <c r="D816" i="28"/>
  <c r="E816" i="28"/>
  <c r="F816" i="28"/>
  <c r="G816" i="28"/>
  <c r="H816" i="28"/>
  <c r="A816" i="28"/>
  <c r="C816" i="28"/>
  <c r="I816" i="28"/>
  <c r="G207" i="28"/>
  <c r="H207" i="28"/>
  <c r="A207" i="28"/>
  <c r="I207" i="28"/>
  <c r="B207" i="28"/>
  <c r="C207" i="28"/>
  <c r="D207" i="28"/>
  <c r="E207" i="28"/>
  <c r="F207" i="28"/>
  <c r="B368" i="28"/>
  <c r="C368" i="28"/>
  <c r="D368" i="28"/>
  <c r="E368" i="28"/>
  <c r="F368" i="28"/>
  <c r="G368" i="28"/>
  <c r="H368" i="28"/>
  <c r="A368" i="28"/>
  <c r="I368" i="28"/>
  <c r="F340" i="28"/>
  <c r="G340" i="28"/>
  <c r="H340" i="28"/>
  <c r="A340" i="28"/>
  <c r="I340" i="28"/>
  <c r="B340" i="28"/>
  <c r="C340" i="28"/>
  <c r="D340" i="28"/>
  <c r="E340" i="28"/>
  <c r="G95" i="28"/>
  <c r="H95" i="28"/>
  <c r="A95" i="28"/>
  <c r="I95" i="28"/>
  <c r="B95" i="28"/>
  <c r="C95" i="28"/>
  <c r="F95" i="28"/>
  <c r="D95" i="28"/>
  <c r="E95" i="28"/>
  <c r="C697" i="28"/>
  <c r="F697" i="28"/>
  <c r="G697" i="28"/>
  <c r="H697" i="28"/>
  <c r="A697" i="28"/>
  <c r="I697" i="28"/>
  <c r="B697" i="28"/>
  <c r="D697" i="28"/>
  <c r="E697" i="28"/>
  <c r="C452" i="28"/>
  <c r="D452" i="28"/>
  <c r="E452" i="28"/>
  <c r="F452" i="28"/>
  <c r="G452" i="28"/>
  <c r="H452" i="28"/>
  <c r="A452" i="28"/>
  <c r="I452" i="28"/>
  <c r="B452" i="28"/>
  <c r="B956" i="28"/>
  <c r="C956" i="28"/>
  <c r="D956" i="28"/>
  <c r="E956" i="28"/>
  <c r="F956" i="28"/>
  <c r="G956" i="28"/>
  <c r="H956" i="28"/>
  <c r="A956" i="28"/>
  <c r="I956" i="28"/>
  <c r="E977" i="28"/>
  <c r="F977" i="28"/>
  <c r="G977" i="28"/>
  <c r="H977" i="28"/>
  <c r="A977" i="28"/>
  <c r="I977" i="28"/>
  <c r="B977" i="28"/>
  <c r="C977" i="28"/>
  <c r="D977" i="28"/>
  <c r="A809" i="28"/>
  <c r="I809" i="28"/>
  <c r="C809" i="28"/>
  <c r="D809" i="28"/>
  <c r="E809" i="28"/>
  <c r="F809" i="28"/>
  <c r="G809" i="28"/>
  <c r="B809" i="28"/>
  <c r="H809" i="28"/>
  <c r="F788" i="28"/>
  <c r="G788" i="28"/>
  <c r="H788" i="28"/>
  <c r="A788" i="28"/>
  <c r="I788" i="28"/>
  <c r="B788" i="28"/>
  <c r="C788" i="28"/>
  <c r="D788" i="28"/>
  <c r="E788" i="28"/>
  <c r="A683" i="28"/>
  <c r="I683" i="28"/>
  <c r="B683" i="28"/>
  <c r="D683" i="28"/>
  <c r="E683" i="28"/>
  <c r="F683" i="28"/>
  <c r="G683" i="28"/>
  <c r="H683" i="28"/>
  <c r="C683" i="28"/>
  <c r="B508" i="28"/>
  <c r="C508" i="28"/>
  <c r="E508" i="28"/>
  <c r="F508" i="28"/>
  <c r="G508" i="28"/>
  <c r="H508" i="28"/>
  <c r="A508" i="28"/>
  <c r="I508" i="28"/>
  <c r="D508" i="28"/>
  <c r="G543" i="28"/>
  <c r="H543" i="28"/>
  <c r="B543" i="28"/>
  <c r="C543" i="28"/>
  <c r="D543" i="28"/>
  <c r="E543" i="28"/>
  <c r="F543" i="28"/>
  <c r="A543" i="28"/>
  <c r="I543" i="28"/>
  <c r="B144" i="28"/>
  <c r="C144" i="28"/>
  <c r="D144" i="28"/>
  <c r="E144" i="28"/>
  <c r="F144" i="28"/>
  <c r="G144" i="28"/>
  <c r="H144" i="28"/>
  <c r="A144" i="28"/>
  <c r="I144" i="28"/>
  <c r="C571" i="28"/>
  <c r="D571" i="28"/>
  <c r="F571" i="28"/>
  <c r="G571" i="28"/>
  <c r="H571" i="28"/>
  <c r="A571" i="28"/>
  <c r="I571" i="28"/>
  <c r="B571" i="28"/>
  <c r="E571" i="28"/>
  <c r="C823" i="28"/>
  <c r="E823" i="28"/>
  <c r="F823" i="28"/>
  <c r="G823" i="28"/>
  <c r="H823" i="28"/>
  <c r="A823" i="28"/>
  <c r="I823" i="28"/>
  <c r="B823" i="28"/>
  <c r="D823" i="28"/>
  <c r="H214" i="28"/>
  <c r="A214" i="28"/>
  <c r="I214" i="28"/>
  <c r="B214" i="28"/>
  <c r="C214" i="28"/>
  <c r="D214" i="28"/>
  <c r="E214" i="28"/>
  <c r="F214" i="28"/>
  <c r="G214" i="28"/>
  <c r="F473" i="28"/>
  <c r="G473" i="28"/>
  <c r="H473" i="28"/>
  <c r="A473" i="28"/>
  <c r="I473" i="28"/>
  <c r="B473" i="28"/>
  <c r="C473" i="28"/>
  <c r="D473" i="28"/>
  <c r="E473" i="28"/>
  <c r="H494" i="28"/>
  <c r="A494" i="28"/>
  <c r="I494" i="28"/>
  <c r="B494" i="28"/>
  <c r="C494" i="28"/>
  <c r="D494" i="28"/>
  <c r="E494" i="28"/>
  <c r="F494" i="28"/>
  <c r="G494" i="28"/>
  <c r="C81" i="28"/>
  <c r="E81" i="28"/>
  <c r="G81" i="28"/>
  <c r="H81" i="28"/>
  <c r="A81" i="28"/>
  <c r="I81" i="28"/>
  <c r="B81" i="28"/>
  <c r="D81" i="28"/>
  <c r="F81" i="28"/>
  <c r="G179" i="28"/>
  <c r="H179" i="28"/>
  <c r="A179" i="28"/>
  <c r="I179" i="28"/>
  <c r="B179" i="28"/>
  <c r="C179" i="28"/>
  <c r="D179" i="28"/>
  <c r="E179" i="28"/>
  <c r="F179" i="28"/>
  <c r="A312" i="28"/>
  <c r="I312" i="28"/>
  <c r="D312" i="28"/>
  <c r="E312" i="28"/>
  <c r="F312" i="28"/>
  <c r="G312" i="28"/>
  <c r="H312" i="28"/>
  <c r="B312" i="28"/>
  <c r="C312" i="28"/>
  <c r="A11" i="28"/>
  <c r="I11" i="28"/>
  <c r="B11" i="28"/>
  <c r="C11" i="28"/>
  <c r="D11" i="28"/>
  <c r="E11" i="28"/>
  <c r="F11" i="28"/>
  <c r="G11" i="28"/>
  <c r="H11" i="28"/>
  <c r="D459" i="28"/>
  <c r="E459" i="28"/>
  <c r="F459" i="28"/>
  <c r="G459" i="28"/>
  <c r="H459" i="28"/>
  <c r="A459" i="28"/>
  <c r="I459" i="28"/>
  <c r="B459" i="28"/>
  <c r="C459" i="28"/>
  <c r="B445" i="28"/>
  <c r="C445" i="28"/>
  <c r="D445" i="28"/>
  <c r="E445" i="28"/>
  <c r="F445" i="28"/>
  <c r="G445" i="28"/>
  <c r="H445" i="28"/>
  <c r="A445" i="28"/>
  <c r="I445" i="28"/>
  <c r="C879" i="28"/>
  <c r="E879" i="28"/>
  <c r="F879" i="28"/>
  <c r="G879" i="28"/>
  <c r="H879" i="28"/>
  <c r="A879" i="28"/>
  <c r="I879" i="28"/>
  <c r="B879" i="28"/>
  <c r="D879" i="28"/>
  <c r="A67" i="28"/>
  <c r="I67" i="28"/>
  <c r="C67" i="28"/>
  <c r="E67" i="28"/>
  <c r="F67" i="28"/>
  <c r="G67" i="28"/>
  <c r="B67" i="28"/>
  <c r="D67" i="28"/>
  <c r="H67" i="28"/>
  <c r="H102" i="28"/>
  <c r="A102" i="28"/>
  <c r="I102" i="28"/>
  <c r="B102" i="28"/>
  <c r="C102" i="28"/>
  <c r="D102" i="28"/>
  <c r="G102" i="28"/>
  <c r="E102" i="28"/>
  <c r="F102" i="28"/>
  <c r="E389" i="28"/>
  <c r="F389" i="28"/>
  <c r="G389" i="28"/>
  <c r="H389" i="28"/>
  <c r="A389" i="28"/>
  <c r="I389" i="28"/>
  <c r="B389" i="28"/>
  <c r="D389" i="28"/>
  <c r="C389" i="28"/>
  <c r="A739" i="28"/>
  <c r="I739" i="28"/>
  <c r="D739" i="28"/>
  <c r="E739" i="28"/>
  <c r="F739" i="28"/>
  <c r="G739" i="28"/>
  <c r="H739" i="28"/>
  <c r="B739" i="28"/>
  <c r="C739" i="28"/>
  <c r="D522" i="28"/>
  <c r="E522" i="28"/>
  <c r="G522" i="28"/>
  <c r="H522" i="28"/>
  <c r="A522" i="28"/>
  <c r="I522" i="28"/>
  <c r="B522" i="28"/>
  <c r="C522" i="28"/>
  <c r="F522" i="28"/>
  <c r="C151" i="28"/>
  <c r="D151" i="28"/>
  <c r="E151" i="28"/>
  <c r="F151" i="28"/>
  <c r="G151" i="28"/>
  <c r="H151" i="28"/>
  <c r="A151" i="28"/>
  <c r="I151" i="28"/>
  <c r="B151" i="28"/>
  <c r="H431" i="28"/>
  <c r="A431" i="28"/>
  <c r="I431" i="28"/>
  <c r="B431" i="28"/>
  <c r="C431" i="28"/>
  <c r="D431" i="28"/>
  <c r="E431" i="28"/>
  <c r="F431" i="28"/>
  <c r="G431" i="28"/>
  <c r="F88" i="28"/>
  <c r="G88" i="28"/>
  <c r="H88" i="28"/>
  <c r="A88" i="28"/>
  <c r="I88" i="28"/>
  <c r="B88" i="28"/>
  <c r="E88" i="28"/>
  <c r="C88" i="28"/>
  <c r="D88" i="28"/>
  <c r="F256" i="28"/>
  <c r="G256" i="28"/>
  <c r="H256" i="28"/>
  <c r="A256" i="28"/>
  <c r="I256" i="28"/>
  <c r="B256" i="28"/>
  <c r="C256" i="28"/>
  <c r="D256" i="28"/>
  <c r="E256" i="28"/>
  <c r="H858" i="28"/>
  <c r="B858" i="28"/>
  <c r="C858" i="28"/>
  <c r="D858" i="28"/>
  <c r="E858" i="28"/>
  <c r="F858" i="28"/>
  <c r="A858" i="28"/>
  <c r="G858" i="28"/>
  <c r="I858" i="28"/>
  <c r="D648" i="28"/>
  <c r="E648" i="28"/>
  <c r="F648" i="28"/>
  <c r="G648" i="28"/>
  <c r="H648" i="28"/>
  <c r="A648" i="28"/>
  <c r="I648" i="28"/>
  <c r="B648" i="28"/>
  <c r="C648" i="28"/>
  <c r="C641" i="28"/>
  <c r="D641" i="28"/>
  <c r="E641" i="28"/>
  <c r="F641" i="28"/>
  <c r="G641" i="28"/>
  <c r="H641" i="28"/>
  <c r="A641" i="28"/>
  <c r="I641" i="28"/>
  <c r="B641" i="28"/>
  <c r="F592" i="28"/>
  <c r="A592" i="28"/>
  <c r="I592" i="28"/>
  <c r="B592" i="28"/>
  <c r="C592" i="28"/>
  <c r="D592" i="28"/>
  <c r="E592" i="28"/>
  <c r="G592" i="28"/>
  <c r="H592" i="28"/>
  <c r="C907" i="28"/>
  <c r="D907" i="28"/>
  <c r="E907" i="28"/>
  <c r="F907" i="28"/>
  <c r="G907" i="28"/>
  <c r="H907" i="28"/>
  <c r="A907" i="28"/>
  <c r="I907" i="28"/>
  <c r="B907" i="28"/>
  <c r="D382" i="28"/>
  <c r="E382" i="28"/>
  <c r="F382" i="28"/>
  <c r="G382" i="28"/>
  <c r="H382" i="28"/>
  <c r="A382" i="28"/>
  <c r="I382" i="28"/>
  <c r="B382" i="28"/>
  <c r="C382" i="28"/>
  <c r="D333" i="28"/>
  <c r="G333" i="28"/>
  <c r="H333" i="28"/>
  <c r="A333" i="28"/>
  <c r="I333" i="28"/>
  <c r="B333" i="28"/>
  <c r="C333" i="28"/>
  <c r="E333" i="28"/>
  <c r="F333" i="28"/>
  <c r="E39" i="28"/>
  <c r="F39" i="28"/>
  <c r="G39" i="28"/>
  <c r="H39" i="28"/>
  <c r="A39" i="28"/>
  <c r="I39" i="28"/>
  <c r="B39" i="28"/>
  <c r="C39" i="28"/>
  <c r="D39" i="28"/>
  <c r="H354" i="28"/>
  <c r="A354" i="28"/>
  <c r="I354" i="28"/>
  <c r="B354" i="28"/>
  <c r="C354" i="28"/>
  <c r="D354" i="28"/>
  <c r="E354" i="28"/>
  <c r="F354" i="28"/>
  <c r="G354" i="28"/>
  <c r="F396" i="28"/>
  <c r="G396" i="28"/>
  <c r="H396" i="28"/>
  <c r="A396" i="28"/>
  <c r="I396" i="28"/>
  <c r="B396" i="28"/>
  <c r="C396" i="28"/>
  <c r="E396" i="28"/>
  <c r="D396" i="28"/>
  <c r="H60" i="28"/>
  <c r="B60" i="28"/>
  <c r="C60" i="28"/>
  <c r="D60" i="28"/>
  <c r="E60" i="28"/>
  <c r="F60" i="28"/>
  <c r="A60" i="28"/>
  <c r="G60" i="28"/>
  <c r="I60" i="28"/>
  <c r="H186" i="28"/>
  <c r="A186" i="28"/>
  <c r="I186" i="28"/>
  <c r="B186" i="28"/>
  <c r="C186" i="28"/>
  <c r="D186" i="28"/>
  <c r="E186" i="28"/>
  <c r="F186" i="28"/>
  <c r="G186" i="28"/>
  <c r="B319" i="28"/>
  <c r="E319" i="28"/>
  <c r="F319" i="28"/>
  <c r="G319" i="28"/>
  <c r="H319" i="28"/>
  <c r="A319" i="28"/>
  <c r="I319" i="28"/>
  <c r="C319" i="28"/>
  <c r="D319" i="28"/>
  <c r="A557" i="28"/>
  <c r="I557" i="28"/>
  <c r="B557" i="28"/>
  <c r="D557" i="28"/>
  <c r="E557" i="28"/>
  <c r="F557" i="28"/>
  <c r="G557" i="28"/>
  <c r="H557" i="28"/>
  <c r="C557" i="28"/>
  <c r="D886" i="28"/>
  <c r="F886" i="28"/>
  <c r="G886" i="28"/>
  <c r="H886" i="28"/>
  <c r="A886" i="28"/>
  <c r="I886" i="28"/>
  <c r="B886" i="28"/>
  <c r="C886" i="28"/>
  <c r="E886" i="28"/>
  <c r="B228" i="28"/>
  <c r="C228" i="28"/>
  <c r="D228" i="28"/>
  <c r="E228" i="28"/>
  <c r="F228" i="28"/>
  <c r="G228" i="28"/>
  <c r="H228" i="28"/>
  <c r="A228" i="28"/>
  <c r="I228" i="28"/>
  <c r="F844" i="28"/>
  <c r="H844" i="28"/>
  <c r="A844" i="28"/>
  <c r="I844" i="28"/>
  <c r="B844" i="28"/>
  <c r="C844" i="28"/>
  <c r="D844" i="28"/>
  <c r="E844" i="28"/>
  <c r="G844" i="28"/>
  <c r="B24" i="9"/>
  <c r="O24" i="9" s="1"/>
  <c r="H6" i="28"/>
  <c r="A6" i="28"/>
  <c r="I6" i="28"/>
  <c r="B6" i="28"/>
  <c r="C6" i="28"/>
  <c r="D6" i="28"/>
  <c r="E6" i="28"/>
  <c r="G6" i="28"/>
  <c r="F6" i="28"/>
  <c r="C13" i="18" l="1"/>
  <c r="B13" i="6"/>
  <c r="H12" i="28"/>
  <c r="A12" i="28"/>
  <c r="I12" i="28"/>
  <c r="B12" i="28"/>
  <c r="C12" i="28"/>
  <c r="D12" i="28"/>
  <c r="E12" i="28"/>
  <c r="F12" i="28"/>
  <c r="G12" i="28"/>
  <c r="A747" i="28"/>
  <c r="I747" i="28"/>
  <c r="D747" i="28"/>
  <c r="E747" i="28"/>
  <c r="F747" i="28"/>
  <c r="G747" i="28"/>
  <c r="H747" i="28"/>
  <c r="B747" i="28"/>
  <c r="C747" i="28"/>
  <c r="E985" i="28"/>
  <c r="F985" i="28"/>
  <c r="G985" i="28"/>
  <c r="H985" i="28"/>
  <c r="A985" i="28"/>
  <c r="I985" i="28"/>
  <c r="B985" i="28"/>
  <c r="C985" i="28"/>
  <c r="D985" i="28"/>
  <c r="C278" i="28"/>
  <c r="D278" i="28"/>
  <c r="F278" i="28"/>
  <c r="G278" i="28"/>
  <c r="H278" i="28"/>
  <c r="A278" i="28"/>
  <c r="I278" i="28"/>
  <c r="B278" i="28"/>
  <c r="E278" i="28"/>
  <c r="H628" i="28"/>
  <c r="A628" i="28"/>
  <c r="I628" i="28"/>
  <c r="B628" i="28"/>
  <c r="C628" i="28"/>
  <c r="D628" i="28"/>
  <c r="E628" i="28"/>
  <c r="F628" i="28"/>
  <c r="G628" i="28"/>
  <c r="B236" i="28"/>
  <c r="C236" i="28"/>
  <c r="D236" i="28"/>
  <c r="E236" i="28"/>
  <c r="F236" i="28"/>
  <c r="G236" i="28"/>
  <c r="H236" i="28"/>
  <c r="A236" i="28"/>
  <c r="I236" i="28"/>
  <c r="E397" i="28"/>
  <c r="F397" i="28"/>
  <c r="G397" i="28"/>
  <c r="H397" i="28"/>
  <c r="A397" i="28"/>
  <c r="I397" i="28"/>
  <c r="B397" i="28"/>
  <c r="D397" i="28"/>
  <c r="C397" i="28"/>
  <c r="B880" i="28"/>
  <c r="D880" i="28"/>
  <c r="E880" i="28"/>
  <c r="F880" i="28"/>
  <c r="G880" i="28"/>
  <c r="H880" i="28"/>
  <c r="A880" i="28"/>
  <c r="C880" i="28"/>
  <c r="I880" i="28"/>
  <c r="C404" i="28"/>
  <c r="D404" i="28"/>
  <c r="E404" i="28"/>
  <c r="F404" i="28"/>
  <c r="G404" i="28"/>
  <c r="H404" i="28"/>
  <c r="A404" i="28"/>
  <c r="I404" i="28"/>
  <c r="B404" i="28"/>
  <c r="F992" i="28"/>
  <c r="G992" i="28"/>
  <c r="H992" i="28"/>
  <c r="A992" i="28"/>
  <c r="I992" i="28"/>
  <c r="B992" i="28"/>
  <c r="C992" i="28"/>
  <c r="D992" i="28"/>
  <c r="E992" i="28"/>
  <c r="B376" i="28"/>
  <c r="C376" i="28"/>
  <c r="D376" i="28"/>
  <c r="E376" i="28"/>
  <c r="F376" i="28"/>
  <c r="G376" i="28"/>
  <c r="H376" i="28"/>
  <c r="A376" i="28"/>
  <c r="I376" i="28"/>
  <c r="E481" i="28"/>
  <c r="F481" i="28"/>
  <c r="G481" i="28"/>
  <c r="H481" i="28"/>
  <c r="A481" i="28"/>
  <c r="I481" i="28"/>
  <c r="B481" i="28"/>
  <c r="C481" i="28"/>
  <c r="D481" i="28"/>
  <c r="H313" i="28"/>
  <c r="C313" i="28"/>
  <c r="D313" i="28"/>
  <c r="E313" i="28"/>
  <c r="F313" i="28"/>
  <c r="G313" i="28"/>
  <c r="I313" i="28"/>
  <c r="A313" i="28"/>
  <c r="B313" i="28"/>
  <c r="G432" i="28"/>
  <c r="H432" i="28"/>
  <c r="A432" i="28"/>
  <c r="I432" i="28"/>
  <c r="B432" i="28"/>
  <c r="C432" i="28"/>
  <c r="D432" i="28"/>
  <c r="E432" i="28"/>
  <c r="F432" i="28"/>
  <c r="H810" i="28"/>
  <c r="B810" i="28"/>
  <c r="C810" i="28"/>
  <c r="D810" i="28"/>
  <c r="E810" i="28"/>
  <c r="F810" i="28"/>
  <c r="I810" i="28"/>
  <c r="A810" i="28"/>
  <c r="G810" i="28"/>
  <c r="A817" i="28"/>
  <c r="I817" i="28"/>
  <c r="C817" i="28"/>
  <c r="D817" i="28"/>
  <c r="E817" i="28"/>
  <c r="F817" i="28"/>
  <c r="G817" i="28"/>
  <c r="B817" i="28"/>
  <c r="H817" i="28"/>
  <c r="C579" i="28"/>
  <c r="D579" i="28"/>
  <c r="F579" i="28"/>
  <c r="G579" i="28"/>
  <c r="H579" i="28"/>
  <c r="A579" i="28"/>
  <c r="I579" i="28"/>
  <c r="B579" i="28"/>
  <c r="E579" i="28"/>
  <c r="C515" i="28"/>
  <c r="D515" i="28"/>
  <c r="F515" i="28"/>
  <c r="G515" i="28"/>
  <c r="H515" i="28"/>
  <c r="A515" i="28"/>
  <c r="I515" i="28"/>
  <c r="B515" i="28"/>
  <c r="E515" i="28"/>
  <c r="H676" i="28"/>
  <c r="A676" i="28"/>
  <c r="I676" i="28"/>
  <c r="C676" i="28"/>
  <c r="D676" i="28"/>
  <c r="E676" i="28"/>
  <c r="F676" i="28"/>
  <c r="G676" i="28"/>
  <c r="B676" i="28"/>
  <c r="F208" i="28"/>
  <c r="G208" i="28"/>
  <c r="H208" i="28"/>
  <c r="A208" i="28"/>
  <c r="I208" i="28"/>
  <c r="B208" i="28"/>
  <c r="C208" i="28"/>
  <c r="D208" i="28"/>
  <c r="E208" i="28"/>
  <c r="C33" i="28"/>
  <c r="D33" i="28"/>
  <c r="E33" i="28"/>
  <c r="F33" i="28"/>
  <c r="G33" i="28"/>
  <c r="H33" i="28"/>
  <c r="A33" i="28"/>
  <c r="I33" i="28"/>
  <c r="B33" i="28"/>
  <c r="D782" i="28"/>
  <c r="E782" i="28"/>
  <c r="F782" i="28"/>
  <c r="G782" i="28"/>
  <c r="H782" i="28"/>
  <c r="A782" i="28"/>
  <c r="I782" i="28"/>
  <c r="B782" i="28"/>
  <c r="C782" i="28"/>
  <c r="F348" i="28"/>
  <c r="G348" i="28"/>
  <c r="H348" i="28"/>
  <c r="A348" i="28"/>
  <c r="I348" i="28"/>
  <c r="B348" i="28"/>
  <c r="C348" i="28"/>
  <c r="D348" i="28"/>
  <c r="E348" i="28"/>
  <c r="D285" i="28"/>
  <c r="E285" i="28"/>
  <c r="G285" i="28"/>
  <c r="H285" i="28"/>
  <c r="A285" i="28"/>
  <c r="I285" i="28"/>
  <c r="B285" i="28"/>
  <c r="C285" i="28"/>
  <c r="F285" i="28"/>
  <c r="H502" i="28"/>
  <c r="A502" i="28"/>
  <c r="I502" i="28"/>
  <c r="C502" i="28"/>
  <c r="D502" i="28"/>
  <c r="E502" i="28"/>
  <c r="F502" i="28"/>
  <c r="G502" i="28"/>
  <c r="B502" i="28"/>
  <c r="D250" i="28"/>
  <c r="E250" i="28"/>
  <c r="F250" i="28"/>
  <c r="G250" i="28"/>
  <c r="H250" i="28"/>
  <c r="A250" i="28"/>
  <c r="I250" i="28"/>
  <c r="B250" i="28"/>
  <c r="C250" i="28"/>
  <c r="E474" i="28"/>
  <c r="F474" i="28"/>
  <c r="G474" i="28"/>
  <c r="H474" i="28"/>
  <c r="A474" i="28"/>
  <c r="B474" i="28"/>
  <c r="C474" i="28"/>
  <c r="D474" i="28"/>
  <c r="I474" i="28"/>
  <c r="E929" i="28"/>
  <c r="F929" i="28"/>
  <c r="G929" i="28"/>
  <c r="H929" i="28"/>
  <c r="A929" i="28"/>
  <c r="I929" i="28"/>
  <c r="B929" i="28"/>
  <c r="C929" i="28"/>
  <c r="D929" i="28"/>
  <c r="A75" i="28"/>
  <c r="I75" i="28"/>
  <c r="C75" i="28"/>
  <c r="E75" i="28"/>
  <c r="F75" i="28"/>
  <c r="G75" i="28"/>
  <c r="B75" i="28"/>
  <c r="D75" i="28"/>
  <c r="H75" i="28"/>
  <c r="G551" i="28"/>
  <c r="H551" i="28"/>
  <c r="B551" i="28"/>
  <c r="C551" i="28"/>
  <c r="D551" i="28"/>
  <c r="E551" i="28"/>
  <c r="F551" i="28"/>
  <c r="A551" i="28"/>
  <c r="I551" i="28"/>
  <c r="A621" i="28"/>
  <c r="I621" i="28"/>
  <c r="D621" i="28"/>
  <c r="E621" i="28"/>
  <c r="F621" i="28"/>
  <c r="G621" i="28"/>
  <c r="H621" i="28"/>
  <c r="B621" i="28"/>
  <c r="C621" i="28"/>
  <c r="C159" i="28"/>
  <c r="D159" i="28"/>
  <c r="E159" i="28"/>
  <c r="F159" i="28"/>
  <c r="G159" i="28"/>
  <c r="H159" i="28"/>
  <c r="A159" i="28"/>
  <c r="I159" i="28"/>
  <c r="B159" i="28"/>
  <c r="A957" i="28"/>
  <c r="I957" i="28"/>
  <c r="B957" i="28"/>
  <c r="C957" i="28"/>
  <c r="D957" i="28"/>
  <c r="E957" i="28"/>
  <c r="F957" i="28"/>
  <c r="G957" i="28"/>
  <c r="H957" i="28"/>
  <c r="B516" i="28"/>
  <c r="C516" i="28"/>
  <c r="E516" i="28"/>
  <c r="F516" i="28"/>
  <c r="G516" i="28"/>
  <c r="H516" i="28"/>
  <c r="A516" i="28"/>
  <c r="I516" i="28"/>
  <c r="D516" i="28"/>
  <c r="G677" i="28"/>
  <c r="H677" i="28"/>
  <c r="B677" i="28"/>
  <c r="C677" i="28"/>
  <c r="D677" i="28"/>
  <c r="E677" i="28"/>
  <c r="F677" i="28"/>
  <c r="A677" i="28"/>
  <c r="I677" i="28"/>
  <c r="B824" i="28"/>
  <c r="D824" i="28"/>
  <c r="E824" i="28"/>
  <c r="F824" i="28"/>
  <c r="G824" i="28"/>
  <c r="H824" i="28"/>
  <c r="A824" i="28"/>
  <c r="C824" i="28"/>
  <c r="I824" i="28"/>
  <c r="G61" i="28"/>
  <c r="A61" i="28"/>
  <c r="I61" i="28"/>
  <c r="B61" i="28"/>
  <c r="C61" i="28"/>
  <c r="D61" i="28"/>
  <c r="E61" i="28"/>
  <c r="F61" i="28"/>
  <c r="H61" i="28"/>
  <c r="H866" i="28"/>
  <c r="B866" i="28"/>
  <c r="C866" i="28"/>
  <c r="D866" i="28"/>
  <c r="E866" i="28"/>
  <c r="F866" i="28"/>
  <c r="A866" i="28"/>
  <c r="G866" i="28"/>
  <c r="I866" i="28"/>
  <c r="B698" i="28"/>
  <c r="E698" i="28"/>
  <c r="F698" i="28"/>
  <c r="G698" i="28"/>
  <c r="H698" i="28"/>
  <c r="A698" i="28"/>
  <c r="I698" i="28"/>
  <c r="C698" i="28"/>
  <c r="D698" i="28"/>
  <c r="C523" i="28"/>
  <c r="D523" i="28"/>
  <c r="F523" i="28"/>
  <c r="G523" i="28"/>
  <c r="H523" i="28"/>
  <c r="A523" i="28"/>
  <c r="I523" i="28"/>
  <c r="B523" i="28"/>
  <c r="E523" i="28"/>
  <c r="A19" i="28"/>
  <c r="I19" i="28"/>
  <c r="B19" i="28"/>
  <c r="C19" i="28"/>
  <c r="D19" i="28"/>
  <c r="E19" i="28"/>
  <c r="F19" i="28"/>
  <c r="G19" i="28"/>
  <c r="H19" i="28"/>
  <c r="B271" i="28"/>
  <c r="C271" i="28"/>
  <c r="E271" i="28"/>
  <c r="F271" i="28"/>
  <c r="G271" i="28"/>
  <c r="H271" i="28"/>
  <c r="A271" i="28"/>
  <c r="I271" i="28"/>
  <c r="D271" i="28"/>
  <c r="E257" i="28"/>
  <c r="F257" i="28"/>
  <c r="G257" i="28"/>
  <c r="H257" i="28"/>
  <c r="A257" i="28"/>
  <c r="I257" i="28"/>
  <c r="B257" i="28"/>
  <c r="C257" i="28"/>
  <c r="D257" i="28"/>
  <c r="C124" i="28"/>
  <c r="D124" i="28"/>
  <c r="E124" i="28"/>
  <c r="F124" i="28"/>
  <c r="A124" i="28"/>
  <c r="I124" i="28"/>
  <c r="B124" i="28"/>
  <c r="G124" i="28"/>
  <c r="H124" i="28"/>
  <c r="D978" i="28"/>
  <c r="E978" i="28"/>
  <c r="F978" i="28"/>
  <c r="G978" i="28"/>
  <c r="H978" i="28"/>
  <c r="A978" i="28"/>
  <c r="I978" i="28"/>
  <c r="B978" i="28"/>
  <c r="C978" i="28"/>
  <c r="G999" i="28"/>
  <c r="H999" i="28"/>
  <c r="A999" i="28"/>
  <c r="I999" i="28"/>
  <c r="B999" i="28"/>
  <c r="C999" i="28"/>
  <c r="D999" i="28"/>
  <c r="E999" i="28"/>
  <c r="F999" i="28"/>
  <c r="H194" i="28"/>
  <c r="A194" i="28"/>
  <c r="I194" i="28"/>
  <c r="B194" i="28"/>
  <c r="C194" i="28"/>
  <c r="D194" i="28"/>
  <c r="E194" i="28"/>
  <c r="F194" i="28"/>
  <c r="G194" i="28"/>
  <c r="E47" i="28"/>
  <c r="G47" i="28"/>
  <c r="H47" i="28"/>
  <c r="A47" i="28"/>
  <c r="I47" i="28"/>
  <c r="B47" i="28"/>
  <c r="C47" i="28"/>
  <c r="D47" i="28"/>
  <c r="F47" i="28"/>
  <c r="E173" i="28"/>
  <c r="F173" i="28"/>
  <c r="G173" i="28"/>
  <c r="H173" i="28"/>
  <c r="A173" i="28"/>
  <c r="I173" i="28"/>
  <c r="B173" i="28"/>
  <c r="C173" i="28"/>
  <c r="D173" i="28"/>
  <c r="A635" i="28"/>
  <c r="I635" i="28"/>
  <c r="B635" i="28"/>
  <c r="C635" i="28"/>
  <c r="D635" i="28"/>
  <c r="E635" i="28"/>
  <c r="F635" i="28"/>
  <c r="G635" i="28"/>
  <c r="H635" i="28"/>
  <c r="D922" i="28"/>
  <c r="E922" i="28"/>
  <c r="F922" i="28"/>
  <c r="G922" i="28"/>
  <c r="H922" i="28"/>
  <c r="A922" i="28"/>
  <c r="I922" i="28"/>
  <c r="B922" i="28"/>
  <c r="C922" i="28"/>
  <c r="C775" i="28"/>
  <c r="D775" i="28"/>
  <c r="E775" i="28"/>
  <c r="F775" i="28"/>
  <c r="G775" i="28"/>
  <c r="H775" i="28"/>
  <c r="A775" i="28"/>
  <c r="I775" i="28"/>
  <c r="B775" i="28"/>
  <c r="A887" i="28"/>
  <c r="G887" i="28"/>
  <c r="H887" i="28"/>
  <c r="I887" i="28"/>
  <c r="B887" i="28"/>
  <c r="C887" i="28"/>
  <c r="D887" i="28"/>
  <c r="E887" i="28"/>
  <c r="F887" i="28"/>
  <c r="F936" i="28"/>
  <c r="G936" i="28"/>
  <c r="H936" i="28"/>
  <c r="A936" i="28"/>
  <c r="I936" i="28"/>
  <c r="B936" i="28"/>
  <c r="C936" i="28"/>
  <c r="D936" i="28"/>
  <c r="E936" i="28"/>
  <c r="F852" i="28"/>
  <c r="H852" i="28"/>
  <c r="A852" i="28"/>
  <c r="I852" i="28"/>
  <c r="B852" i="28"/>
  <c r="C852" i="28"/>
  <c r="D852" i="28"/>
  <c r="E852" i="28"/>
  <c r="G852" i="28"/>
  <c r="E138" i="28"/>
  <c r="F138" i="28"/>
  <c r="G138" i="28"/>
  <c r="H138" i="28"/>
  <c r="C138" i="28"/>
  <c r="B138" i="28"/>
  <c r="D138" i="28"/>
  <c r="I138" i="28"/>
  <c r="A138" i="28"/>
  <c r="E341" i="28"/>
  <c r="F341" i="28"/>
  <c r="G341" i="28"/>
  <c r="H341" i="28"/>
  <c r="A341" i="28"/>
  <c r="I341" i="28"/>
  <c r="B341" i="28"/>
  <c r="C341" i="28"/>
  <c r="D341" i="28"/>
  <c r="F536" i="28"/>
  <c r="G536" i="28"/>
  <c r="A536" i="28"/>
  <c r="I536" i="28"/>
  <c r="B536" i="28"/>
  <c r="C536" i="28"/>
  <c r="D536" i="28"/>
  <c r="E536" i="28"/>
  <c r="H536" i="28"/>
  <c r="F718" i="28"/>
  <c r="A718" i="28"/>
  <c r="I718" i="28"/>
  <c r="B718" i="28"/>
  <c r="C718" i="28"/>
  <c r="D718" i="28"/>
  <c r="E718" i="28"/>
  <c r="G718" i="28"/>
  <c r="H718" i="28"/>
  <c r="B26" i="28"/>
  <c r="C26" i="28"/>
  <c r="D26" i="28"/>
  <c r="E26" i="28"/>
  <c r="F26" i="28"/>
  <c r="G26" i="28"/>
  <c r="H26" i="28"/>
  <c r="A26" i="28"/>
  <c r="I26" i="28"/>
  <c r="D166" i="28"/>
  <c r="E166" i="28"/>
  <c r="F166" i="28"/>
  <c r="G166" i="28"/>
  <c r="H166" i="28"/>
  <c r="A166" i="28"/>
  <c r="I166" i="28"/>
  <c r="B166" i="28"/>
  <c r="C166" i="28"/>
  <c r="G103" i="28"/>
  <c r="H103" i="28"/>
  <c r="A103" i="28"/>
  <c r="I103" i="28"/>
  <c r="B103" i="28"/>
  <c r="C103" i="28"/>
  <c r="F103" i="28"/>
  <c r="D103" i="28"/>
  <c r="E103" i="28"/>
  <c r="A509" i="28"/>
  <c r="I509" i="28"/>
  <c r="B509" i="28"/>
  <c r="D509" i="28"/>
  <c r="E509" i="28"/>
  <c r="F509" i="28"/>
  <c r="G509" i="28"/>
  <c r="H509" i="28"/>
  <c r="C509" i="28"/>
  <c r="A229" i="28"/>
  <c r="I229" i="28"/>
  <c r="B229" i="28"/>
  <c r="C229" i="28"/>
  <c r="D229" i="28"/>
  <c r="E229" i="28"/>
  <c r="F229" i="28"/>
  <c r="G229" i="28"/>
  <c r="H229" i="28"/>
  <c r="H110" i="28"/>
  <c r="A110" i="28"/>
  <c r="I110" i="28"/>
  <c r="B110" i="28"/>
  <c r="C110" i="28"/>
  <c r="D110" i="28"/>
  <c r="G110" i="28"/>
  <c r="E110" i="28"/>
  <c r="F110" i="28"/>
  <c r="B453" i="28"/>
  <c r="C453" i="28"/>
  <c r="D453" i="28"/>
  <c r="E453" i="28"/>
  <c r="F453" i="28"/>
  <c r="G453" i="28"/>
  <c r="H453" i="28"/>
  <c r="A453" i="28"/>
  <c r="I453" i="28"/>
  <c r="B152" i="28"/>
  <c r="C152" i="28"/>
  <c r="D152" i="28"/>
  <c r="E152" i="28"/>
  <c r="F152" i="28"/>
  <c r="G152" i="28"/>
  <c r="H152" i="28"/>
  <c r="A152" i="28"/>
  <c r="I152" i="28"/>
  <c r="D530" i="28"/>
  <c r="E530" i="28"/>
  <c r="G530" i="28"/>
  <c r="H530" i="28"/>
  <c r="A530" i="28"/>
  <c r="I530" i="28"/>
  <c r="B530" i="28"/>
  <c r="C530" i="28"/>
  <c r="F530" i="28"/>
  <c r="H614" i="28"/>
  <c r="C614" i="28"/>
  <c r="D614" i="28"/>
  <c r="E614" i="28"/>
  <c r="F614" i="28"/>
  <c r="G614" i="28"/>
  <c r="A614" i="28"/>
  <c r="B614" i="28"/>
  <c r="I614" i="28"/>
  <c r="G215" i="28"/>
  <c r="H215" i="28"/>
  <c r="A215" i="28"/>
  <c r="I215" i="28"/>
  <c r="B215" i="28"/>
  <c r="C215" i="28"/>
  <c r="D215" i="28"/>
  <c r="E215" i="28"/>
  <c r="F215" i="28"/>
  <c r="A901" i="28"/>
  <c r="I901" i="28"/>
  <c r="B901" i="28"/>
  <c r="C901" i="28"/>
  <c r="D901" i="28"/>
  <c r="E901" i="28"/>
  <c r="F901" i="28"/>
  <c r="G901" i="28"/>
  <c r="H901" i="28"/>
  <c r="F180" i="28"/>
  <c r="G180" i="28"/>
  <c r="H180" i="28"/>
  <c r="A180" i="28"/>
  <c r="I180" i="28"/>
  <c r="B180" i="28"/>
  <c r="C180" i="28"/>
  <c r="D180" i="28"/>
  <c r="E180" i="28"/>
  <c r="D712" i="28"/>
  <c r="G712" i="28"/>
  <c r="H712" i="28"/>
  <c r="A712" i="28"/>
  <c r="I712" i="28"/>
  <c r="B712" i="28"/>
  <c r="C712" i="28"/>
  <c r="E712" i="28"/>
  <c r="F712" i="28"/>
  <c r="C705" i="28"/>
  <c r="F705" i="28"/>
  <c r="G705" i="28"/>
  <c r="H705" i="28"/>
  <c r="A705" i="28"/>
  <c r="I705" i="28"/>
  <c r="B705" i="28"/>
  <c r="D705" i="28"/>
  <c r="E705" i="28"/>
  <c r="C243" i="28"/>
  <c r="D243" i="28"/>
  <c r="E243" i="28"/>
  <c r="F243" i="28"/>
  <c r="G243" i="28"/>
  <c r="H243" i="28"/>
  <c r="A243" i="28"/>
  <c r="I243" i="28"/>
  <c r="B243" i="28"/>
  <c r="E845" i="28"/>
  <c r="G845" i="28"/>
  <c r="H845" i="28"/>
  <c r="A845" i="28"/>
  <c r="I845" i="28"/>
  <c r="B845" i="28"/>
  <c r="C845" i="28"/>
  <c r="D845" i="28"/>
  <c r="F845" i="28"/>
  <c r="E537" i="28"/>
  <c r="F537" i="28"/>
  <c r="H537" i="28"/>
  <c r="A537" i="28"/>
  <c r="I537" i="28"/>
  <c r="B537" i="28"/>
  <c r="C537" i="28"/>
  <c r="D537" i="28"/>
  <c r="G537" i="28"/>
  <c r="E719" i="28"/>
  <c r="H719" i="28"/>
  <c r="A719" i="28"/>
  <c r="I719" i="28"/>
  <c r="B719" i="28"/>
  <c r="C719" i="28"/>
  <c r="D719" i="28"/>
  <c r="F719" i="28"/>
  <c r="G719" i="28"/>
  <c r="D467" i="28"/>
  <c r="E467" i="28"/>
  <c r="F467" i="28"/>
  <c r="G467" i="28"/>
  <c r="H467" i="28"/>
  <c r="A467" i="28"/>
  <c r="I467" i="28"/>
  <c r="B467" i="28"/>
  <c r="C467" i="28"/>
  <c r="A761" i="28"/>
  <c r="I761" i="28"/>
  <c r="B761" i="28"/>
  <c r="C761" i="28"/>
  <c r="D761" i="28"/>
  <c r="E761" i="28"/>
  <c r="F761" i="28"/>
  <c r="G761" i="28"/>
  <c r="H761" i="28"/>
  <c r="C460" i="28"/>
  <c r="D460" i="28"/>
  <c r="E460" i="28"/>
  <c r="F460" i="28"/>
  <c r="G460" i="28"/>
  <c r="H460" i="28"/>
  <c r="A460" i="28"/>
  <c r="I460" i="28"/>
  <c r="B460" i="28"/>
  <c r="A446" i="28"/>
  <c r="I446" i="28"/>
  <c r="B446" i="28"/>
  <c r="C446" i="28"/>
  <c r="D446" i="28"/>
  <c r="E446" i="28"/>
  <c r="F446" i="28"/>
  <c r="G446" i="28"/>
  <c r="H446" i="28"/>
  <c r="B572" i="28"/>
  <c r="C572" i="28"/>
  <c r="E572" i="28"/>
  <c r="F572" i="28"/>
  <c r="G572" i="28"/>
  <c r="H572" i="28"/>
  <c r="A572" i="28"/>
  <c r="I572" i="28"/>
  <c r="D572" i="28"/>
  <c r="A369" i="28"/>
  <c r="I369" i="28"/>
  <c r="B369" i="28"/>
  <c r="C369" i="28"/>
  <c r="D369" i="28"/>
  <c r="E369" i="28"/>
  <c r="F369" i="28"/>
  <c r="G369" i="28"/>
  <c r="H369" i="28"/>
  <c r="G733" i="28"/>
  <c r="B733" i="28"/>
  <c r="C733" i="28"/>
  <c r="D733" i="28"/>
  <c r="E733" i="28"/>
  <c r="F733" i="28"/>
  <c r="A733" i="28"/>
  <c r="H733" i="28"/>
  <c r="I733" i="28"/>
  <c r="D838" i="28"/>
  <c r="F838" i="28"/>
  <c r="G838" i="28"/>
  <c r="H838" i="28"/>
  <c r="A838" i="28"/>
  <c r="I838" i="28"/>
  <c r="B838" i="28"/>
  <c r="C838" i="28"/>
  <c r="E838" i="28"/>
  <c r="B327" i="28"/>
  <c r="E327" i="28"/>
  <c r="F327" i="28"/>
  <c r="G327" i="28"/>
  <c r="H327" i="28"/>
  <c r="A327" i="28"/>
  <c r="I327" i="28"/>
  <c r="C327" i="28"/>
  <c r="D327" i="28"/>
  <c r="H439" i="28"/>
  <c r="A439" i="28"/>
  <c r="I439" i="28"/>
  <c r="B439" i="28"/>
  <c r="C439" i="28"/>
  <c r="D439" i="28"/>
  <c r="E439" i="28"/>
  <c r="F439" i="28"/>
  <c r="G439" i="28"/>
  <c r="A565" i="28"/>
  <c r="I565" i="28"/>
  <c r="B565" i="28"/>
  <c r="D565" i="28"/>
  <c r="E565" i="28"/>
  <c r="F565" i="28"/>
  <c r="G565" i="28"/>
  <c r="H565" i="28"/>
  <c r="C565" i="28"/>
  <c r="B964" i="28"/>
  <c r="C964" i="28"/>
  <c r="D964" i="28"/>
  <c r="E964" i="28"/>
  <c r="F964" i="28"/>
  <c r="G964" i="28"/>
  <c r="H964" i="28"/>
  <c r="A964" i="28"/>
  <c r="I964" i="28"/>
  <c r="D586" i="28"/>
  <c r="E586" i="28"/>
  <c r="G586" i="28"/>
  <c r="H586" i="28"/>
  <c r="A586" i="28"/>
  <c r="I586" i="28"/>
  <c r="B586" i="28"/>
  <c r="C586" i="28"/>
  <c r="F586" i="28"/>
  <c r="G355" i="28"/>
  <c r="H355" i="28"/>
  <c r="A355" i="28"/>
  <c r="I355" i="28"/>
  <c r="B355" i="28"/>
  <c r="C355" i="28"/>
  <c r="D355" i="28"/>
  <c r="E355" i="28"/>
  <c r="F355" i="28"/>
  <c r="G599" i="28"/>
  <c r="B599" i="28"/>
  <c r="C599" i="28"/>
  <c r="D599" i="28"/>
  <c r="E599" i="28"/>
  <c r="F599" i="28"/>
  <c r="A599" i="28"/>
  <c r="H599" i="28"/>
  <c r="I599" i="28"/>
  <c r="C753" i="28"/>
  <c r="F753" i="28"/>
  <c r="G753" i="28"/>
  <c r="H753" i="28"/>
  <c r="A753" i="28"/>
  <c r="I753" i="28"/>
  <c r="B753" i="28"/>
  <c r="D753" i="28"/>
  <c r="E753" i="28"/>
  <c r="A320" i="28"/>
  <c r="I320" i="28"/>
  <c r="D320" i="28"/>
  <c r="E320" i="28"/>
  <c r="F320" i="28"/>
  <c r="G320" i="28"/>
  <c r="H320" i="28"/>
  <c r="B320" i="28"/>
  <c r="C320" i="28"/>
  <c r="B642" i="28"/>
  <c r="C642" i="28"/>
  <c r="D642" i="28"/>
  <c r="E642" i="28"/>
  <c r="F642" i="28"/>
  <c r="G642" i="28"/>
  <c r="H642" i="28"/>
  <c r="A642" i="28"/>
  <c r="I642" i="28"/>
  <c r="G943" i="28"/>
  <c r="H943" i="28"/>
  <c r="A943" i="28"/>
  <c r="I943" i="28"/>
  <c r="B943" i="28"/>
  <c r="C943" i="28"/>
  <c r="D943" i="28"/>
  <c r="E943" i="28"/>
  <c r="F943" i="28"/>
  <c r="F670" i="28"/>
  <c r="G670" i="28"/>
  <c r="A670" i="28"/>
  <c r="I670" i="28"/>
  <c r="B670" i="28"/>
  <c r="C670" i="28"/>
  <c r="D670" i="28"/>
  <c r="E670" i="28"/>
  <c r="H670" i="28"/>
  <c r="F726" i="28"/>
  <c r="A726" i="28"/>
  <c r="I726" i="28"/>
  <c r="B726" i="28"/>
  <c r="C726" i="28"/>
  <c r="D726" i="28"/>
  <c r="E726" i="28"/>
  <c r="G726" i="28"/>
  <c r="H726" i="28"/>
  <c r="F488" i="28"/>
  <c r="G488" i="28"/>
  <c r="H488" i="28"/>
  <c r="A488" i="28"/>
  <c r="I488" i="28"/>
  <c r="B488" i="28"/>
  <c r="C488" i="28"/>
  <c r="D488" i="28"/>
  <c r="E488" i="28"/>
  <c r="B908" i="28"/>
  <c r="C908" i="28"/>
  <c r="D908" i="28"/>
  <c r="E908" i="28"/>
  <c r="F908" i="28"/>
  <c r="G908" i="28"/>
  <c r="H908" i="28"/>
  <c r="A908" i="28"/>
  <c r="I908" i="28"/>
  <c r="H558" i="28"/>
  <c r="A558" i="28"/>
  <c r="I558" i="28"/>
  <c r="C558" i="28"/>
  <c r="D558" i="28"/>
  <c r="E558" i="28"/>
  <c r="F558" i="28"/>
  <c r="G558" i="28"/>
  <c r="B558" i="28"/>
  <c r="F425" i="28"/>
  <c r="G425" i="28"/>
  <c r="H425" i="28"/>
  <c r="A425" i="28"/>
  <c r="I425" i="28"/>
  <c r="B425" i="28"/>
  <c r="C425" i="28"/>
  <c r="D425" i="28"/>
  <c r="E425" i="28"/>
  <c r="E593" i="28"/>
  <c r="H593" i="28"/>
  <c r="A593" i="28"/>
  <c r="I593" i="28"/>
  <c r="B593" i="28"/>
  <c r="C593" i="28"/>
  <c r="D593" i="28"/>
  <c r="F593" i="28"/>
  <c r="G593" i="28"/>
  <c r="F96" i="28"/>
  <c r="G96" i="28"/>
  <c r="H96" i="28"/>
  <c r="A96" i="28"/>
  <c r="I96" i="28"/>
  <c r="B96" i="28"/>
  <c r="E96" i="28"/>
  <c r="C96" i="28"/>
  <c r="D96" i="28"/>
  <c r="E789" i="28"/>
  <c r="F789" i="28"/>
  <c r="G789" i="28"/>
  <c r="H789" i="28"/>
  <c r="A789" i="28"/>
  <c r="I789" i="28"/>
  <c r="B789" i="28"/>
  <c r="C789" i="28"/>
  <c r="D789" i="28"/>
  <c r="B82" i="28"/>
  <c r="D82" i="28"/>
  <c r="F82" i="28"/>
  <c r="G82" i="28"/>
  <c r="H82" i="28"/>
  <c r="A82" i="28"/>
  <c r="C82" i="28"/>
  <c r="E82" i="28"/>
  <c r="I82" i="28"/>
  <c r="G803" i="28"/>
  <c r="H803" i="28"/>
  <c r="A803" i="28"/>
  <c r="I803" i="28"/>
  <c r="B803" i="28"/>
  <c r="C803" i="28"/>
  <c r="D803" i="28"/>
  <c r="E803" i="28"/>
  <c r="F803" i="28"/>
  <c r="F600" i="28"/>
  <c r="A600" i="28"/>
  <c r="I600" i="28"/>
  <c r="B600" i="28"/>
  <c r="C600" i="28"/>
  <c r="D600" i="28"/>
  <c r="E600" i="28"/>
  <c r="G600" i="28"/>
  <c r="H600" i="28"/>
  <c r="B754" i="28"/>
  <c r="E754" i="28"/>
  <c r="F754" i="28"/>
  <c r="G754" i="28"/>
  <c r="H754" i="28"/>
  <c r="A754" i="28"/>
  <c r="I754" i="28"/>
  <c r="C754" i="28"/>
  <c r="D754" i="28"/>
  <c r="H362" i="28"/>
  <c r="A362" i="28"/>
  <c r="I362" i="28"/>
  <c r="B362" i="28"/>
  <c r="C362" i="28"/>
  <c r="D362" i="28"/>
  <c r="E362" i="28"/>
  <c r="F362" i="28"/>
  <c r="G362" i="28"/>
  <c r="E418" i="28"/>
  <c r="F418" i="28"/>
  <c r="G418" i="28"/>
  <c r="H418" i="28"/>
  <c r="A418" i="28"/>
  <c r="I418" i="28"/>
  <c r="B418" i="28"/>
  <c r="C418" i="28"/>
  <c r="D418" i="28"/>
  <c r="D40" i="28"/>
  <c r="E40" i="28"/>
  <c r="F40" i="28"/>
  <c r="G40" i="28"/>
  <c r="H40" i="28"/>
  <c r="A40" i="28"/>
  <c r="I40" i="28"/>
  <c r="B40" i="28"/>
  <c r="C40" i="28"/>
  <c r="C649" i="28"/>
  <c r="D649" i="28"/>
  <c r="E649" i="28"/>
  <c r="F649" i="28"/>
  <c r="G649" i="28"/>
  <c r="H649" i="28"/>
  <c r="A649" i="28"/>
  <c r="I649" i="28"/>
  <c r="B649" i="28"/>
  <c r="C383" i="28"/>
  <c r="D383" i="28"/>
  <c r="E383" i="28"/>
  <c r="F383" i="28"/>
  <c r="G383" i="28"/>
  <c r="H383" i="28"/>
  <c r="B383" i="28"/>
  <c r="A383" i="28"/>
  <c r="I383" i="28"/>
  <c r="H684" i="28"/>
  <c r="A684" i="28"/>
  <c r="I684" i="28"/>
  <c r="C684" i="28"/>
  <c r="D684" i="28"/>
  <c r="E684" i="28"/>
  <c r="F684" i="28"/>
  <c r="G684" i="28"/>
  <c r="B684" i="28"/>
  <c r="F54" i="28"/>
  <c r="H54" i="28"/>
  <c r="A54" i="28"/>
  <c r="I54" i="28"/>
  <c r="B54" i="28"/>
  <c r="C54" i="28"/>
  <c r="D54" i="28"/>
  <c r="E54" i="28"/>
  <c r="G54" i="28"/>
  <c r="H1006" i="28"/>
  <c r="A1006" i="28"/>
  <c r="I1006" i="28"/>
  <c r="B1006" i="28"/>
  <c r="C1006" i="28"/>
  <c r="D1006" i="28"/>
  <c r="E1006" i="28"/>
  <c r="F1006" i="28"/>
  <c r="G1006" i="28"/>
  <c r="D411" i="28"/>
  <c r="E411" i="28"/>
  <c r="F411" i="28"/>
  <c r="G411" i="28"/>
  <c r="H411" i="28"/>
  <c r="A411" i="28"/>
  <c r="I411" i="28"/>
  <c r="B411" i="28"/>
  <c r="C411" i="28"/>
  <c r="H222" i="28"/>
  <c r="A222" i="28"/>
  <c r="I222" i="28"/>
  <c r="B222" i="28"/>
  <c r="C222" i="28"/>
  <c r="D222" i="28"/>
  <c r="E222" i="28"/>
  <c r="F222" i="28"/>
  <c r="G222" i="28"/>
  <c r="C915" i="28"/>
  <c r="D915" i="28"/>
  <c r="E915" i="28"/>
  <c r="F915" i="28"/>
  <c r="G915" i="28"/>
  <c r="H915" i="28"/>
  <c r="A915" i="28"/>
  <c r="I915" i="28"/>
  <c r="B915" i="28"/>
  <c r="E292" i="28"/>
  <c r="F292" i="28"/>
  <c r="H292" i="28"/>
  <c r="A292" i="28"/>
  <c r="I292" i="28"/>
  <c r="B292" i="28"/>
  <c r="C292" i="28"/>
  <c r="D292" i="28"/>
  <c r="G292" i="28"/>
  <c r="H950" i="28"/>
  <c r="A950" i="28"/>
  <c r="I950" i="28"/>
  <c r="B950" i="28"/>
  <c r="C950" i="28"/>
  <c r="D950" i="28"/>
  <c r="E950" i="28"/>
  <c r="F950" i="28"/>
  <c r="G950" i="28"/>
  <c r="E130" i="28"/>
  <c r="F130" i="28"/>
  <c r="G130" i="28"/>
  <c r="H130" i="28"/>
  <c r="C130" i="28"/>
  <c r="A130" i="28"/>
  <c r="B130" i="28"/>
  <c r="D130" i="28"/>
  <c r="I130" i="28"/>
  <c r="E655" i="28"/>
  <c r="F655" i="28"/>
  <c r="G655" i="28"/>
  <c r="H655" i="28"/>
  <c r="A655" i="28"/>
  <c r="I655" i="28"/>
  <c r="B655" i="28"/>
  <c r="C655" i="28"/>
  <c r="D655" i="28"/>
  <c r="D830" i="28"/>
  <c r="F830" i="28"/>
  <c r="G830" i="28"/>
  <c r="H830" i="28"/>
  <c r="A830" i="28"/>
  <c r="I830" i="28"/>
  <c r="B830" i="28"/>
  <c r="C830" i="28"/>
  <c r="E830" i="28"/>
  <c r="H740" i="28"/>
  <c r="C740" i="28"/>
  <c r="D740" i="28"/>
  <c r="E740" i="28"/>
  <c r="F740" i="28"/>
  <c r="G740" i="28"/>
  <c r="A740" i="28"/>
  <c r="B740" i="28"/>
  <c r="I740" i="28"/>
  <c r="B768" i="28"/>
  <c r="C768" i="28"/>
  <c r="D768" i="28"/>
  <c r="E768" i="28"/>
  <c r="F768" i="28"/>
  <c r="G768" i="28"/>
  <c r="H768" i="28"/>
  <c r="A768" i="28"/>
  <c r="I768" i="28"/>
  <c r="A873" i="28"/>
  <c r="I873" i="28"/>
  <c r="C873" i="28"/>
  <c r="D873" i="28"/>
  <c r="E873" i="28"/>
  <c r="F873" i="28"/>
  <c r="G873" i="28"/>
  <c r="B873" i="28"/>
  <c r="H873" i="28"/>
  <c r="E89" i="28"/>
  <c r="F89" i="28"/>
  <c r="G89" i="28"/>
  <c r="H89" i="28"/>
  <c r="A89" i="28"/>
  <c r="I89" i="28"/>
  <c r="D89" i="28"/>
  <c r="B89" i="28"/>
  <c r="C89" i="28"/>
  <c r="H68" i="28"/>
  <c r="B68" i="28"/>
  <c r="D68" i="28"/>
  <c r="E68" i="28"/>
  <c r="F68" i="28"/>
  <c r="A68" i="28"/>
  <c r="I68" i="28"/>
  <c r="C68" i="28"/>
  <c r="G68" i="28"/>
  <c r="G187" i="28"/>
  <c r="H187" i="28"/>
  <c r="A187" i="28"/>
  <c r="I187" i="28"/>
  <c r="B187" i="28"/>
  <c r="C187" i="28"/>
  <c r="D187" i="28"/>
  <c r="E187" i="28"/>
  <c r="F187" i="28"/>
  <c r="C971" i="28"/>
  <c r="D971" i="28"/>
  <c r="E971" i="28"/>
  <c r="F971" i="28"/>
  <c r="G971" i="28"/>
  <c r="H971" i="28"/>
  <c r="A971" i="28"/>
  <c r="I971" i="28"/>
  <c r="B971" i="28"/>
  <c r="A145" i="28"/>
  <c r="I145" i="28"/>
  <c r="B145" i="28"/>
  <c r="C145" i="28"/>
  <c r="D145" i="28"/>
  <c r="E145" i="28"/>
  <c r="F145" i="28"/>
  <c r="G145" i="28"/>
  <c r="H145" i="28"/>
  <c r="G859" i="28"/>
  <c r="A859" i="28"/>
  <c r="I859" i="28"/>
  <c r="B859" i="28"/>
  <c r="C859" i="28"/>
  <c r="D859" i="28"/>
  <c r="E859" i="28"/>
  <c r="F859" i="28"/>
  <c r="H859" i="28"/>
  <c r="G607" i="28"/>
  <c r="B607" i="28"/>
  <c r="C607" i="28"/>
  <c r="D607" i="28"/>
  <c r="E607" i="28"/>
  <c r="F607" i="28"/>
  <c r="A607" i="28"/>
  <c r="H607" i="28"/>
  <c r="I607" i="28"/>
  <c r="F299" i="28"/>
  <c r="G299" i="28"/>
  <c r="A299" i="28"/>
  <c r="I299" i="28"/>
  <c r="B299" i="28"/>
  <c r="C299" i="28"/>
  <c r="D299" i="28"/>
  <c r="E299" i="28"/>
  <c r="H299" i="28"/>
  <c r="H894" i="28"/>
  <c r="A894" i="28"/>
  <c r="I894" i="28"/>
  <c r="B894" i="28"/>
  <c r="C894" i="28"/>
  <c r="D894" i="28"/>
  <c r="E894" i="28"/>
  <c r="F894" i="28"/>
  <c r="G894" i="28"/>
  <c r="G306" i="28"/>
  <c r="B306" i="28"/>
  <c r="C306" i="28"/>
  <c r="D306" i="28"/>
  <c r="E306" i="28"/>
  <c r="F306" i="28"/>
  <c r="H306" i="28"/>
  <c r="I306" i="28"/>
  <c r="A306" i="28"/>
  <c r="E663" i="28"/>
  <c r="F663" i="28"/>
  <c r="H663" i="28"/>
  <c r="A663" i="28"/>
  <c r="I663" i="28"/>
  <c r="B663" i="28"/>
  <c r="C663" i="28"/>
  <c r="D663" i="28"/>
  <c r="G663" i="28"/>
  <c r="A264" i="28"/>
  <c r="I264" i="28"/>
  <c r="B264" i="28"/>
  <c r="D264" i="28"/>
  <c r="E264" i="28"/>
  <c r="F264" i="28"/>
  <c r="G264" i="28"/>
  <c r="H264" i="28"/>
  <c r="C264" i="28"/>
  <c r="B117" i="28"/>
  <c r="C117" i="28"/>
  <c r="D117" i="28"/>
  <c r="E117" i="28"/>
  <c r="H117" i="28"/>
  <c r="A117" i="28"/>
  <c r="F117" i="28"/>
  <c r="G117" i="28"/>
  <c r="I117" i="28"/>
  <c r="E201" i="28"/>
  <c r="F201" i="28"/>
  <c r="G201" i="28"/>
  <c r="H201" i="28"/>
  <c r="A201" i="28"/>
  <c r="I201" i="28"/>
  <c r="B201" i="28"/>
  <c r="C201" i="28"/>
  <c r="D201" i="28"/>
  <c r="C334" i="28"/>
  <c r="F334" i="28"/>
  <c r="G334" i="28"/>
  <c r="H334" i="28"/>
  <c r="A334" i="28"/>
  <c r="I334" i="28"/>
  <c r="B334" i="28"/>
  <c r="D334" i="28"/>
  <c r="E334" i="28"/>
  <c r="A691" i="28"/>
  <c r="I691" i="28"/>
  <c r="D691" i="28"/>
  <c r="E691" i="28"/>
  <c r="F691" i="28"/>
  <c r="G691" i="28"/>
  <c r="H691" i="28"/>
  <c r="B691" i="28"/>
  <c r="C691" i="28"/>
  <c r="G495" i="28"/>
  <c r="H495" i="28"/>
  <c r="A495" i="28"/>
  <c r="B495" i="28"/>
  <c r="C495" i="28"/>
  <c r="D495" i="28"/>
  <c r="E495" i="28"/>
  <c r="F495" i="28"/>
  <c r="I495" i="28"/>
  <c r="F544" i="28"/>
  <c r="G544" i="28"/>
  <c r="A544" i="28"/>
  <c r="I544" i="28"/>
  <c r="B544" i="28"/>
  <c r="C544" i="28"/>
  <c r="D544" i="28"/>
  <c r="E544" i="28"/>
  <c r="H544" i="28"/>
  <c r="D131" i="28"/>
  <c r="E131" i="28"/>
  <c r="F131" i="28"/>
  <c r="G131" i="28"/>
  <c r="B131" i="28"/>
  <c r="A131" i="28"/>
  <c r="C131" i="28"/>
  <c r="H131" i="28"/>
  <c r="I131" i="28"/>
  <c r="D656" i="28"/>
  <c r="E656" i="28"/>
  <c r="F656" i="28"/>
  <c r="G656" i="28"/>
  <c r="H656" i="28"/>
  <c r="A656" i="28"/>
  <c r="I656" i="28"/>
  <c r="B656" i="28"/>
  <c r="C656" i="28"/>
  <c r="C831" i="28"/>
  <c r="E831" i="28"/>
  <c r="F831" i="28"/>
  <c r="G831" i="28"/>
  <c r="H831" i="28"/>
  <c r="A831" i="28"/>
  <c r="I831" i="28"/>
  <c r="B831" i="28"/>
  <c r="D831" i="28"/>
  <c r="B25" i="9"/>
  <c r="O25" i="9" s="1"/>
  <c r="G7" i="28"/>
  <c r="H7" i="28"/>
  <c r="A7" i="28"/>
  <c r="I7" i="28"/>
  <c r="F7" i="28"/>
  <c r="B7" i="28"/>
  <c r="C7" i="28"/>
  <c r="D7" i="28"/>
  <c r="E7" i="28"/>
  <c r="B26" i="9"/>
  <c r="O26" i="9" s="1"/>
  <c r="F8" i="28"/>
  <c r="E8" i="28"/>
  <c r="G8" i="28"/>
  <c r="H8" i="28"/>
  <c r="A8" i="28"/>
  <c r="I8" i="28"/>
  <c r="B8" i="28"/>
  <c r="C8" i="28"/>
  <c r="D8" i="28"/>
  <c r="F188" i="28" l="1"/>
  <c r="G188" i="28"/>
  <c r="H188" i="28"/>
  <c r="A188" i="28"/>
  <c r="I188" i="28"/>
  <c r="B188" i="28"/>
  <c r="C188" i="28"/>
  <c r="D188" i="28"/>
  <c r="E188" i="28"/>
  <c r="C587" i="28"/>
  <c r="D587" i="28"/>
  <c r="F587" i="28"/>
  <c r="G587" i="28"/>
  <c r="H587" i="28"/>
  <c r="A587" i="28"/>
  <c r="I587" i="28"/>
  <c r="B587" i="28"/>
  <c r="E587" i="28"/>
  <c r="F356" i="28"/>
  <c r="G356" i="28"/>
  <c r="H356" i="28"/>
  <c r="A356" i="28"/>
  <c r="I356" i="28"/>
  <c r="B356" i="28"/>
  <c r="C356" i="28"/>
  <c r="D356" i="28"/>
  <c r="E356" i="28"/>
  <c r="E937" i="28"/>
  <c r="F937" i="28"/>
  <c r="G937" i="28"/>
  <c r="H937" i="28"/>
  <c r="A937" i="28"/>
  <c r="I937" i="28"/>
  <c r="B937" i="28"/>
  <c r="C937" i="28"/>
  <c r="D937" i="28"/>
  <c r="H321" i="28"/>
  <c r="C321" i="28"/>
  <c r="D321" i="28"/>
  <c r="E321" i="28"/>
  <c r="F321" i="28"/>
  <c r="G321" i="28"/>
  <c r="A321" i="28"/>
  <c r="B321" i="28"/>
  <c r="I321" i="28"/>
  <c r="G13" i="28"/>
  <c r="H13" i="28"/>
  <c r="A13" i="28"/>
  <c r="I13" i="28"/>
  <c r="B13" i="28"/>
  <c r="C13" i="28"/>
  <c r="D13" i="28"/>
  <c r="E13" i="28"/>
  <c r="F13" i="28"/>
  <c r="C721" i="28"/>
  <c r="F721" i="28"/>
  <c r="G721" i="28"/>
  <c r="H721" i="28"/>
  <c r="A721" i="28"/>
  <c r="I721" i="28"/>
  <c r="B721" i="28"/>
  <c r="D721" i="28"/>
  <c r="E721" i="28"/>
  <c r="G559" i="28"/>
  <c r="H559" i="28"/>
  <c r="B559" i="28"/>
  <c r="C559" i="28"/>
  <c r="D559" i="28"/>
  <c r="E559" i="28"/>
  <c r="F559" i="28"/>
  <c r="A559" i="28"/>
  <c r="I559" i="28"/>
  <c r="B524" i="28"/>
  <c r="C524" i="28"/>
  <c r="E524" i="28"/>
  <c r="F524" i="28"/>
  <c r="G524" i="28"/>
  <c r="H524" i="28"/>
  <c r="A524" i="28"/>
  <c r="I524" i="28"/>
  <c r="D524" i="28"/>
  <c r="A643" i="28"/>
  <c r="I643" i="28"/>
  <c r="B643" i="28"/>
  <c r="C643" i="28"/>
  <c r="D643" i="28"/>
  <c r="E643" i="28"/>
  <c r="F643" i="28"/>
  <c r="G643" i="28"/>
  <c r="H643" i="28"/>
  <c r="D139" i="28"/>
  <c r="E139" i="28"/>
  <c r="F139" i="28"/>
  <c r="G139" i="28"/>
  <c r="B139" i="28"/>
  <c r="A139" i="28"/>
  <c r="C139" i="28"/>
  <c r="H139" i="28"/>
  <c r="I139" i="28"/>
  <c r="H146" i="28"/>
  <c r="A146" i="28"/>
  <c r="I146" i="28"/>
  <c r="B146" i="28"/>
  <c r="C146" i="28"/>
  <c r="D146" i="28"/>
  <c r="E146" i="28"/>
  <c r="F146" i="28"/>
  <c r="G146" i="28"/>
  <c r="B335" i="28"/>
  <c r="E335" i="28"/>
  <c r="F335" i="28"/>
  <c r="G335" i="28"/>
  <c r="H335" i="28"/>
  <c r="A335" i="28"/>
  <c r="I335" i="28"/>
  <c r="C335" i="28"/>
  <c r="D335" i="28"/>
  <c r="E475" i="28"/>
  <c r="B475" i="28"/>
  <c r="C475" i="28"/>
  <c r="D475" i="28"/>
  <c r="F475" i="28"/>
  <c r="G475" i="28"/>
  <c r="H475" i="28"/>
  <c r="I475" i="28"/>
  <c r="A475" i="28"/>
  <c r="E727" i="28"/>
  <c r="H727" i="28"/>
  <c r="A727" i="28"/>
  <c r="I727" i="28"/>
  <c r="B727" i="28"/>
  <c r="C727" i="28"/>
  <c r="D727" i="28"/>
  <c r="G727" i="28"/>
  <c r="F727" i="28"/>
  <c r="E545" i="28"/>
  <c r="F545" i="28"/>
  <c r="H545" i="28"/>
  <c r="A545" i="28"/>
  <c r="I545" i="28"/>
  <c r="B545" i="28"/>
  <c r="C545" i="28"/>
  <c r="D545" i="28"/>
  <c r="G545" i="28"/>
  <c r="E349" i="28"/>
  <c r="F349" i="28"/>
  <c r="G349" i="28"/>
  <c r="H349" i="28"/>
  <c r="A349" i="28"/>
  <c r="I349" i="28"/>
  <c r="B349" i="28"/>
  <c r="C349" i="28"/>
  <c r="D349" i="28"/>
  <c r="G223" i="28"/>
  <c r="H223" i="28"/>
  <c r="A223" i="28"/>
  <c r="I223" i="28"/>
  <c r="B223" i="28"/>
  <c r="C223" i="28"/>
  <c r="D223" i="28"/>
  <c r="E223" i="28"/>
  <c r="F223" i="28"/>
  <c r="E300" i="28"/>
  <c r="F300" i="28"/>
  <c r="H300" i="28"/>
  <c r="A300" i="28"/>
  <c r="I300" i="28"/>
  <c r="B300" i="28"/>
  <c r="C300" i="28"/>
  <c r="D300" i="28"/>
  <c r="G300" i="28"/>
  <c r="D419" i="28"/>
  <c r="E419" i="28"/>
  <c r="F419" i="28"/>
  <c r="G419" i="28"/>
  <c r="H419" i="28"/>
  <c r="A419" i="28"/>
  <c r="I419" i="28"/>
  <c r="B419" i="28"/>
  <c r="C419" i="28"/>
  <c r="D342" i="28"/>
  <c r="E342" i="28"/>
  <c r="F342" i="28"/>
  <c r="G342" i="28"/>
  <c r="H342" i="28"/>
  <c r="A342" i="28"/>
  <c r="I342" i="28"/>
  <c r="B342" i="28"/>
  <c r="C342" i="28"/>
  <c r="C923" i="28"/>
  <c r="D923" i="28"/>
  <c r="E923" i="28"/>
  <c r="F923" i="28"/>
  <c r="G923" i="28"/>
  <c r="H923" i="28"/>
  <c r="A923" i="28"/>
  <c r="I923" i="28"/>
  <c r="B923" i="28"/>
  <c r="D846" i="28"/>
  <c r="F846" i="28"/>
  <c r="G846" i="28"/>
  <c r="H846" i="28"/>
  <c r="A846" i="28"/>
  <c r="I846" i="28"/>
  <c r="B846" i="28"/>
  <c r="E846" i="28"/>
  <c r="C846" i="28"/>
  <c r="E601" i="28"/>
  <c r="H601" i="28"/>
  <c r="A601" i="28"/>
  <c r="I601" i="28"/>
  <c r="B601" i="28"/>
  <c r="C601" i="28"/>
  <c r="D601" i="28"/>
  <c r="G601" i="28"/>
  <c r="F601" i="28"/>
  <c r="A769" i="28"/>
  <c r="I769" i="28"/>
  <c r="B769" i="28"/>
  <c r="C769" i="28"/>
  <c r="D769" i="28"/>
  <c r="E769" i="28"/>
  <c r="F769" i="28"/>
  <c r="G769" i="28"/>
  <c r="H769" i="28"/>
  <c r="G867" i="28"/>
  <c r="A867" i="28"/>
  <c r="I867" i="28"/>
  <c r="B867" i="28"/>
  <c r="C867" i="28"/>
  <c r="D867" i="28"/>
  <c r="E867" i="28"/>
  <c r="H867" i="28"/>
  <c r="F867" i="28"/>
  <c r="D664" i="28"/>
  <c r="E664" i="28"/>
  <c r="G664" i="28"/>
  <c r="H664" i="28"/>
  <c r="A664" i="28"/>
  <c r="I664" i="28"/>
  <c r="B664" i="28"/>
  <c r="C664" i="28"/>
  <c r="F664" i="28"/>
  <c r="B916" i="28"/>
  <c r="C916" i="28"/>
  <c r="D916" i="28"/>
  <c r="E916" i="28"/>
  <c r="F916" i="28"/>
  <c r="G916" i="28"/>
  <c r="H916" i="28"/>
  <c r="A916" i="28"/>
  <c r="I916" i="28"/>
  <c r="B34" i="28"/>
  <c r="C34" i="28"/>
  <c r="D34" i="28"/>
  <c r="E34" i="28"/>
  <c r="F34" i="28"/>
  <c r="G34" i="28"/>
  <c r="H34" i="28"/>
  <c r="A34" i="28"/>
  <c r="I34" i="28"/>
  <c r="H692" i="28"/>
  <c r="C692" i="28"/>
  <c r="D692" i="28"/>
  <c r="E692" i="28"/>
  <c r="F692" i="28"/>
  <c r="G692" i="28"/>
  <c r="B692" i="28"/>
  <c r="I692" i="28"/>
  <c r="A692" i="28"/>
  <c r="C251" i="28"/>
  <c r="D251" i="28"/>
  <c r="E251" i="28"/>
  <c r="F251" i="28"/>
  <c r="G251" i="28"/>
  <c r="H251" i="28"/>
  <c r="A251" i="28"/>
  <c r="I251" i="28"/>
  <c r="B251" i="28"/>
  <c r="D90" i="28"/>
  <c r="E90" i="28"/>
  <c r="F90" i="28"/>
  <c r="G90" i="28"/>
  <c r="H90" i="28"/>
  <c r="C90" i="28"/>
  <c r="B90" i="28"/>
  <c r="I90" i="28"/>
  <c r="A90" i="28"/>
  <c r="H762" i="28"/>
  <c r="A762" i="28"/>
  <c r="I762" i="28"/>
  <c r="B762" i="28"/>
  <c r="C762" i="28"/>
  <c r="D762" i="28"/>
  <c r="E762" i="28"/>
  <c r="F762" i="28"/>
  <c r="G762" i="28"/>
  <c r="H76" i="28"/>
  <c r="B76" i="28"/>
  <c r="D76" i="28"/>
  <c r="E76" i="28"/>
  <c r="F76" i="28"/>
  <c r="C76" i="28"/>
  <c r="G76" i="28"/>
  <c r="I76" i="28"/>
  <c r="A76" i="28"/>
  <c r="F804" i="28"/>
  <c r="G804" i="28"/>
  <c r="H804" i="28"/>
  <c r="A804" i="28"/>
  <c r="I804" i="28"/>
  <c r="B804" i="28"/>
  <c r="C804" i="28"/>
  <c r="D804" i="28"/>
  <c r="E804" i="28"/>
  <c r="F888" i="28"/>
  <c r="G888" i="28"/>
  <c r="H888" i="28"/>
  <c r="A888" i="28"/>
  <c r="I888" i="28"/>
  <c r="B888" i="28"/>
  <c r="C888" i="28"/>
  <c r="D888" i="28"/>
  <c r="E888" i="28"/>
  <c r="H265" i="28"/>
  <c r="A265" i="28"/>
  <c r="I265" i="28"/>
  <c r="C265" i="28"/>
  <c r="D265" i="28"/>
  <c r="E265" i="28"/>
  <c r="F265" i="28"/>
  <c r="G265" i="28"/>
  <c r="B265" i="28"/>
  <c r="G195" i="28"/>
  <c r="H195" i="28"/>
  <c r="A195" i="28"/>
  <c r="I195" i="28"/>
  <c r="B195" i="28"/>
  <c r="C195" i="28"/>
  <c r="D195" i="28"/>
  <c r="E195" i="28"/>
  <c r="F195" i="28"/>
  <c r="E853" i="28"/>
  <c r="G853" i="28"/>
  <c r="H853" i="28"/>
  <c r="A853" i="28"/>
  <c r="I853" i="28"/>
  <c r="B853" i="28"/>
  <c r="C853" i="28"/>
  <c r="F853" i="28"/>
  <c r="D853" i="28"/>
  <c r="H230" i="28"/>
  <c r="A230" i="28"/>
  <c r="I230" i="28"/>
  <c r="B230" i="28"/>
  <c r="C230" i="28"/>
  <c r="D230" i="28"/>
  <c r="E230" i="28"/>
  <c r="F230" i="28"/>
  <c r="G230" i="28"/>
  <c r="C412" i="28"/>
  <c r="D412" i="28"/>
  <c r="E412" i="28"/>
  <c r="F412" i="28"/>
  <c r="G412" i="28"/>
  <c r="H412" i="28"/>
  <c r="A412" i="28"/>
  <c r="I412" i="28"/>
  <c r="B412" i="28"/>
  <c r="E671" i="28"/>
  <c r="F671" i="28"/>
  <c r="H671" i="28"/>
  <c r="A671" i="28"/>
  <c r="I671" i="28"/>
  <c r="B671" i="28"/>
  <c r="C671" i="28"/>
  <c r="D671" i="28"/>
  <c r="G671" i="28"/>
  <c r="G811" i="28"/>
  <c r="A811" i="28"/>
  <c r="I811" i="28"/>
  <c r="B811" i="28"/>
  <c r="C811" i="28"/>
  <c r="D811" i="28"/>
  <c r="E811" i="28"/>
  <c r="F811" i="28"/>
  <c r="H811" i="28"/>
  <c r="D293" i="28"/>
  <c r="E293" i="28"/>
  <c r="G293" i="28"/>
  <c r="H293" i="28"/>
  <c r="A293" i="28"/>
  <c r="I293" i="28"/>
  <c r="B293" i="28"/>
  <c r="C293" i="28"/>
  <c r="F293" i="28"/>
  <c r="H636" i="28"/>
  <c r="A636" i="28"/>
  <c r="I636" i="28"/>
  <c r="B636" i="28"/>
  <c r="C636" i="28"/>
  <c r="D636" i="28"/>
  <c r="E636" i="28"/>
  <c r="F636" i="28"/>
  <c r="G636" i="28"/>
  <c r="D390" i="28"/>
  <c r="E390" i="28"/>
  <c r="F390" i="28"/>
  <c r="G390" i="28"/>
  <c r="H390" i="28"/>
  <c r="A390" i="28"/>
  <c r="I390" i="28"/>
  <c r="C390" i="28"/>
  <c r="B390" i="28"/>
  <c r="C657" i="28"/>
  <c r="D657" i="28"/>
  <c r="E657" i="28"/>
  <c r="F657" i="28"/>
  <c r="G657" i="28"/>
  <c r="H657" i="28"/>
  <c r="A657" i="28"/>
  <c r="I657" i="28"/>
  <c r="B657" i="28"/>
  <c r="E489" i="28"/>
  <c r="F489" i="28"/>
  <c r="G489" i="28"/>
  <c r="H489" i="28"/>
  <c r="A489" i="28"/>
  <c r="I489" i="28"/>
  <c r="B489" i="28"/>
  <c r="C489" i="28"/>
  <c r="D489" i="28"/>
  <c r="H510" i="28"/>
  <c r="A510" i="28"/>
  <c r="I510" i="28"/>
  <c r="C510" i="28"/>
  <c r="D510" i="28"/>
  <c r="E510" i="28"/>
  <c r="F510" i="28"/>
  <c r="G510" i="28"/>
  <c r="B510" i="28"/>
  <c r="B832" i="28"/>
  <c r="D832" i="28"/>
  <c r="E832" i="28"/>
  <c r="F832" i="28"/>
  <c r="G832" i="28"/>
  <c r="H832" i="28"/>
  <c r="C832" i="28"/>
  <c r="I832" i="28"/>
  <c r="A832" i="28"/>
  <c r="G1007" i="28"/>
  <c r="H1007" i="28"/>
  <c r="A1007" i="28"/>
  <c r="I1007" i="28"/>
  <c r="B1007" i="28"/>
  <c r="C1007" i="28"/>
  <c r="D1007" i="28"/>
  <c r="E1007" i="28"/>
  <c r="F1007" i="28"/>
  <c r="G741" i="28"/>
  <c r="B741" i="28"/>
  <c r="C741" i="28"/>
  <c r="D741" i="28"/>
  <c r="E741" i="28"/>
  <c r="F741" i="28"/>
  <c r="I741" i="28"/>
  <c r="A741" i="28"/>
  <c r="H741" i="28"/>
  <c r="F552" i="28"/>
  <c r="G552" i="28"/>
  <c r="A552" i="28"/>
  <c r="I552" i="28"/>
  <c r="B552" i="28"/>
  <c r="C552" i="28"/>
  <c r="D552" i="28"/>
  <c r="E552" i="28"/>
  <c r="H552" i="28"/>
  <c r="H447" i="28"/>
  <c r="A447" i="28"/>
  <c r="I447" i="28"/>
  <c r="B447" i="28"/>
  <c r="C447" i="28"/>
  <c r="D447" i="28"/>
  <c r="E447" i="28"/>
  <c r="F447" i="28"/>
  <c r="G447" i="28"/>
  <c r="H874" i="28"/>
  <c r="B874" i="28"/>
  <c r="C874" i="28"/>
  <c r="D874" i="28"/>
  <c r="E874" i="28"/>
  <c r="F874" i="28"/>
  <c r="I874" i="28"/>
  <c r="A874" i="28"/>
  <c r="G874" i="28"/>
  <c r="C839" i="28"/>
  <c r="E839" i="28"/>
  <c r="F839" i="28"/>
  <c r="G839" i="28"/>
  <c r="H839" i="28"/>
  <c r="A839" i="28"/>
  <c r="I839" i="28"/>
  <c r="D839" i="28"/>
  <c r="B839" i="28"/>
  <c r="E181" i="28"/>
  <c r="F181" i="28"/>
  <c r="G181" i="28"/>
  <c r="H181" i="28"/>
  <c r="A181" i="28"/>
  <c r="I181" i="28"/>
  <c r="B181" i="28"/>
  <c r="C181" i="28"/>
  <c r="D181" i="28"/>
  <c r="B580" i="28"/>
  <c r="C580" i="28"/>
  <c r="E580" i="28"/>
  <c r="F580" i="28"/>
  <c r="G580" i="28"/>
  <c r="H580" i="28"/>
  <c r="A580" i="28"/>
  <c r="I580" i="28"/>
  <c r="D580" i="28"/>
  <c r="F944" i="28"/>
  <c r="G944" i="28"/>
  <c r="H944" i="28"/>
  <c r="A944" i="28"/>
  <c r="I944" i="28"/>
  <c r="B944" i="28"/>
  <c r="C944" i="28"/>
  <c r="D944" i="28"/>
  <c r="E944" i="28"/>
  <c r="G69" i="28"/>
  <c r="A69" i="28"/>
  <c r="I69" i="28"/>
  <c r="C69" i="28"/>
  <c r="D69" i="28"/>
  <c r="E69" i="28"/>
  <c r="B69" i="28"/>
  <c r="F69" i="28"/>
  <c r="H69" i="28"/>
  <c r="B706" i="28"/>
  <c r="E706" i="28"/>
  <c r="F706" i="28"/>
  <c r="G706" i="28"/>
  <c r="H706" i="28"/>
  <c r="A706" i="28"/>
  <c r="I706" i="28"/>
  <c r="D706" i="28"/>
  <c r="C706" i="28"/>
  <c r="C531" i="28"/>
  <c r="D531" i="28"/>
  <c r="F531" i="28"/>
  <c r="G531" i="28"/>
  <c r="H531" i="28"/>
  <c r="A531" i="28"/>
  <c r="I531" i="28"/>
  <c r="B531" i="28"/>
  <c r="E531" i="28"/>
  <c r="C391" i="28"/>
  <c r="D391" i="28"/>
  <c r="E391" i="28"/>
  <c r="F391" i="28"/>
  <c r="G391" i="28"/>
  <c r="H391" i="28"/>
  <c r="B391" i="28"/>
  <c r="I391" i="28"/>
  <c r="A391" i="28"/>
  <c r="D720" i="28"/>
  <c r="G720" i="28"/>
  <c r="H720" i="28"/>
  <c r="A720" i="28"/>
  <c r="I720" i="28"/>
  <c r="B720" i="28"/>
  <c r="C720" i="28"/>
  <c r="F720" i="28"/>
  <c r="E720" i="28"/>
  <c r="D482" i="28"/>
  <c r="E482" i="28"/>
  <c r="F482" i="28"/>
  <c r="G482" i="28"/>
  <c r="H482" i="28"/>
  <c r="A482" i="28"/>
  <c r="I482" i="28"/>
  <c r="B482" i="28"/>
  <c r="C482" i="28"/>
  <c r="B972" i="28"/>
  <c r="C972" i="28"/>
  <c r="D972" i="28"/>
  <c r="E972" i="28"/>
  <c r="F972" i="28"/>
  <c r="G972" i="28"/>
  <c r="H972" i="28"/>
  <c r="A972" i="28"/>
  <c r="I972" i="28"/>
  <c r="C286" i="28"/>
  <c r="D286" i="28"/>
  <c r="F286" i="28"/>
  <c r="G286" i="28"/>
  <c r="H286" i="28"/>
  <c r="A286" i="28"/>
  <c r="I286" i="28"/>
  <c r="B286" i="28"/>
  <c r="E286" i="28"/>
  <c r="F62" i="28"/>
  <c r="H62" i="28"/>
  <c r="A62" i="28"/>
  <c r="I62" i="28"/>
  <c r="B62" i="28"/>
  <c r="C62" i="28"/>
  <c r="D62" i="28"/>
  <c r="E62" i="28"/>
  <c r="G62" i="28"/>
  <c r="C783" i="28"/>
  <c r="D783" i="28"/>
  <c r="E783" i="28"/>
  <c r="F783" i="28"/>
  <c r="G783" i="28"/>
  <c r="H783" i="28"/>
  <c r="A783" i="28"/>
  <c r="I783" i="28"/>
  <c r="B783" i="28"/>
  <c r="H20" i="28"/>
  <c r="A20" i="28"/>
  <c r="I20" i="28"/>
  <c r="B20" i="28"/>
  <c r="C20" i="28"/>
  <c r="D20" i="28"/>
  <c r="E20" i="28"/>
  <c r="F20" i="28"/>
  <c r="G20" i="28"/>
  <c r="E993" i="28"/>
  <c r="F993" i="28"/>
  <c r="G993" i="28"/>
  <c r="H993" i="28"/>
  <c r="A993" i="28"/>
  <c r="I993" i="28"/>
  <c r="B993" i="28"/>
  <c r="C993" i="28"/>
  <c r="D993" i="28"/>
  <c r="C41" i="28"/>
  <c r="D41" i="28"/>
  <c r="E41" i="28"/>
  <c r="F41" i="28"/>
  <c r="G41" i="28"/>
  <c r="H41" i="28"/>
  <c r="A41" i="28"/>
  <c r="I41" i="28"/>
  <c r="B41" i="28"/>
  <c r="F496" i="28"/>
  <c r="G496" i="28"/>
  <c r="A496" i="28"/>
  <c r="I496" i="28"/>
  <c r="B496" i="28"/>
  <c r="C496" i="28"/>
  <c r="D496" i="28"/>
  <c r="E496" i="28"/>
  <c r="H496" i="28"/>
  <c r="D202" i="28"/>
  <c r="E202" i="28"/>
  <c r="F202" i="28"/>
  <c r="G202" i="28"/>
  <c r="H202" i="28"/>
  <c r="A202" i="28"/>
  <c r="I202" i="28"/>
  <c r="B202" i="28"/>
  <c r="C202" i="28"/>
  <c r="D398" i="28"/>
  <c r="E398" i="28"/>
  <c r="F398" i="28"/>
  <c r="G398" i="28"/>
  <c r="H398" i="28"/>
  <c r="A398" i="28"/>
  <c r="I398" i="28"/>
  <c r="C398" i="28"/>
  <c r="B398" i="28"/>
  <c r="B776" i="28"/>
  <c r="C776" i="28"/>
  <c r="D776" i="28"/>
  <c r="E776" i="28"/>
  <c r="F776" i="28"/>
  <c r="G776" i="28"/>
  <c r="H776" i="28"/>
  <c r="A776" i="28"/>
  <c r="I776" i="28"/>
  <c r="A27" i="28"/>
  <c r="I27" i="28"/>
  <c r="B27" i="28"/>
  <c r="C27" i="28"/>
  <c r="D27" i="28"/>
  <c r="E27" i="28"/>
  <c r="F27" i="28"/>
  <c r="G27" i="28"/>
  <c r="H27" i="28"/>
  <c r="H566" i="28"/>
  <c r="A566" i="28"/>
  <c r="I566" i="28"/>
  <c r="C566" i="28"/>
  <c r="D566" i="28"/>
  <c r="E566" i="28"/>
  <c r="F566" i="28"/>
  <c r="G566" i="28"/>
  <c r="B566" i="28"/>
  <c r="A909" i="28"/>
  <c r="I909" i="28"/>
  <c r="B909" i="28"/>
  <c r="C909" i="28"/>
  <c r="D909" i="28"/>
  <c r="E909" i="28"/>
  <c r="F909" i="28"/>
  <c r="G909" i="28"/>
  <c r="H909" i="28"/>
  <c r="F1000" i="28"/>
  <c r="G1000" i="28"/>
  <c r="H1000" i="28"/>
  <c r="A1000" i="28"/>
  <c r="I1000" i="28"/>
  <c r="B1000" i="28"/>
  <c r="C1000" i="28"/>
  <c r="D1000" i="28"/>
  <c r="E1000" i="28"/>
  <c r="C468" i="28"/>
  <c r="D468" i="28"/>
  <c r="E468" i="28"/>
  <c r="F468" i="28"/>
  <c r="G468" i="28"/>
  <c r="H468" i="28"/>
  <c r="A468" i="28"/>
  <c r="I468" i="28"/>
  <c r="B468" i="28"/>
  <c r="D258" i="28"/>
  <c r="E258" i="28"/>
  <c r="F258" i="28"/>
  <c r="G258" i="28"/>
  <c r="H258" i="28"/>
  <c r="A258" i="28"/>
  <c r="I258" i="28"/>
  <c r="B258" i="28"/>
  <c r="C258" i="28"/>
  <c r="A83" i="28"/>
  <c r="I83" i="28"/>
  <c r="C83" i="28"/>
  <c r="E83" i="28"/>
  <c r="F83" i="28"/>
  <c r="G83" i="28"/>
  <c r="D83" i="28"/>
  <c r="H83" i="28"/>
  <c r="B83" i="28"/>
  <c r="E679" i="28"/>
  <c r="F679" i="28"/>
  <c r="H679" i="28"/>
  <c r="A679" i="28"/>
  <c r="I679" i="28"/>
  <c r="B679" i="28"/>
  <c r="C679" i="28"/>
  <c r="D679" i="28"/>
  <c r="G679" i="28"/>
  <c r="F734" i="28"/>
  <c r="A734" i="28"/>
  <c r="I734" i="28"/>
  <c r="B734" i="28"/>
  <c r="C734" i="28"/>
  <c r="D734" i="28"/>
  <c r="E734" i="28"/>
  <c r="H734" i="28"/>
  <c r="G734" i="28"/>
  <c r="B650" i="28"/>
  <c r="C650" i="28"/>
  <c r="D650" i="28"/>
  <c r="E650" i="28"/>
  <c r="F650" i="28"/>
  <c r="G650" i="28"/>
  <c r="H650" i="28"/>
  <c r="A650" i="28"/>
  <c r="I650" i="28"/>
  <c r="E426" i="28"/>
  <c r="F426" i="28"/>
  <c r="G426" i="28"/>
  <c r="H426" i="28"/>
  <c r="A426" i="28"/>
  <c r="I426" i="28"/>
  <c r="B426" i="28"/>
  <c r="C426" i="28"/>
  <c r="D426" i="28"/>
  <c r="B244" i="28"/>
  <c r="C244" i="28"/>
  <c r="D244" i="28"/>
  <c r="E244" i="28"/>
  <c r="F244" i="28"/>
  <c r="G244" i="28"/>
  <c r="H244" i="28"/>
  <c r="A244" i="28"/>
  <c r="I244" i="28"/>
  <c r="D930" i="28"/>
  <c r="E930" i="28"/>
  <c r="F930" i="28"/>
  <c r="G930" i="28"/>
  <c r="H930" i="28"/>
  <c r="A930" i="28"/>
  <c r="I930" i="28"/>
  <c r="B930" i="28"/>
  <c r="C930" i="28"/>
  <c r="B125" i="28"/>
  <c r="C125" i="28"/>
  <c r="D125" i="28"/>
  <c r="E125" i="28"/>
  <c r="H125" i="28"/>
  <c r="A125" i="28"/>
  <c r="F125" i="28"/>
  <c r="G125" i="28"/>
  <c r="I125" i="28"/>
  <c r="C539" i="28"/>
  <c r="D539" i="28"/>
  <c r="F539" i="28"/>
  <c r="G539" i="28"/>
  <c r="H539" i="28"/>
  <c r="A539" i="28"/>
  <c r="I539" i="28"/>
  <c r="B539" i="28"/>
  <c r="E539" i="28"/>
  <c r="C713" i="28"/>
  <c r="F713" i="28"/>
  <c r="G713" i="28"/>
  <c r="H713" i="28"/>
  <c r="A713" i="28"/>
  <c r="I713" i="28"/>
  <c r="B713" i="28"/>
  <c r="E713" i="28"/>
  <c r="D713" i="28"/>
  <c r="A153" i="28"/>
  <c r="I153" i="28"/>
  <c r="B153" i="28"/>
  <c r="C153" i="28"/>
  <c r="D153" i="28"/>
  <c r="E153" i="28"/>
  <c r="F153" i="28"/>
  <c r="G153" i="28"/>
  <c r="H153" i="28"/>
  <c r="F796" i="28"/>
  <c r="G796" i="28"/>
  <c r="H796" i="28"/>
  <c r="A796" i="28"/>
  <c r="I796" i="28"/>
  <c r="B796" i="28"/>
  <c r="C796" i="28"/>
  <c r="D796" i="28"/>
  <c r="E796" i="28"/>
  <c r="A755" i="28"/>
  <c r="I755" i="28"/>
  <c r="D755" i="28"/>
  <c r="E755" i="28"/>
  <c r="F755" i="28"/>
  <c r="G755" i="28"/>
  <c r="H755" i="28"/>
  <c r="B755" i="28"/>
  <c r="C755" i="28"/>
  <c r="A965" i="28"/>
  <c r="I965" i="28"/>
  <c r="B965" i="28"/>
  <c r="C965" i="28"/>
  <c r="D965" i="28"/>
  <c r="E965" i="28"/>
  <c r="F965" i="28"/>
  <c r="G965" i="28"/>
  <c r="H965" i="28"/>
  <c r="F104" i="28"/>
  <c r="G104" i="28"/>
  <c r="H104" i="28"/>
  <c r="A104" i="28"/>
  <c r="I104" i="28"/>
  <c r="B104" i="28"/>
  <c r="E104" i="28"/>
  <c r="D104" i="28"/>
  <c r="C104" i="28"/>
  <c r="A118" i="28"/>
  <c r="I118" i="28"/>
  <c r="B118" i="28"/>
  <c r="C118" i="28"/>
  <c r="D118" i="28"/>
  <c r="G118" i="28"/>
  <c r="E118" i="28"/>
  <c r="F118" i="28"/>
  <c r="H118" i="28"/>
  <c r="H370" i="28"/>
  <c r="A370" i="28"/>
  <c r="I370" i="28"/>
  <c r="B370" i="28"/>
  <c r="C370" i="28"/>
  <c r="D370" i="28"/>
  <c r="E370" i="28"/>
  <c r="F370" i="28"/>
  <c r="G370" i="28"/>
  <c r="D790" i="28"/>
  <c r="E790" i="28"/>
  <c r="F790" i="28"/>
  <c r="G790" i="28"/>
  <c r="H790" i="28"/>
  <c r="A790" i="28"/>
  <c r="I790" i="28"/>
  <c r="B790" i="28"/>
  <c r="C790" i="28"/>
  <c r="H958" i="28"/>
  <c r="A958" i="28"/>
  <c r="I958" i="28"/>
  <c r="B958" i="28"/>
  <c r="C958" i="28"/>
  <c r="D958" i="28"/>
  <c r="E958" i="28"/>
  <c r="F958" i="28"/>
  <c r="G958" i="28"/>
  <c r="G314" i="28"/>
  <c r="B314" i="28"/>
  <c r="C314" i="28"/>
  <c r="D314" i="28"/>
  <c r="E314" i="28"/>
  <c r="F314" i="28"/>
  <c r="A314" i="28"/>
  <c r="H314" i="28"/>
  <c r="I314" i="28"/>
  <c r="B405" i="28"/>
  <c r="C405" i="28"/>
  <c r="D405" i="28"/>
  <c r="E405" i="28"/>
  <c r="F405" i="28"/>
  <c r="G405" i="28"/>
  <c r="H405" i="28"/>
  <c r="A405" i="28"/>
  <c r="I405" i="28"/>
  <c r="A237" i="28"/>
  <c r="I237" i="28"/>
  <c r="B237" i="28"/>
  <c r="C237" i="28"/>
  <c r="D237" i="28"/>
  <c r="E237" i="28"/>
  <c r="F237" i="28"/>
  <c r="G237" i="28"/>
  <c r="H237" i="28"/>
  <c r="D986" i="28"/>
  <c r="E986" i="28"/>
  <c r="F986" i="28"/>
  <c r="G986" i="28"/>
  <c r="H986" i="28"/>
  <c r="A986" i="28"/>
  <c r="I986" i="28"/>
  <c r="B986" i="28"/>
  <c r="C986" i="28"/>
  <c r="C167" i="28"/>
  <c r="D167" i="28"/>
  <c r="E167" i="28"/>
  <c r="F167" i="28"/>
  <c r="G167" i="28"/>
  <c r="H167" i="28"/>
  <c r="A167" i="28"/>
  <c r="I167" i="28"/>
  <c r="B167" i="28"/>
  <c r="H622" i="28"/>
  <c r="C622" i="28"/>
  <c r="D622" i="28"/>
  <c r="E622" i="28"/>
  <c r="F622" i="28"/>
  <c r="G622" i="28"/>
  <c r="A622" i="28"/>
  <c r="B622" i="28"/>
  <c r="I622" i="28"/>
  <c r="H902" i="28"/>
  <c r="A902" i="28"/>
  <c r="I902" i="28"/>
  <c r="B902" i="28"/>
  <c r="C902" i="28"/>
  <c r="D902" i="28"/>
  <c r="E902" i="28"/>
  <c r="F902" i="28"/>
  <c r="G902" i="28"/>
  <c r="D174" i="28"/>
  <c r="E174" i="28"/>
  <c r="F174" i="28"/>
  <c r="G174" i="28"/>
  <c r="H174" i="28"/>
  <c r="A174" i="28"/>
  <c r="I174" i="28"/>
  <c r="B174" i="28"/>
  <c r="C174" i="28"/>
  <c r="A699" i="28"/>
  <c r="I699" i="28"/>
  <c r="D699" i="28"/>
  <c r="E699" i="28"/>
  <c r="F699" i="28"/>
  <c r="G699" i="28"/>
  <c r="H699" i="28"/>
  <c r="C699" i="28"/>
  <c r="B699" i="28"/>
  <c r="E55" i="28"/>
  <c r="G55" i="28"/>
  <c r="H55" i="28"/>
  <c r="A55" i="28"/>
  <c r="I55" i="28"/>
  <c r="B55" i="28"/>
  <c r="C55" i="28"/>
  <c r="D55" i="28"/>
  <c r="F55" i="28"/>
  <c r="B160" i="28"/>
  <c r="C160" i="28"/>
  <c r="D160" i="28"/>
  <c r="E160" i="28"/>
  <c r="F160" i="28"/>
  <c r="G160" i="28"/>
  <c r="H160" i="28"/>
  <c r="A160" i="28"/>
  <c r="I160" i="28"/>
  <c r="A377" i="28"/>
  <c r="I377" i="28"/>
  <c r="B377" i="28"/>
  <c r="C377" i="28"/>
  <c r="D377" i="28"/>
  <c r="E377" i="28"/>
  <c r="F377" i="28"/>
  <c r="G377" i="28"/>
  <c r="H377" i="28"/>
  <c r="B279" i="28"/>
  <c r="C279" i="28"/>
  <c r="E279" i="28"/>
  <c r="F279" i="28"/>
  <c r="G279" i="28"/>
  <c r="H279" i="28"/>
  <c r="A279" i="28"/>
  <c r="I279" i="28"/>
  <c r="D279" i="28"/>
  <c r="G629" i="28"/>
  <c r="H629" i="28"/>
  <c r="A629" i="28"/>
  <c r="I629" i="28"/>
  <c r="B629" i="28"/>
  <c r="C629" i="28"/>
  <c r="D629" i="28"/>
  <c r="E629" i="28"/>
  <c r="F629" i="28"/>
  <c r="E97" i="28"/>
  <c r="F97" i="28"/>
  <c r="G97" i="28"/>
  <c r="H97" i="28"/>
  <c r="A97" i="28"/>
  <c r="I97" i="28"/>
  <c r="D97" i="28"/>
  <c r="C97" i="28"/>
  <c r="B97" i="28"/>
  <c r="A881" i="28"/>
  <c r="I881" i="28"/>
  <c r="C881" i="28"/>
  <c r="D881" i="28"/>
  <c r="E881" i="28"/>
  <c r="F881" i="28"/>
  <c r="G881" i="28"/>
  <c r="B881" i="28"/>
  <c r="H881" i="28"/>
  <c r="E797" i="28"/>
  <c r="F797" i="28"/>
  <c r="G797" i="28"/>
  <c r="H797" i="28"/>
  <c r="A797" i="28"/>
  <c r="I797" i="28"/>
  <c r="B797" i="28"/>
  <c r="C797" i="28"/>
  <c r="D797" i="28"/>
  <c r="C132" i="28"/>
  <c r="D132" i="28"/>
  <c r="E132" i="28"/>
  <c r="F132" i="28"/>
  <c r="A132" i="28"/>
  <c r="I132" i="28"/>
  <c r="B132" i="28"/>
  <c r="G132" i="28"/>
  <c r="H132" i="28"/>
  <c r="B461" i="28"/>
  <c r="C461" i="28"/>
  <c r="D461" i="28"/>
  <c r="E461" i="28"/>
  <c r="F461" i="28"/>
  <c r="G461" i="28"/>
  <c r="H461" i="28"/>
  <c r="A461" i="28"/>
  <c r="I461" i="28"/>
  <c r="G615" i="28"/>
  <c r="B615" i="28"/>
  <c r="C615" i="28"/>
  <c r="D615" i="28"/>
  <c r="E615" i="28"/>
  <c r="F615" i="28"/>
  <c r="I615" i="28"/>
  <c r="A615" i="28"/>
  <c r="H615" i="28"/>
  <c r="D594" i="28"/>
  <c r="G594" i="28"/>
  <c r="H594" i="28"/>
  <c r="A594" i="28"/>
  <c r="I594" i="28"/>
  <c r="B594" i="28"/>
  <c r="C594" i="28"/>
  <c r="F594" i="28"/>
  <c r="E594" i="28"/>
  <c r="G503" i="28"/>
  <c r="H503" i="28"/>
  <c r="B503" i="28"/>
  <c r="C503" i="28"/>
  <c r="D503" i="28"/>
  <c r="E503" i="28"/>
  <c r="F503" i="28"/>
  <c r="A503" i="28"/>
  <c r="I503" i="28"/>
  <c r="F678" i="28"/>
  <c r="G678" i="28"/>
  <c r="A678" i="28"/>
  <c r="I678" i="28"/>
  <c r="B678" i="28"/>
  <c r="C678" i="28"/>
  <c r="D678" i="28"/>
  <c r="E678" i="28"/>
  <c r="H678" i="28"/>
  <c r="G363" i="28"/>
  <c r="H363" i="28"/>
  <c r="A363" i="28"/>
  <c r="I363" i="28"/>
  <c r="B363" i="28"/>
  <c r="C363" i="28"/>
  <c r="D363" i="28"/>
  <c r="E363" i="28"/>
  <c r="F363" i="28"/>
  <c r="G685" i="28"/>
  <c r="H685" i="28"/>
  <c r="B685" i="28"/>
  <c r="C685" i="28"/>
  <c r="D685" i="28"/>
  <c r="E685" i="28"/>
  <c r="F685" i="28"/>
  <c r="A685" i="28"/>
  <c r="I685" i="28"/>
  <c r="G951" i="28"/>
  <c r="H951" i="28"/>
  <c r="A951" i="28"/>
  <c r="I951" i="28"/>
  <c r="B951" i="28"/>
  <c r="C951" i="28"/>
  <c r="D951" i="28"/>
  <c r="E951" i="28"/>
  <c r="F951" i="28"/>
  <c r="F307" i="28"/>
  <c r="A307" i="28"/>
  <c r="I307" i="28"/>
  <c r="B307" i="28"/>
  <c r="C307" i="28"/>
  <c r="D307" i="28"/>
  <c r="E307" i="28"/>
  <c r="G307" i="28"/>
  <c r="H307" i="28"/>
  <c r="G111" i="28"/>
  <c r="H111" i="28"/>
  <c r="A111" i="28"/>
  <c r="I111" i="28"/>
  <c r="B111" i="28"/>
  <c r="C111" i="28"/>
  <c r="F111" i="28"/>
  <c r="E111" i="28"/>
  <c r="D111" i="28"/>
  <c r="C979" i="28"/>
  <c r="D979" i="28"/>
  <c r="E979" i="28"/>
  <c r="F979" i="28"/>
  <c r="G979" i="28"/>
  <c r="H979" i="28"/>
  <c r="A979" i="28"/>
  <c r="I979" i="28"/>
  <c r="B979" i="28"/>
  <c r="D48" i="28"/>
  <c r="F48" i="28"/>
  <c r="G48" i="28"/>
  <c r="H48" i="28"/>
  <c r="A48" i="28"/>
  <c r="I48" i="28"/>
  <c r="B48" i="28"/>
  <c r="C48" i="28"/>
  <c r="E48" i="28"/>
  <c r="A517" i="28"/>
  <c r="I517" i="28"/>
  <c r="B517" i="28"/>
  <c r="D517" i="28"/>
  <c r="E517" i="28"/>
  <c r="F517" i="28"/>
  <c r="G517" i="28"/>
  <c r="H517" i="28"/>
  <c r="C517" i="28"/>
  <c r="H818" i="28"/>
  <c r="B818" i="28"/>
  <c r="C818" i="28"/>
  <c r="D818" i="28"/>
  <c r="E818" i="28"/>
  <c r="F818" i="28"/>
  <c r="A818" i="28"/>
  <c r="G818" i="28"/>
  <c r="I818" i="28"/>
  <c r="A328" i="28"/>
  <c r="I328" i="28"/>
  <c r="D328" i="28"/>
  <c r="E328" i="28"/>
  <c r="F328" i="28"/>
  <c r="G328" i="28"/>
  <c r="H328" i="28"/>
  <c r="B328" i="28"/>
  <c r="C328" i="28"/>
  <c r="G895" i="28"/>
  <c r="H895" i="28"/>
  <c r="A895" i="28"/>
  <c r="I895" i="28"/>
  <c r="B895" i="28"/>
  <c r="C895" i="28"/>
  <c r="D895" i="28"/>
  <c r="E895" i="28"/>
  <c r="F895" i="28"/>
  <c r="F860" i="28"/>
  <c r="H860" i="28"/>
  <c r="A860" i="28"/>
  <c r="I860" i="28"/>
  <c r="B860" i="28"/>
  <c r="C860" i="28"/>
  <c r="D860" i="28"/>
  <c r="G860" i="28"/>
  <c r="E860" i="28"/>
  <c r="E209" i="28"/>
  <c r="F209" i="28"/>
  <c r="G209" i="28"/>
  <c r="H209" i="28"/>
  <c r="A209" i="28"/>
  <c r="I209" i="28"/>
  <c r="B209" i="28"/>
  <c r="C209" i="28"/>
  <c r="D209" i="28"/>
  <c r="F608" i="28"/>
  <c r="A608" i="28"/>
  <c r="I608" i="28"/>
  <c r="B608" i="28"/>
  <c r="C608" i="28"/>
  <c r="D608" i="28"/>
  <c r="E608" i="28"/>
  <c r="H608" i="28"/>
  <c r="G608" i="28"/>
  <c r="F433" i="28"/>
  <c r="G433" i="28"/>
  <c r="H433" i="28"/>
  <c r="A433" i="28"/>
  <c r="I433" i="28"/>
  <c r="B433" i="28"/>
  <c r="C433" i="28"/>
  <c r="D433" i="28"/>
  <c r="E433" i="28"/>
  <c r="F216" i="28"/>
  <c r="G216" i="28"/>
  <c r="H216" i="28"/>
  <c r="A216" i="28"/>
  <c r="I216" i="28"/>
  <c r="B216" i="28"/>
  <c r="C216" i="28"/>
  <c r="D216" i="28"/>
  <c r="E216" i="28"/>
  <c r="A833" i="28"/>
  <c r="I833" i="28"/>
  <c r="C833" i="28"/>
  <c r="D833" i="28"/>
  <c r="E833" i="28"/>
  <c r="F833" i="28"/>
  <c r="G833" i="28"/>
  <c r="B833" i="28"/>
  <c r="H833" i="28"/>
  <c r="A825" i="28"/>
  <c r="I825" i="28"/>
  <c r="C825" i="28"/>
  <c r="D825" i="28"/>
  <c r="E825" i="28"/>
  <c r="F825" i="28"/>
  <c r="G825" i="28"/>
  <c r="B825" i="28"/>
  <c r="H825" i="28"/>
  <c r="A454" i="28"/>
  <c r="I454" i="28"/>
  <c r="B454" i="28"/>
  <c r="C454" i="28"/>
  <c r="D454" i="28"/>
  <c r="E454" i="28"/>
  <c r="F454" i="28"/>
  <c r="G454" i="28"/>
  <c r="H454" i="28"/>
  <c r="C756" i="28"/>
  <c r="D756" i="28"/>
  <c r="E756" i="28"/>
  <c r="F756" i="28"/>
  <c r="B756" i="28"/>
  <c r="G756" i="28"/>
  <c r="H756" i="28"/>
  <c r="I756" i="28"/>
  <c r="A756" i="28"/>
  <c r="A573" i="28"/>
  <c r="I573" i="28"/>
  <c r="B573" i="28"/>
  <c r="D573" i="28"/>
  <c r="E573" i="28"/>
  <c r="F573" i="28"/>
  <c r="G573" i="28"/>
  <c r="H573" i="28"/>
  <c r="C573" i="28"/>
  <c r="H748" i="28"/>
  <c r="C748" i="28"/>
  <c r="D748" i="28"/>
  <c r="E748" i="28"/>
  <c r="F748" i="28"/>
  <c r="G748" i="28"/>
  <c r="A748" i="28"/>
  <c r="B748" i="28"/>
  <c r="I748" i="28"/>
  <c r="B384" i="28"/>
  <c r="C384" i="28"/>
  <c r="D384" i="28"/>
  <c r="E384" i="28"/>
  <c r="F384" i="28"/>
  <c r="G384" i="28"/>
  <c r="A384" i="28"/>
  <c r="I384" i="28"/>
  <c r="H384" i="28"/>
  <c r="G440" i="28"/>
  <c r="H440" i="28"/>
  <c r="A440" i="28"/>
  <c r="I440" i="28"/>
  <c r="B440" i="28"/>
  <c r="C440" i="28"/>
  <c r="D440" i="28"/>
  <c r="E440" i="28"/>
  <c r="F440" i="28"/>
  <c r="A272" i="28"/>
  <c r="I272" i="28"/>
  <c r="B272" i="28"/>
  <c r="D272" i="28"/>
  <c r="E272" i="28"/>
  <c r="F272" i="28"/>
  <c r="G272" i="28"/>
  <c r="H272" i="28"/>
  <c r="C272" i="28"/>
  <c r="D538" i="28"/>
  <c r="E538" i="28"/>
  <c r="G538" i="28"/>
  <c r="H538" i="28"/>
  <c r="A538" i="28"/>
  <c r="I538" i="28"/>
  <c r="B538" i="28"/>
  <c r="C538" i="28"/>
  <c r="F538" i="28"/>
  <c r="C41" i="7"/>
  <c r="K16" i="12"/>
  <c r="K15" i="12"/>
  <c r="C15" i="12" s="1"/>
  <c r="K14" i="12"/>
  <c r="C14" i="12" s="1"/>
  <c r="D107" i="14"/>
  <c r="D106" i="14"/>
  <c r="D105" i="14"/>
  <c r="D1" i="14"/>
  <c r="J24" i="8"/>
  <c r="C24" i="8" s="1"/>
  <c r="J19" i="8"/>
  <c r="C19" i="8" s="1"/>
  <c r="I23" i="5"/>
  <c r="I22" i="5"/>
  <c r="I21" i="5"/>
  <c r="N24" i="8" l="1"/>
  <c r="F112" i="28"/>
  <c r="G112" i="28"/>
  <c r="H112" i="28"/>
  <c r="A112" i="28"/>
  <c r="I112" i="28"/>
  <c r="B112" i="28"/>
  <c r="E112" i="28"/>
  <c r="C112" i="28"/>
  <c r="D112" i="28"/>
  <c r="G623" i="28"/>
  <c r="B623" i="28"/>
  <c r="C623" i="28"/>
  <c r="D623" i="28"/>
  <c r="E623" i="28"/>
  <c r="F623" i="28"/>
  <c r="A623" i="28"/>
  <c r="H623" i="28"/>
  <c r="I623" i="28"/>
  <c r="G903" i="28"/>
  <c r="H903" i="28"/>
  <c r="A903" i="28"/>
  <c r="I903" i="28"/>
  <c r="B903" i="28"/>
  <c r="C903" i="28"/>
  <c r="D903" i="28"/>
  <c r="E903" i="28"/>
  <c r="F903" i="28"/>
  <c r="F1008" i="28"/>
  <c r="G1008" i="28"/>
  <c r="H1008" i="28"/>
  <c r="A1008" i="28"/>
  <c r="I1008" i="28"/>
  <c r="B1008" i="28"/>
  <c r="C1008" i="28"/>
  <c r="D1008" i="28"/>
  <c r="E1008" i="28"/>
  <c r="H574" i="28"/>
  <c r="A574" i="28"/>
  <c r="I574" i="28"/>
  <c r="C574" i="28"/>
  <c r="D574" i="28"/>
  <c r="E574" i="28"/>
  <c r="F574" i="28"/>
  <c r="G574" i="28"/>
  <c r="B574" i="28"/>
  <c r="A462" i="28"/>
  <c r="I462" i="28"/>
  <c r="B462" i="28"/>
  <c r="C462" i="28"/>
  <c r="D462" i="28"/>
  <c r="E462" i="28"/>
  <c r="F462" i="28"/>
  <c r="G462" i="28"/>
  <c r="H462" i="28"/>
  <c r="A385" i="28"/>
  <c r="I385" i="28"/>
  <c r="B385" i="28"/>
  <c r="C385" i="28"/>
  <c r="D385" i="28"/>
  <c r="E385" i="28"/>
  <c r="F385" i="28"/>
  <c r="H385" i="28"/>
  <c r="G385" i="28"/>
  <c r="A161" i="28"/>
  <c r="I161" i="28"/>
  <c r="B161" i="28"/>
  <c r="C161" i="28"/>
  <c r="D161" i="28"/>
  <c r="E161" i="28"/>
  <c r="F161" i="28"/>
  <c r="G161" i="28"/>
  <c r="H161" i="28"/>
  <c r="A336" i="28"/>
  <c r="I336" i="28"/>
  <c r="D336" i="28"/>
  <c r="E336" i="28"/>
  <c r="F336" i="28"/>
  <c r="G336" i="28"/>
  <c r="H336" i="28"/>
  <c r="B336" i="28"/>
  <c r="C336" i="28"/>
  <c r="A525" i="28"/>
  <c r="I525" i="28"/>
  <c r="B525" i="28"/>
  <c r="D525" i="28"/>
  <c r="E525" i="28"/>
  <c r="F525" i="28"/>
  <c r="G525" i="28"/>
  <c r="H525" i="28"/>
  <c r="C525" i="28"/>
  <c r="E357" i="28"/>
  <c r="F357" i="28"/>
  <c r="G357" i="28"/>
  <c r="H357" i="28"/>
  <c r="A357" i="28"/>
  <c r="I357" i="28"/>
  <c r="B357" i="28"/>
  <c r="C357" i="28"/>
  <c r="D357" i="28"/>
  <c r="H826" i="28"/>
  <c r="B826" i="28"/>
  <c r="C826" i="28"/>
  <c r="D826" i="28"/>
  <c r="E826" i="28"/>
  <c r="F826" i="28"/>
  <c r="A826" i="28"/>
  <c r="G826" i="28"/>
  <c r="I826" i="28"/>
  <c r="C399" i="28"/>
  <c r="D399" i="28"/>
  <c r="E399" i="28"/>
  <c r="F399" i="28"/>
  <c r="G399" i="28"/>
  <c r="H399" i="28"/>
  <c r="B399" i="28"/>
  <c r="A399" i="28"/>
  <c r="I399" i="28"/>
  <c r="C140" i="28"/>
  <c r="D140" i="28"/>
  <c r="E140" i="28"/>
  <c r="F140" i="28"/>
  <c r="A140" i="28"/>
  <c r="I140" i="28"/>
  <c r="G140" i="28"/>
  <c r="H140" i="28"/>
  <c r="B140" i="28"/>
  <c r="B784" i="28"/>
  <c r="C784" i="28"/>
  <c r="D784" i="28"/>
  <c r="E784" i="28"/>
  <c r="F784" i="28"/>
  <c r="G784" i="28"/>
  <c r="H784" i="28"/>
  <c r="A784" i="28"/>
  <c r="I784" i="28"/>
  <c r="F224" i="28"/>
  <c r="G224" i="28"/>
  <c r="H224" i="28"/>
  <c r="A224" i="28"/>
  <c r="I224" i="28"/>
  <c r="B224" i="28"/>
  <c r="C224" i="28"/>
  <c r="D224" i="28"/>
  <c r="E224" i="28"/>
  <c r="G511" i="28"/>
  <c r="H511" i="28"/>
  <c r="B511" i="28"/>
  <c r="C511" i="28"/>
  <c r="D511" i="28"/>
  <c r="E511" i="28"/>
  <c r="F511" i="28"/>
  <c r="I511" i="28"/>
  <c r="A511" i="28"/>
  <c r="C665" i="28"/>
  <c r="D665" i="28"/>
  <c r="F665" i="28"/>
  <c r="G665" i="28"/>
  <c r="H665" i="28"/>
  <c r="A665" i="28"/>
  <c r="I665" i="28"/>
  <c r="B665" i="28"/>
  <c r="E665" i="28"/>
  <c r="H910" i="28"/>
  <c r="A910" i="28"/>
  <c r="I910" i="28"/>
  <c r="B910" i="28"/>
  <c r="C910" i="28"/>
  <c r="D910" i="28"/>
  <c r="E910" i="28"/>
  <c r="F910" i="28"/>
  <c r="G910" i="28"/>
  <c r="C420" i="28"/>
  <c r="D420" i="28"/>
  <c r="E420" i="28"/>
  <c r="F420" i="28"/>
  <c r="G420" i="28"/>
  <c r="H420" i="28"/>
  <c r="A420" i="28"/>
  <c r="I420" i="28"/>
  <c r="B420" i="28"/>
  <c r="D728" i="28"/>
  <c r="G728" i="28"/>
  <c r="H728" i="28"/>
  <c r="A728" i="28"/>
  <c r="I728" i="28"/>
  <c r="B728" i="28"/>
  <c r="C728" i="28"/>
  <c r="E728" i="28"/>
  <c r="F728" i="28"/>
  <c r="G875" i="28"/>
  <c r="A875" i="28"/>
  <c r="I875" i="28"/>
  <c r="B875" i="28"/>
  <c r="C875" i="28"/>
  <c r="D875" i="28"/>
  <c r="E875" i="28"/>
  <c r="F875" i="28"/>
  <c r="H875" i="28"/>
  <c r="C595" i="28"/>
  <c r="F595" i="28"/>
  <c r="G595" i="28"/>
  <c r="H595" i="28"/>
  <c r="A595" i="28"/>
  <c r="I595" i="28"/>
  <c r="B595" i="28"/>
  <c r="D595" i="28"/>
  <c r="E595" i="28"/>
  <c r="B133" i="28"/>
  <c r="C133" i="28"/>
  <c r="D133" i="28"/>
  <c r="E133" i="28"/>
  <c r="H133" i="28"/>
  <c r="F133" i="28"/>
  <c r="G133" i="28"/>
  <c r="I133" i="28"/>
  <c r="A133" i="28"/>
  <c r="A777" i="28"/>
  <c r="I777" i="28"/>
  <c r="B777" i="28"/>
  <c r="C777" i="28"/>
  <c r="D777" i="28"/>
  <c r="E777" i="28"/>
  <c r="F777" i="28"/>
  <c r="G777" i="28"/>
  <c r="H777" i="28"/>
  <c r="C791" i="28"/>
  <c r="D791" i="28"/>
  <c r="E791" i="28"/>
  <c r="F791" i="28"/>
  <c r="G791" i="28"/>
  <c r="H791" i="28"/>
  <c r="A791" i="28"/>
  <c r="I791" i="28"/>
  <c r="B791" i="28"/>
  <c r="E861" i="28"/>
  <c r="G861" i="28"/>
  <c r="H861" i="28"/>
  <c r="A861" i="28"/>
  <c r="I861" i="28"/>
  <c r="B861" i="28"/>
  <c r="C861" i="28"/>
  <c r="D861" i="28"/>
  <c r="F861" i="28"/>
  <c r="F504" i="28"/>
  <c r="G504" i="28"/>
  <c r="A504" i="28"/>
  <c r="I504" i="28"/>
  <c r="B504" i="28"/>
  <c r="C504" i="28"/>
  <c r="D504" i="28"/>
  <c r="E504" i="28"/>
  <c r="H504" i="28"/>
  <c r="D490" i="28"/>
  <c r="E490" i="28"/>
  <c r="F490" i="28"/>
  <c r="G490" i="28"/>
  <c r="H490" i="28"/>
  <c r="A490" i="28"/>
  <c r="I490" i="28"/>
  <c r="B490" i="28"/>
  <c r="C490" i="28"/>
  <c r="H455" i="28"/>
  <c r="A455" i="28"/>
  <c r="I455" i="28"/>
  <c r="B455" i="28"/>
  <c r="C455" i="28"/>
  <c r="D455" i="28"/>
  <c r="E455" i="28"/>
  <c r="F455" i="28"/>
  <c r="G455" i="28"/>
  <c r="B84" i="28"/>
  <c r="D84" i="28"/>
  <c r="E84" i="28"/>
  <c r="A84" i="28"/>
  <c r="C84" i="28"/>
  <c r="F84" i="28"/>
  <c r="I84" i="28"/>
  <c r="G84" i="28"/>
  <c r="H84" i="28"/>
  <c r="A406" i="28"/>
  <c r="I406" i="28"/>
  <c r="B406" i="28"/>
  <c r="C406" i="28"/>
  <c r="D406" i="28"/>
  <c r="E406" i="28"/>
  <c r="F406" i="28"/>
  <c r="G406" i="28"/>
  <c r="H406" i="28"/>
  <c r="H882" i="28"/>
  <c r="B882" i="28"/>
  <c r="C882" i="28"/>
  <c r="D882" i="28"/>
  <c r="E882" i="28"/>
  <c r="F882" i="28"/>
  <c r="A882" i="28"/>
  <c r="G882" i="28"/>
  <c r="I882" i="28"/>
  <c r="G749" i="28"/>
  <c r="B749" i="28"/>
  <c r="C749" i="28"/>
  <c r="D749" i="28"/>
  <c r="E749" i="28"/>
  <c r="F749" i="28"/>
  <c r="A749" i="28"/>
  <c r="H749" i="28"/>
  <c r="I749" i="28"/>
  <c r="E308" i="28"/>
  <c r="H308" i="28"/>
  <c r="A308" i="28"/>
  <c r="I308" i="28"/>
  <c r="B308" i="28"/>
  <c r="C308" i="28"/>
  <c r="D308" i="28"/>
  <c r="F308" i="28"/>
  <c r="G308" i="28"/>
  <c r="H770" i="28"/>
  <c r="A770" i="28"/>
  <c r="I770" i="28"/>
  <c r="B770" i="28"/>
  <c r="C770" i="28"/>
  <c r="D770" i="28"/>
  <c r="E770" i="28"/>
  <c r="F770" i="28"/>
  <c r="G770" i="28"/>
  <c r="H154" i="28"/>
  <c r="A154" i="28"/>
  <c r="I154" i="28"/>
  <c r="B154" i="28"/>
  <c r="C154" i="28"/>
  <c r="D154" i="28"/>
  <c r="E154" i="28"/>
  <c r="F154" i="28"/>
  <c r="G154" i="28"/>
  <c r="A917" i="28"/>
  <c r="I917" i="28"/>
  <c r="B917" i="28"/>
  <c r="C917" i="28"/>
  <c r="D917" i="28"/>
  <c r="E917" i="28"/>
  <c r="F917" i="28"/>
  <c r="G917" i="28"/>
  <c r="H917" i="28"/>
  <c r="H700" i="28"/>
  <c r="C700" i="28"/>
  <c r="D700" i="28"/>
  <c r="E700" i="28"/>
  <c r="F700" i="28"/>
  <c r="G700" i="28"/>
  <c r="A700" i="28"/>
  <c r="B700" i="28"/>
  <c r="I700" i="28"/>
  <c r="C259" i="28"/>
  <c r="D259" i="28"/>
  <c r="E259" i="28"/>
  <c r="F259" i="28"/>
  <c r="G259" i="28"/>
  <c r="H259" i="28"/>
  <c r="A259" i="28"/>
  <c r="I259" i="28"/>
  <c r="B259" i="28"/>
  <c r="F560" i="28"/>
  <c r="G560" i="28"/>
  <c r="A560" i="28"/>
  <c r="I560" i="28"/>
  <c r="B560" i="28"/>
  <c r="C560" i="28"/>
  <c r="D560" i="28"/>
  <c r="E560" i="28"/>
  <c r="H560" i="28"/>
  <c r="E945" i="28"/>
  <c r="F945" i="28"/>
  <c r="G945" i="28"/>
  <c r="H945" i="28"/>
  <c r="A945" i="28"/>
  <c r="I945" i="28"/>
  <c r="B945" i="28"/>
  <c r="C945" i="28"/>
  <c r="D945" i="28"/>
  <c r="H834" i="28"/>
  <c r="B834" i="28"/>
  <c r="C834" i="28"/>
  <c r="D834" i="28"/>
  <c r="E834" i="28"/>
  <c r="F834" i="28"/>
  <c r="A834" i="28"/>
  <c r="G834" i="28"/>
  <c r="I834" i="28"/>
  <c r="G77" i="28"/>
  <c r="A77" i="28"/>
  <c r="I77" i="28"/>
  <c r="C77" i="28"/>
  <c r="D77" i="28"/>
  <c r="E77" i="28"/>
  <c r="B77" i="28"/>
  <c r="F77" i="28"/>
  <c r="H77" i="28"/>
  <c r="G693" i="28"/>
  <c r="B693" i="28"/>
  <c r="C693" i="28"/>
  <c r="D693" i="28"/>
  <c r="E693" i="28"/>
  <c r="F693" i="28"/>
  <c r="A693" i="28"/>
  <c r="H693" i="28"/>
  <c r="I693" i="28"/>
  <c r="B658" i="28"/>
  <c r="C658" i="28"/>
  <c r="D658" i="28"/>
  <c r="E658" i="28"/>
  <c r="F658" i="28"/>
  <c r="G658" i="28"/>
  <c r="H658" i="28"/>
  <c r="A658" i="28"/>
  <c r="I658" i="28"/>
  <c r="G322" i="28"/>
  <c r="B322" i="28"/>
  <c r="C322" i="28"/>
  <c r="D322" i="28"/>
  <c r="E322" i="28"/>
  <c r="F322" i="28"/>
  <c r="A322" i="28"/>
  <c r="H322" i="28"/>
  <c r="I322" i="28"/>
  <c r="E889" i="28"/>
  <c r="F889" i="28"/>
  <c r="G889" i="28"/>
  <c r="H889" i="28"/>
  <c r="A889" i="28"/>
  <c r="I889" i="28"/>
  <c r="B889" i="28"/>
  <c r="C889" i="28"/>
  <c r="D889" i="28"/>
  <c r="G637" i="28"/>
  <c r="H637" i="28"/>
  <c r="A637" i="28"/>
  <c r="I637" i="28"/>
  <c r="B637" i="28"/>
  <c r="C637" i="28"/>
  <c r="D637" i="28"/>
  <c r="E637" i="28"/>
  <c r="F637" i="28"/>
  <c r="B252" i="28"/>
  <c r="C252" i="28"/>
  <c r="D252" i="28"/>
  <c r="E252" i="28"/>
  <c r="F252" i="28"/>
  <c r="G252" i="28"/>
  <c r="H252" i="28"/>
  <c r="A252" i="28"/>
  <c r="I252" i="28"/>
  <c r="D546" i="28"/>
  <c r="E546" i="28"/>
  <c r="G546" i="28"/>
  <c r="H546" i="28"/>
  <c r="A546" i="28"/>
  <c r="I546" i="28"/>
  <c r="B546" i="28"/>
  <c r="C546" i="28"/>
  <c r="F546" i="28"/>
  <c r="A35" i="28"/>
  <c r="I35" i="28"/>
  <c r="B35" i="28"/>
  <c r="C35" i="28"/>
  <c r="D35" i="28"/>
  <c r="E35" i="28"/>
  <c r="F35" i="28"/>
  <c r="G35" i="28"/>
  <c r="H35" i="28"/>
  <c r="F868" i="28"/>
  <c r="H868" i="28"/>
  <c r="A868" i="28"/>
  <c r="I868" i="28"/>
  <c r="B868" i="28"/>
  <c r="C868" i="28"/>
  <c r="D868" i="28"/>
  <c r="E868" i="28"/>
  <c r="G868" i="28"/>
  <c r="E609" i="28"/>
  <c r="H609" i="28"/>
  <c r="A609" i="28"/>
  <c r="I609" i="28"/>
  <c r="B609" i="28"/>
  <c r="C609" i="28"/>
  <c r="D609" i="28"/>
  <c r="F609" i="28"/>
  <c r="G609" i="28"/>
  <c r="B924" i="28"/>
  <c r="C924" i="28"/>
  <c r="D924" i="28"/>
  <c r="E924" i="28"/>
  <c r="F924" i="28"/>
  <c r="G924" i="28"/>
  <c r="H924" i="28"/>
  <c r="A924" i="28"/>
  <c r="I924" i="28"/>
  <c r="C603" i="28"/>
  <c r="F603" i="28"/>
  <c r="G603" i="28"/>
  <c r="H603" i="28"/>
  <c r="A603" i="28"/>
  <c r="I603" i="28"/>
  <c r="B603" i="28"/>
  <c r="D603" i="28"/>
  <c r="E603" i="28"/>
  <c r="B588" i="28"/>
  <c r="C588" i="28"/>
  <c r="E588" i="28"/>
  <c r="F588" i="28"/>
  <c r="G588" i="28"/>
  <c r="H588" i="28"/>
  <c r="A588" i="28"/>
  <c r="I588" i="28"/>
  <c r="D588" i="28"/>
  <c r="D210" i="28"/>
  <c r="E210" i="28"/>
  <c r="F210" i="28"/>
  <c r="G210" i="28"/>
  <c r="H210" i="28"/>
  <c r="A210" i="28"/>
  <c r="I210" i="28"/>
  <c r="B210" i="28"/>
  <c r="C210" i="28"/>
  <c r="H329" i="28"/>
  <c r="C329" i="28"/>
  <c r="D329" i="28"/>
  <c r="E329" i="28"/>
  <c r="F329" i="28"/>
  <c r="G329" i="28"/>
  <c r="A329" i="28"/>
  <c r="B329" i="28"/>
  <c r="I329" i="28"/>
  <c r="E735" i="28"/>
  <c r="H735" i="28"/>
  <c r="A735" i="28"/>
  <c r="I735" i="28"/>
  <c r="B735" i="28"/>
  <c r="C735" i="28"/>
  <c r="D735" i="28"/>
  <c r="F735" i="28"/>
  <c r="G735" i="28"/>
  <c r="B42" i="28"/>
  <c r="C42" i="28"/>
  <c r="D42" i="28"/>
  <c r="E42" i="28"/>
  <c r="F42" i="28"/>
  <c r="G42" i="28"/>
  <c r="H42" i="28"/>
  <c r="A42" i="28"/>
  <c r="I42" i="28"/>
  <c r="G959" i="28"/>
  <c r="H959" i="28"/>
  <c r="A959" i="28"/>
  <c r="I959" i="28"/>
  <c r="B959" i="28"/>
  <c r="C959" i="28"/>
  <c r="D959" i="28"/>
  <c r="E959" i="28"/>
  <c r="F959" i="28"/>
  <c r="B287" i="28"/>
  <c r="C287" i="28"/>
  <c r="E287" i="28"/>
  <c r="F287" i="28"/>
  <c r="G287" i="28"/>
  <c r="H287" i="28"/>
  <c r="A287" i="28"/>
  <c r="I287" i="28"/>
  <c r="D287" i="28"/>
  <c r="D56" i="28"/>
  <c r="F56" i="28"/>
  <c r="G56" i="28"/>
  <c r="H56" i="28"/>
  <c r="A56" i="28"/>
  <c r="I56" i="28"/>
  <c r="B56" i="28"/>
  <c r="E56" i="28"/>
  <c r="C56" i="28"/>
  <c r="B540" i="28"/>
  <c r="C540" i="28"/>
  <c r="E540" i="28"/>
  <c r="F540" i="28"/>
  <c r="G540" i="28"/>
  <c r="H540" i="28"/>
  <c r="A540" i="28"/>
  <c r="I540" i="28"/>
  <c r="D540" i="28"/>
  <c r="D938" i="28"/>
  <c r="E938" i="28"/>
  <c r="F938" i="28"/>
  <c r="G938" i="28"/>
  <c r="H938" i="28"/>
  <c r="A938" i="28"/>
  <c r="I938" i="28"/>
  <c r="B938" i="28"/>
  <c r="C938" i="28"/>
  <c r="D798" i="28"/>
  <c r="E798" i="28"/>
  <c r="F798" i="28"/>
  <c r="G798" i="28"/>
  <c r="H798" i="28"/>
  <c r="A798" i="28"/>
  <c r="I798" i="28"/>
  <c r="B798" i="28"/>
  <c r="C798" i="28"/>
  <c r="F14" i="28"/>
  <c r="G14" i="28"/>
  <c r="H14" i="28"/>
  <c r="A14" i="28"/>
  <c r="I14" i="28"/>
  <c r="B14" i="28"/>
  <c r="C14" i="28"/>
  <c r="D14" i="28"/>
  <c r="E14" i="28"/>
  <c r="F630" i="28"/>
  <c r="G630" i="28"/>
  <c r="H630" i="28"/>
  <c r="A630" i="28"/>
  <c r="I630" i="28"/>
  <c r="B630" i="28"/>
  <c r="C630" i="28"/>
  <c r="D630" i="28"/>
  <c r="E630" i="28"/>
  <c r="G21" i="28"/>
  <c r="H21" i="28"/>
  <c r="A21" i="28"/>
  <c r="I21" i="28"/>
  <c r="B21" i="28"/>
  <c r="C21" i="28"/>
  <c r="D21" i="28"/>
  <c r="E21" i="28"/>
  <c r="F21" i="28"/>
  <c r="D427" i="28"/>
  <c r="E427" i="28"/>
  <c r="F427" i="28"/>
  <c r="G427" i="28"/>
  <c r="H427" i="28"/>
  <c r="A427" i="28"/>
  <c r="I427" i="28"/>
  <c r="B427" i="28"/>
  <c r="C427" i="28"/>
  <c r="D994" i="28"/>
  <c r="E994" i="28"/>
  <c r="F994" i="28"/>
  <c r="G994" i="28"/>
  <c r="H994" i="28"/>
  <c r="A994" i="28"/>
  <c r="I994" i="28"/>
  <c r="B994" i="28"/>
  <c r="C994" i="28"/>
  <c r="F742" i="28"/>
  <c r="A742" i="28"/>
  <c r="I742" i="28"/>
  <c r="B742" i="28"/>
  <c r="C742" i="28"/>
  <c r="D742" i="28"/>
  <c r="E742" i="28"/>
  <c r="G742" i="28"/>
  <c r="H742" i="28"/>
  <c r="C483" i="28"/>
  <c r="D483" i="28"/>
  <c r="E483" i="28"/>
  <c r="F483" i="28"/>
  <c r="G483" i="28"/>
  <c r="H483" i="28"/>
  <c r="A483" i="28"/>
  <c r="I483" i="28"/>
  <c r="B483" i="28"/>
  <c r="F441" i="28"/>
  <c r="G441" i="28"/>
  <c r="H441" i="28"/>
  <c r="A441" i="28"/>
  <c r="I441" i="28"/>
  <c r="B441" i="28"/>
  <c r="C441" i="28"/>
  <c r="D441" i="28"/>
  <c r="E441" i="28"/>
  <c r="A196" i="28"/>
  <c r="B196" i="28"/>
  <c r="C196" i="28"/>
  <c r="D196" i="28"/>
  <c r="E196" i="28"/>
  <c r="F196" i="28"/>
  <c r="G196" i="28"/>
  <c r="H196" i="28"/>
  <c r="I196" i="28"/>
  <c r="D672" i="28"/>
  <c r="E672" i="28"/>
  <c r="G672" i="28"/>
  <c r="H672" i="28"/>
  <c r="A672" i="28"/>
  <c r="I672" i="28"/>
  <c r="B672" i="28"/>
  <c r="C672" i="28"/>
  <c r="F672" i="28"/>
  <c r="H28" i="28"/>
  <c r="A28" i="28"/>
  <c r="I28" i="28"/>
  <c r="B28" i="28"/>
  <c r="C28" i="28"/>
  <c r="D28" i="28"/>
  <c r="E28" i="28"/>
  <c r="F28" i="28"/>
  <c r="G28" i="28"/>
  <c r="A280" i="28"/>
  <c r="I280" i="28"/>
  <c r="B280" i="28"/>
  <c r="D280" i="28"/>
  <c r="E280" i="28"/>
  <c r="F280" i="28"/>
  <c r="G280" i="28"/>
  <c r="H280" i="28"/>
  <c r="C280" i="28"/>
  <c r="A651" i="28"/>
  <c r="I651" i="28"/>
  <c r="B651" i="28"/>
  <c r="C651" i="28"/>
  <c r="D651" i="28"/>
  <c r="E651" i="28"/>
  <c r="F651" i="28"/>
  <c r="G651" i="28"/>
  <c r="H651" i="28"/>
  <c r="E189" i="28"/>
  <c r="F189" i="28"/>
  <c r="G189" i="28"/>
  <c r="H189" i="28"/>
  <c r="A189" i="28"/>
  <c r="I189" i="28"/>
  <c r="B189" i="28"/>
  <c r="C189" i="28"/>
  <c r="D189" i="28"/>
  <c r="A134" i="28"/>
  <c r="I134" i="28"/>
  <c r="B134" i="28"/>
  <c r="C134" i="28"/>
  <c r="D134" i="28"/>
  <c r="G134" i="28"/>
  <c r="E134" i="28"/>
  <c r="F134" i="28"/>
  <c r="H134" i="28"/>
  <c r="A973" i="28"/>
  <c r="I973" i="28"/>
  <c r="B973" i="28"/>
  <c r="C973" i="28"/>
  <c r="D973" i="28"/>
  <c r="E973" i="28"/>
  <c r="F973" i="28"/>
  <c r="G973" i="28"/>
  <c r="H973" i="28"/>
  <c r="A126" i="28"/>
  <c r="I126" i="28"/>
  <c r="B126" i="28"/>
  <c r="C126" i="28"/>
  <c r="D126" i="28"/>
  <c r="G126" i="28"/>
  <c r="E126" i="28"/>
  <c r="F126" i="28"/>
  <c r="H126" i="28"/>
  <c r="C203" i="28"/>
  <c r="D203" i="28"/>
  <c r="E203" i="28"/>
  <c r="F203" i="28"/>
  <c r="G203" i="28"/>
  <c r="H203" i="28"/>
  <c r="A203" i="28"/>
  <c r="I203" i="28"/>
  <c r="B203" i="28"/>
  <c r="B980" i="28"/>
  <c r="C980" i="28"/>
  <c r="D980" i="28"/>
  <c r="E980" i="28"/>
  <c r="F980" i="28"/>
  <c r="G980" i="28"/>
  <c r="H980" i="28"/>
  <c r="A980" i="28"/>
  <c r="I980" i="28"/>
  <c r="D98" i="28"/>
  <c r="E98" i="28"/>
  <c r="F98" i="28"/>
  <c r="G98" i="28"/>
  <c r="H98" i="28"/>
  <c r="C98" i="28"/>
  <c r="A98" i="28"/>
  <c r="B98" i="28"/>
  <c r="I98" i="28"/>
  <c r="A245" i="28"/>
  <c r="I245" i="28"/>
  <c r="B245" i="28"/>
  <c r="C245" i="28"/>
  <c r="D245" i="28"/>
  <c r="E245" i="28"/>
  <c r="F245" i="28"/>
  <c r="G245" i="28"/>
  <c r="H245" i="28"/>
  <c r="C175" i="28"/>
  <c r="D175" i="28"/>
  <c r="E175" i="28"/>
  <c r="F175" i="28"/>
  <c r="G175" i="28"/>
  <c r="H175" i="28"/>
  <c r="A175" i="28"/>
  <c r="I175" i="28"/>
  <c r="B175" i="28"/>
  <c r="C987" i="28"/>
  <c r="D987" i="28"/>
  <c r="E987" i="28"/>
  <c r="F987" i="28"/>
  <c r="G987" i="28"/>
  <c r="H987" i="28"/>
  <c r="A987" i="28"/>
  <c r="I987" i="28"/>
  <c r="B987" i="28"/>
  <c r="G567" i="28"/>
  <c r="H567" i="28"/>
  <c r="B567" i="28"/>
  <c r="C567" i="28"/>
  <c r="D567" i="28"/>
  <c r="E567" i="28"/>
  <c r="F567" i="28"/>
  <c r="A567" i="28"/>
  <c r="I567" i="28"/>
  <c r="B413" i="28"/>
  <c r="C413" i="28"/>
  <c r="D413" i="28"/>
  <c r="E413" i="28"/>
  <c r="F413" i="28"/>
  <c r="G413" i="28"/>
  <c r="H413" i="28"/>
  <c r="A413" i="28"/>
  <c r="I413" i="28"/>
  <c r="B840" i="28"/>
  <c r="D840" i="28"/>
  <c r="E840" i="28"/>
  <c r="F840" i="28"/>
  <c r="G840" i="28"/>
  <c r="H840" i="28"/>
  <c r="A840" i="28"/>
  <c r="C840" i="28"/>
  <c r="I840" i="28"/>
  <c r="H644" i="28"/>
  <c r="A644" i="28"/>
  <c r="I644" i="28"/>
  <c r="B644" i="28"/>
  <c r="C644" i="28"/>
  <c r="D644" i="28"/>
  <c r="E644" i="28"/>
  <c r="F644" i="28"/>
  <c r="G644" i="28"/>
  <c r="C847" i="28"/>
  <c r="E847" i="28"/>
  <c r="F847" i="28"/>
  <c r="G847" i="28"/>
  <c r="H847" i="28"/>
  <c r="A847" i="28"/>
  <c r="I847" i="28"/>
  <c r="B847" i="28"/>
  <c r="D847" i="28"/>
  <c r="F364" i="28"/>
  <c r="G364" i="28"/>
  <c r="H364" i="28"/>
  <c r="A364" i="28"/>
  <c r="I364" i="28"/>
  <c r="B364" i="28"/>
  <c r="C364" i="28"/>
  <c r="D364" i="28"/>
  <c r="E364" i="28"/>
  <c r="G231" i="28"/>
  <c r="H231" i="28"/>
  <c r="A231" i="28"/>
  <c r="I231" i="28"/>
  <c r="B231" i="28"/>
  <c r="C231" i="28"/>
  <c r="D231" i="28"/>
  <c r="E231" i="28"/>
  <c r="F231" i="28"/>
  <c r="C49" i="28"/>
  <c r="E49" i="28"/>
  <c r="F49" i="28"/>
  <c r="G49" i="28"/>
  <c r="H49" i="28"/>
  <c r="A49" i="28"/>
  <c r="I49" i="28"/>
  <c r="D49" i="28"/>
  <c r="B49" i="28"/>
  <c r="H273" i="28"/>
  <c r="A273" i="28"/>
  <c r="I273" i="28"/>
  <c r="C273" i="28"/>
  <c r="D273" i="28"/>
  <c r="E273" i="28"/>
  <c r="F273" i="28"/>
  <c r="G273" i="28"/>
  <c r="B273" i="28"/>
  <c r="D301" i="28"/>
  <c r="E301" i="28"/>
  <c r="G301" i="28"/>
  <c r="H301" i="28"/>
  <c r="A301" i="28"/>
  <c r="I301" i="28"/>
  <c r="B301" i="28"/>
  <c r="C301" i="28"/>
  <c r="F301" i="28"/>
  <c r="G371" i="28"/>
  <c r="H371" i="28"/>
  <c r="A371" i="28"/>
  <c r="I371" i="28"/>
  <c r="B371" i="28"/>
  <c r="C371" i="28"/>
  <c r="D371" i="28"/>
  <c r="E371" i="28"/>
  <c r="F371" i="28"/>
  <c r="G519" i="28"/>
  <c r="H519" i="28"/>
  <c r="B519" i="28"/>
  <c r="C519" i="28"/>
  <c r="D519" i="28"/>
  <c r="E519" i="28"/>
  <c r="F519" i="28"/>
  <c r="A519" i="28"/>
  <c r="I519" i="28"/>
  <c r="F315" i="28"/>
  <c r="A315" i="28"/>
  <c r="I315" i="28"/>
  <c r="B315" i="28"/>
  <c r="C315" i="28"/>
  <c r="D315" i="28"/>
  <c r="E315" i="28"/>
  <c r="G315" i="28"/>
  <c r="H315" i="28"/>
  <c r="C294" i="28"/>
  <c r="D294" i="28"/>
  <c r="F294" i="28"/>
  <c r="G294" i="28"/>
  <c r="H294" i="28"/>
  <c r="A294" i="28"/>
  <c r="I294" i="28"/>
  <c r="B294" i="28"/>
  <c r="E294" i="28"/>
  <c r="F616" i="28"/>
  <c r="A616" i="28"/>
  <c r="I616" i="28"/>
  <c r="B616" i="28"/>
  <c r="C616" i="28"/>
  <c r="D616" i="28"/>
  <c r="E616" i="28"/>
  <c r="G616" i="28"/>
  <c r="H616" i="28"/>
  <c r="E434" i="28"/>
  <c r="F434" i="28"/>
  <c r="G434" i="28"/>
  <c r="H434" i="28"/>
  <c r="A434" i="28"/>
  <c r="I434" i="28"/>
  <c r="B434" i="28"/>
  <c r="C434" i="28"/>
  <c r="D434" i="28"/>
  <c r="E1001" i="28"/>
  <c r="F1001" i="28"/>
  <c r="G1001" i="28"/>
  <c r="H1001" i="28"/>
  <c r="A1001" i="28"/>
  <c r="I1001" i="28"/>
  <c r="B1001" i="28"/>
  <c r="C1001" i="28"/>
  <c r="D1001" i="28"/>
  <c r="C343" i="28"/>
  <c r="D343" i="28"/>
  <c r="E343" i="28"/>
  <c r="F343" i="28"/>
  <c r="G343" i="28"/>
  <c r="H343" i="28"/>
  <c r="A343" i="28"/>
  <c r="I343" i="28"/>
  <c r="B343" i="28"/>
  <c r="A581" i="28"/>
  <c r="I581" i="28"/>
  <c r="B581" i="28"/>
  <c r="D581" i="28"/>
  <c r="E581" i="28"/>
  <c r="F581" i="28"/>
  <c r="G581" i="28"/>
  <c r="H581" i="28"/>
  <c r="C581" i="28"/>
  <c r="B476" i="28"/>
  <c r="C476" i="28"/>
  <c r="D476" i="28"/>
  <c r="E476" i="28"/>
  <c r="F476" i="28"/>
  <c r="G476" i="28"/>
  <c r="H476" i="28"/>
  <c r="A476" i="28"/>
  <c r="I476" i="28"/>
  <c r="B469" i="28"/>
  <c r="C469" i="28"/>
  <c r="D469" i="28"/>
  <c r="E469" i="28"/>
  <c r="F469" i="28"/>
  <c r="G469" i="28"/>
  <c r="H469" i="28"/>
  <c r="A469" i="28"/>
  <c r="I469" i="28"/>
  <c r="B532" i="28"/>
  <c r="C532" i="28"/>
  <c r="E532" i="28"/>
  <c r="F532" i="28"/>
  <c r="G532" i="28"/>
  <c r="H532" i="28"/>
  <c r="A532" i="28"/>
  <c r="I532" i="28"/>
  <c r="D532" i="28"/>
  <c r="D350" i="28"/>
  <c r="E350" i="28"/>
  <c r="F350" i="28"/>
  <c r="G350" i="28"/>
  <c r="H350" i="28"/>
  <c r="A350" i="28"/>
  <c r="I350" i="28"/>
  <c r="B350" i="28"/>
  <c r="C350" i="28"/>
  <c r="E217" i="28"/>
  <c r="F217" i="28"/>
  <c r="G217" i="28"/>
  <c r="H217" i="28"/>
  <c r="A217" i="28"/>
  <c r="I217" i="28"/>
  <c r="B217" i="28"/>
  <c r="C217" i="28"/>
  <c r="D217" i="28"/>
  <c r="C91" i="28"/>
  <c r="D91" i="28"/>
  <c r="E91" i="28"/>
  <c r="F91" i="28"/>
  <c r="G91" i="28"/>
  <c r="B91" i="28"/>
  <c r="A91" i="28"/>
  <c r="H91" i="28"/>
  <c r="I91" i="28"/>
  <c r="B392" i="28"/>
  <c r="C392" i="28"/>
  <c r="D392" i="28"/>
  <c r="E392" i="28"/>
  <c r="F392" i="28"/>
  <c r="G392" i="28"/>
  <c r="A392" i="28"/>
  <c r="I392" i="28"/>
  <c r="H392" i="28"/>
  <c r="G266" i="28"/>
  <c r="H266" i="28"/>
  <c r="B266" i="28"/>
  <c r="C266" i="28"/>
  <c r="D266" i="28"/>
  <c r="E266" i="28"/>
  <c r="F266" i="28"/>
  <c r="A266" i="28"/>
  <c r="I266" i="28"/>
  <c r="H518" i="28"/>
  <c r="A518" i="28"/>
  <c r="I518" i="28"/>
  <c r="C518" i="28"/>
  <c r="D518" i="28"/>
  <c r="E518" i="28"/>
  <c r="F518" i="28"/>
  <c r="G518" i="28"/>
  <c r="B518" i="28"/>
  <c r="E553" i="28"/>
  <c r="F553" i="28"/>
  <c r="H553" i="28"/>
  <c r="A553" i="28"/>
  <c r="I553" i="28"/>
  <c r="B553" i="28"/>
  <c r="C553" i="28"/>
  <c r="D553" i="28"/>
  <c r="G553" i="28"/>
  <c r="G763" i="28"/>
  <c r="H763" i="28"/>
  <c r="A763" i="28"/>
  <c r="I763" i="28"/>
  <c r="B763" i="28"/>
  <c r="C763" i="28"/>
  <c r="D763" i="28"/>
  <c r="E763" i="28"/>
  <c r="F763" i="28"/>
  <c r="B722" i="28"/>
  <c r="E722" i="28"/>
  <c r="F722" i="28"/>
  <c r="G722" i="28"/>
  <c r="H722" i="28"/>
  <c r="A722" i="28"/>
  <c r="I722" i="28"/>
  <c r="C722" i="28"/>
  <c r="D722" i="28"/>
  <c r="H966" i="28"/>
  <c r="A966" i="28"/>
  <c r="I966" i="28"/>
  <c r="B966" i="28"/>
  <c r="C966" i="28"/>
  <c r="D966" i="28"/>
  <c r="E966" i="28"/>
  <c r="F966" i="28"/>
  <c r="G966" i="28"/>
  <c r="H378" i="28"/>
  <c r="A378" i="28"/>
  <c r="I378" i="28"/>
  <c r="B378" i="28"/>
  <c r="C378" i="28"/>
  <c r="D378" i="28"/>
  <c r="E378" i="28"/>
  <c r="F378" i="28"/>
  <c r="G378" i="28"/>
  <c r="F70" i="28"/>
  <c r="H70" i="28"/>
  <c r="B70" i="28"/>
  <c r="C70" i="28"/>
  <c r="D70" i="28"/>
  <c r="A70" i="28"/>
  <c r="E70" i="28"/>
  <c r="I70" i="28"/>
  <c r="G70" i="28"/>
  <c r="F896" i="28"/>
  <c r="G896" i="28"/>
  <c r="H896" i="28"/>
  <c r="A896" i="28"/>
  <c r="I896" i="28"/>
  <c r="B896" i="28"/>
  <c r="C896" i="28"/>
  <c r="D896" i="28"/>
  <c r="E896" i="28"/>
  <c r="C931" i="28"/>
  <c r="D931" i="28"/>
  <c r="E931" i="28"/>
  <c r="F931" i="28"/>
  <c r="G931" i="28"/>
  <c r="H931" i="28"/>
  <c r="A931" i="28"/>
  <c r="I931" i="28"/>
  <c r="B931" i="28"/>
  <c r="E497" i="28"/>
  <c r="F497" i="28"/>
  <c r="H497" i="28"/>
  <c r="A497" i="28"/>
  <c r="I497" i="28"/>
  <c r="B497" i="28"/>
  <c r="C497" i="28"/>
  <c r="D497" i="28"/>
  <c r="G497" i="28"/>
  <c r="B714" i="28"/>
  <c r="E714" i="28"/>
  <c r="F714" i="28"/>
  <c r="G714" i="28"/>
  <c r="H714" i="28"/>
  <c r="A714" i="28"/>
  <c r="I714" i="28"/>
  <c r="C714" i="28"/>
  <c r="D714" i="28"/>
  <c r="A707" i="28"/>
  <c r="I707" i="28"/>
  <c r="D707" i="28"/>
  <c r="E707" i="28"/>
  <c r="F707" i="28"/>
  <c r="G707" i="28"/>
  <c r="H707" i="28"/>
  <c r="B707" i="28"/>
  <c r="C707" i="28"/>
  <c r="E757" i="28"/>
  <c r="F757" i="28"/>
  <c r="G757" i="28"/>
  <c r="H757" i="28"/>
  <c r="A757" i="28"/>
  <c r="I757" i="28"/>
  <c r="B757" i="28"/>
  <c r="C757" i="28"/>
  <c r="D757" i="28"/>
  <c r="D680" i="28"/>
  <c r="E680" i="28"/>
  <c r="G680" i="28"/>
  <c r="H680" i="28"/>
  <c r="A680" i="28"/>
  <c r="I680" i="28"/>
  <c r="B680" i="28"/>
  <c r="C680" i="28"/>
  <c r="F680" i="28"/>
  <c r="H238" i="28"/>
  <c r="A238" i="28"/>
  <c r="I238" i="28"/>
  <c r="B238" i="28"/>
  <c r="C238" i="28"/>
  <c r="D238" i="28"/>
  <c r="E238" i="28"/>
  <c r="F238" i="28"/>
  <c r="G238" i="28"/>
  <c r="G819" i="28"/>
  <c r="A819" i="28"/>
  <c r="I819" i="28"/>
  <c r="B819" i="28"/>
  <c r="C819" i="28"/>
  <c r="D819" i="28"/>
  <c r="E819" i="28"/>
  <c r="F819" i="28"/>
  <c r="H819" i="28"/>
  <c r="F812" i="28"/>
  <c r="H812" i="28"/>
  <c r="A812" i="28"/>
  <c r="I812" i="28"/>
  <c r="B812" i="28"/>
  <c r="C812" i="28"/>
  <c r="D812" i="28"/>
  <c r="E812" i="28"/>
  <c r="G812" i="28"/>
  <c r="D182" i="28"/>
  <c r="E182" i="28"/>
  <c r="F182" i="28"/>
  <c r="G182" i="28"/>
  <c r="H182" i="28"/>
  <c r="A182" i="28"/>
  <c r="I182" i="28"/>
  <c r="B182" i="28"/>
  <c r="C182" i="28"/>
  <c r="B168" i="28"/>
  <c r="C168" i="28"/>
  <c r="D168" i="28"/>
  <c r="E168" i="28"/>
  <c r="F168" i="28"/>
  <c r="G168" i="28"/>
  <c r="H168" i="28"/>
  <c r="A168" i="28"/>
  <c r="I168" i="28"/>
  <c r="F952" i="28"/>
  <c r="G952" i="28"/>
  <c r="H952" i="28"/>
  <c r="A952" i="28"/>
  <c r="I952" i="28"/>
  <c r="B952" i="28"/>
  <c r="C952" i="28"/>
  <c r="D952" i="28"/>
  <c r="E952" i="28"/>
  <c r="F686" i="28"/>
  <c r="A686" i="28"/>
  <c r="I686" i="28"/>
  <c r="B686" i="28"/>
  <c r="C686" i="28"/>
  <c r="D686" i="28"/>
  <c r="E686" i="28"/>
  <c r="G686" i="28"/>
  <c r="H686" i="28"/>
  <c r="D854" i="28"/>
  <c r="F854" i="28"/>
  <c r="G854" i="28"/>
  <c r="H854" i="28"/>
  <c r="A854" i="28"/>
  <c r="I854" i="28"/>
  <c r="B854" i="28"/>
  <c r="C854" i="28"/>
  <c r="E854" i="28"/>
  <c r="E805" i="28"/>
  <c r="F805" i="28"/>
  <c r="G805" i="28"/>
  <c r="H805" i="28"/>
  <c r="A805" i="28"/>
  <c r="I805" i="28"/>
  <c r="B805" i="28"/>
  <c r="C805" i="28"/>
  <c r="D805" i="28"/>
  <c r="G448" i="28"/>
  <c r="H448" i="28"/>
  <c r="A448" i="28"/>
  <c r="I448" i="28"/>
  <c r="B448" i="28"/>
  <c r="C448" i="28"/>
  <c r="D448" i="28"/>
  <c r="E448" i="28"/>
  <c r="F448" i="28"/>
  <c r="E105" i="28"/>
  <c r="F105" i="28"/>
  <c r="G105" i="28"/>
  <c r="H105" i="28"/>
  <c r="A105" i="28"/>
  <c r="I105" i="28"/>
  <c r="D105" i="28"/>
  <c r="B105" i="28"/>
  <c r="C105" i="28"/>
  <c r="E63" i="28"/>
  <c r="G63" i="28"/>
  <c r="H63" i="28"/>
  <c r="A63" i="28"/>
  <c r="I63" i="28"/>
  <c r="B63" i="28"/>
  <c r="C63" i="28"/>
  <c r="F63" i="28"/>
  <c r="D63" i="28"/>
  <c r="G147" i="28"/>
  <c r="H147" i="28"/>
  <c r="A147" i="28"/>
  <c r="I147" i="28"/>
  <c r="B147" i="28"/>
  <c r="C147" i="28"/>
  <c r="D147" i="28"/>
  <c r="E147" i="28"/>
  <c r="F147" i="28"/>
  <c r="H119" i="28"/>
  <c r="A119" i="28"/>
  <c r="I119" i="28"/>
  <c r="B119" i="28"/>
  <c r="C119" i="28"/>
  <c r="F119" i="28"/>
  <c r="D119" i="28"/>
  <c r="E119" i="28"/>
  <c r="G119" i="28"/>
  <c r="D602" i="28"/>
  <c r="G602" i="28"/>
  <c r="H602" i="28"/>
  <c r="A602" i="28"/>
  <c r="I602" i="28"/>
  <c r="B602" i="28"/>
  <c r="C602" i="28"/>
  <c r="E602" i="28"/>
  <c r="F602" i="28"/>
  <c r="C27" i="5"/>
  <c r="M27" i="5" s="1"/>
  <c r="C21" i="5"/>
  <c r="M21" i="5" s="1"/>
  <c r="C28" i="5"/>
  <c r="M28" i="5" s="1"/>
  <c r="C22" i="5"/>
  <c r="M22" i="5" s="1"/>
  <c r="C16" i="12"/>
  <c r="L16" i="12" s="1"/>
  <c r="O15" i="12"/>
  <c r="B63" i="9"/>
  <c r="O63" i="9" s="1"/>
  <c r="B57" i="9"/>
  <c r="O57" i="9" s="1"/>
  <c r="B51" i="9"/>
  <c r="O51" i="9" s="1"/>
  <c r="B56" i="9"/>
  <c r="O56" i="9" s="1"/>
  <c r="B50" i="9"/>
  <c r="O50" i="9" s="1"/>
  <c r="B49" i="9"/>
  <c r="O49" i="9" s="1"/>
  <c r="B62" i="9"/>
  <c r="O62" i="9" s="1"/>
  <c r="B55" i="9"/>
  <c r="O55" i="9" s="1"/>
  <c r="B48" i="9"/>
  <c r="O48" i="9" s="1"/>
  <c r="B59" i="9"/>
  <c r="O59" i="9" s="1"/>
  <c r="B58" i="9"/>
  <c r="O58" i="9" s="1"/>
  <c r="B52" i="9"/>
  <c r="O52" i="9" s="1"/>
  <c r="B64" i="9"/>
  <c r="O64" i="9" s="1"/>
  <c r="O14" i="12"/>
  <c r="D2" i="22" s="1"/>
  <c r="C29" i="5"/>
  <c r="M29" i="5" s="1"/>
  <c r="C23" i="5"/>
  <c r="M23" i="5" s="1"/>
  <c r="D4" i="26" s="1"/>
  <c r="D2" i="21"/>
  <c r="N19" i="8" l="1"/>
  <c r="N17" i="8" s="1"/>
  <c r="S24" i="8"/>
  <c r="G7" i="25"/>
  <c r="A7" i="25"/>
  <c r="B7" i="25"/>
  <c r="C7" i="25"/>
  <c r="D7" i="25"/>
  <c r="E7" i="25"/>
  <c r="F7" i="25"/>
  <c r="B24" i="8"/>
  <c r="D3" i="26"/>
  <c r="M13" i="5"/>
  <c r="D3" i="22"/>
  <c r="F148" i="28"/>
  <c r="G148" i="28"/>
  <c r="H148" i="28"/>
  <c r="A148" i="28"/>
  <c r="I148" i="28"/>
  <c r="B148" i="28"/>
  <c r="C148" i="28"/>
  <c r="D148" i="28"/>
  <c r="E148" i="28"/>
  <c r="E953" i="28"/>
  <c r="F953" i="28"/>
  <c r="G953" i="28"/>
  <c r="H953" i="28"/>
  <c r="A953" i="28"/>
  <c r="I953" i="28"/>
  <c r="B953" i="28"/>
  <c r="C953" i="28"/>
  <c r="D953" i="28"/>
  <c r="F512" i="28"/>
  <c r="G512" i="28"/>
  <c r="A512" i="28"/>
  <c r="I512" i="28"/>
  <c r="B512" i="28"/>
  <c r="C512" i="28"/>
  <c r="D512" i="28"/>
  <c r="E512" i="28"/>
  <c r="H512" i="28"/>
  <c r="C428" i="28"/>
  <c r="D428" i="28"/>
  <c r="E428" i="28"/>
  <c r="F428" i="28"/>
  <c r="G428" i="28"/>
  <c r="H428" i="28"/>
  <c r="A428" i="28"/>
  <c r="I428" i="28"/>
  <c r="B428" i="28"/>
  <c r="D218" i="28"/>
  <c r="E218" i="28"/>
  <c r="F218" i="28"/>
  <c r="G218" i="28"/>
  <c r="H218" i="28"/>
  <c r="A218" i="28"/>
  <c r="I218" i="28"/>
  <c r="B218" i="28"/>
  <c r="C218" i="28"/>
  <c r="H246" i="28"/>
  <c r="A246" i="28"/>
  <c r="I246" i="28"/>
  <c r="B246" i="28"/>
  <c r="C246" i="28"/>
  <c r="D246" i="28"/>
  <c r="E246" i="28"/>
  <c r="F246" i="28"/>
  <c r="G246" i="28"/>
  <c r="B295" i="28"/>
  <c r="C295" i="28"/>
  <c r="E295" i="28"/>
  <c r="F295" i="28"/>
  <c r="G295" i="28"/>
  <c r="H295" i="28"/>
  <c r="A295" i="28"/>
  <c r="I295" i="28"/>
  <c r="D295" i="28"/>
  <c r="E869" i="28"/>
  <c r="G869" i="28"/>
  <c r="H869" i="28"/>
  <c r="A869" i="28"/>
  <c r="I869" i="28"/>
  <c r="B869" i="28"/>
  <c r="C869" i="28"/>
  <c r="D869" i="28"/>
  <c r="F869" i="28"/>
  <c r="C351" i="28"/>
  <c r="D351" i="28"/>
  <c r="E351" i="28"/>
  <c r="F351" i="28"/>
  <c r="G351" i="28"/>
  <c r="H351" i="28"/>
  <c r="A351" i="28"/>
  <c r="I351" i="28"/>
  <c r="B351" i="28"/>
  <c r="E505" i="28"/>
  <c r="F505" i="28"/>
  <c r="H505" i="28"/>
  <c r="A505" i="28"/>
  <c r="I505" i="28"/>
  <c r="B505" i="28"/>
  <c r="C505" i="28"/>
  <c r="D505" i="28"/>
  <c r="G505" i="28"/>
  <c r="E813" i="28"/>
  <c r="G813" i="28"/>
  <c r="H813" i="28"/>
  <c r="A813" i="28"/>
  <c r="I813" i="28"/>
  <c r="B813" i="28"/>
  <c r="C813" i="28"/>
  <c r="D813" i="28"/>
  <c r="F813" i="28"/>
  <c r="E897" i="28"/>
  <c r="F897" i="28"/>
  <c r="G897" i="28"/>
  <c r="H897" i="28"/>
  <c r="A897" i="28"/>
  <c r="I897" i="28"/>
  <c r="B897" i="28"/>
  <c r="C897" i="28"/>
  <c r="D897" i="28"/>
  <c r="G330" i="28"/>
  <c r="B330" i="28"/>
  <c r="C330" i="28"/>
  <c r="D330" i="28"/>
  <c r="E330" i="28"/>
  <c r="F330" i="28"/>
  <c r="A330" i="28"/>
  <c r="H330" i="28"/>
  <c r="I330" i="28"/>
  <c r="D1002" i="28"/>
  <c r="E1002" i="28"/>
  <c r="F1002" i="28"/>
  <c r="G1002" i="28"/>
  <c r="H1002" i="28"/>
  <c r="A1002" i="28"/>
  <c r="I1002" i="28"/>
  <c r="B1002" i="28"/>
  <c r="C1002" i="28"/>
  <c r="C995" i="28"/>
  <c r="D995" i="28"/>
  <c r="E995" i="28"/>
  <c r="F995" i="28"/>
  <c r="G995" i="28"/>
  <c r="H995" i="28"/>
  <c r="A995" i="28"/>
  <c r="I995" i="28"/>
  <c r="B995" i="28"/>
  <c r="C547" i="28"/>
  <c r="D547" i="28"/>
  <c r="F547" i="28"/>
  <c r="G547" i="28"/>
  <c r="H547" i="28"/>
  <c r="A547" i="28"/>
  <c r="I547" i="28"/>
  <c r="B547" i="28"/>
  <c r="E547" i="28"/>
  <c r="H582" i="28"/>
  <c r="A582" i="28"/>
  <c r="I582" i="28"/>
  <c r="C582" i="28"/>
  <c r="D582" i="28"/>
  <c r="E582" i="28"/>
  <c r="F582" i="28"/>
  <c r="G582" i="28"/>
  <c r="B582" i="28"/>
  <c r="F323" i="28"/>
  <c r="A323" i="28"/>
  <c r="I323" i="28"/>
  <c r="B323" i="28"/>
  <c r="C323" i="28"/>
  <c r="D323" i="28"/>
  <c r="E323" i="28"/>
  <c r="G323" i="28"/>
  <c r="H323" i="28"/>
  <c r="B92" i="28"/>
  <c r="C92" i="28"/>
  <c r="D92" i="28"/>
  <c r="E92" i="28"/>
  <c r="F92" i="28"/>
  <c r="A92" i="28"/>
  <c r="I92" i="28"/>
  <c r="G92" i="28"/>
  <c r="H92" i="28"/>
  <c r="A925" i="28"/>
  <c r="I925" i="28"/>
  <c r="B925" i="28"/>
  <c r="C925" i="28"/>
  <c r="D925" i="28"/>
  <c r="E925" i="28"/>
  <c r="F925" i="28"/>
  <c r="G925" i="28"/>
  <c r="H925" i="28"/>
  <c r="G456" i="28"/>
  <c r="H456" i="28"/>
  <c r="A456" i="28"/>
  <c r="I456" i="28"/>
  <c r="B456" i="28"/>
  <c r="C456" i="28"/>
  <c r="D456" i="28"/>
  <c r="E456" i="28"/>
  <c r="F456" i="28"/>
  <c r="C99" i="28"/>
  <c r="D99" i="28"/>
  <c r="E99" i="28"/>
  <c r="F99" i="28"/>
  <c r="G99" i="28"/>
  <c r="B99" i="28"/>
  <c r="A99" i="28"/>
  <c r="H99" i="28"/>
  <c r="I99" i="28"/>
  <c r="G967" i="28"/>
  <c r="H967" i="28"/>
  <c r="A967" i="28"/>
  <c r="I967" i="28"/>
  <c r="B967" i="28"/>
  <c r="C967" i="28"/>
  <c r="D967" i="28"/>
  <c r="E967" i="28"/>
  <c r="F967" i="28"/>
  <c r="A785" i="28"/>
  <c r="I785" i="28"/>
  <c r="B785" i="28"/>
  <c r="C785" i="28"/>
  <c r="D785" i="28"/>
  <c r="E785" i="28"/>
  <c r="F785" i="28"/>
  <c r="G785" i="28"/>
  <c r="H785" i="28"/>
  <c r="E15" i="28"/>
  <c r="F15" i="28"/>
  <c r="G15" i="28"/>
  <c r="H15" i="28"/>
  <c r="A15" i="28"/>
  <c r="I15" i="28"/>
  <c r="B15" i="28"/>
  <c r="C15" i="28"/>
  <c r="D15" i="28"/>
  <c r="E442" i="28"/>
  <c r="F442" i="28"/>
  <c r="G442" i="28"/>
  <c r="H442" i="28"/>
  <c r="A442" i="28"/>
  <c r="I442" i="28"/>
  <c r="B442" i="28"/>
  <c r="C442" i="28"/>
  <c r="D442" i="28"/>
  <c r="G883" i="28"/>
  <c r="A883" i="28"/>
  <c r="I883" i="28"/>
  <c r="B883" i="28"/>
  <c r="C883" i="28"/>
  <c r="D883" i="28"/>
  <c r="E883" i="28"/>
  <c r="F883" i="28"/>
  <c r="H883" i="28"/>
  <c r="F113" i="28"/>
  <c r="G113" i="28"/>
  <c r="H113" i="28"/>
  <c r="A113" i="28"/>
  <c r="I113" i="28"/>
  <c r="D113" i="28"/>
  <c r="B113" i="28"/>
  <c r="C113" i="28"/>
  <c r="E113" i="28"/>
  <c r="C673" i="28"/>
  <c r="D673" i="28"/>
  <c r="F673" i="28"/>
  <c r="G673" i="28"/>
  <c r="H673" i="28"/>
  <c r="A673" i="28"/>
  <c r="I673" i="28"/>
  <c r="B673" i="28"/>
  <c r="E673" i="28"/>
  <c r="A589" i="28"/>
  <c r="I589" i="28"/>
  <c r="B589" i="28"/>
  <c r="D589" i="28"/>
  <c r="E589" i="28"/>
  <c r="F589" i="28"/>
  <c r="G589" i="28"/>
  <c r="H589" i="28"/>
  <c r="C589" i="28"/>
  <c r="H526" i="28"/>
  <c r="A526" i="28"/>
  <c r="I526" i="28"/>
  <c r="C526" i="28"/>
  <c r="D526" i="28"/>
  <c r="E526" i="28"/>
  <c r="F526" i="28"/>
  <c r="G526" i="28"/>
  <c r="B526" i="28"/>
  <c r="A43" i="28"/>
  <c r="I43" i="28"/>
  <c r="B43" i="28"/>
  <c r="C43" i="28"/>
  <c r="D43" i="28"/>
  <c r="E43" i="28"/>
  <c r="F43" i="28"/>
  <c r="G43" i="28"/>
  <c r="H43" i="28"/>
  <c r="A470" i="28"/>
  <c r="I470" i="28"/>
  <c r="B470" i="28"/>
  <c r="C470" i="28"/>
  <c r="D470" i="28"/>
  <c r="E470" i="28"/>
  <c r="F470" i="28"/>
  <c r="G470" i="28"/>
  <c r="H470" i="28"/>
  <c r="G771" i="28"/>
  <c r="H771" i="28"/>
  <c r="A771" i="28"/>
  <c r="I771" i="28"/>
  <c r="B771" i="28"/>
  <c r="C771" i="28"/>
  <c r="D771" i="28"/>
  <c r="E771" i="28"/>
  <c r="F771" i="28"/>
  <c r="G239" i="28"/>
  <c r="H239" i="28"/>
  <c r="A239" i="28"/>
  <c r="I239" i="28"/>
  <c r="B239" i="28"/>
  <c r="C239" i="28"/>
  <c r="D239" i="28"/>
  <c r="E239" i="28"/>
  <c r="F239" i="28"/>
  <c r="A414" i="28"/>
  <c r="I414" i="28"/>
  <c r="B414" i="28"/>
  <c r="C414" i="28"/>
  <c r="D414" i="28"/>
  <c r="E414" i="28"/>
  <c r="F414" i="28"/>
  <c r="G414" i="28"/>
  <c r="H414" i="28"/>
  <c r="E225" i="28"/>
  <c r="F225" i="28"/>
  <c r="G225" i="28"/>
  <c r="H225" i="28"/>
  <c r="A225" i="28"/>
  <c r="I225" i="28"/>
  <c r="B225" i="28"/>
  <c r="C225" i="28"/>
  <c r="D225" i="28"/>
  <c r="E316" i="28"/>
  <c r="H316" i="28"/>
  <c r="A316" i="28"/>
  <c r="I316" i="28"/>
  <c r="B316" i="28"/>
  <c r="C316" i="28"/>
  <c r="D316" i="28"/>
  <c r="F316" i="28"/>
  <c r="G316" i="28"/>
  <c r="A715" i="28"/>
  <c r="I715" i="28"/>
  <c r="D715" i="28"/>
  <c r="E715" i="28"/>
  <c r="F715" i="28"/>
  <c r="G715" i="28"/>
  <c r="H715" i="28"/>
  <c r="B715" i="28"/>
  <c r="C715" i="28"/>
  <c r="D358" i="28"/>
  <c r="E358" i="28"/>
  <c r="F358" i="28"/>
  <c r="G358" i="28"/>
  <c r="H358" i="28"/>
  <c r="A358" i="28"/>
  <c r="I358" i="28"/>
  <c r="B358" i="28"/>
  <c r="C358" i="28"/>
  <c r="F22" i="28"/>
  <c r="G22" i="28"/>
  <c r="H22" i="28"/>
  <c r="A22" i="28"/>
  <c r="I22" i="28"/>
  <c r="B22" i="28"/>
  <c r="C22" i="28"/>
  <c r="D22" i="28"/>
  <c r="E22" i="28"/>
  <c r="G274" i="28"/>
  <c r="H274" i="28"/>
  <c r="B274" i="28"/>
  <c r="C274" i="28"/>
  <c r="D274" i="28"/>
  <c r="E274" i="28"/>
  <c r="F274" i="28"/>
  <c r="A274" i="28"/>
  <c r="I274" i="28"/>
  <c r="B260" i="28"/>
  <c r="C260" i="28"/>
  <c r="D260" i="28"/>
  <c r="E260" i="28"/>
  <c r="F260" i="28"/>
  <c r="G260" i="28"/>
  <c r="H260" i="28"/>
  <c r="A260" i="28"/>
  <c r="I260" i="28"/>
  <c r="G379" i="28"/>
  <c r="H379" i="28"/>
  <c r="A379" i="28"/>
  <c r="I379" i="28"/>
  <c r="B379" i="28"/>
  <c r="C379" i="28"/>
  <c r="D379" i="28"/>
  <c r="E379" i="28"/>
  <c r="F379" i="28"/>
  <c r="F876" i="28"/>
  <c r="H876" i="28"/>
  <c r="A876" i="28"/>
  <c r="I876" i="28"/>
  <c r="B876" i="28"/>
  <c r="C876" i="28"/>
  <c r="D876" i="28"/>
  <c r="E876" i="28"/>
  <c r="G876" i="28"/>
  <c r="C729" i="28"/>
  <c r="F729" i="28"/>
  <c r="G729" i="28"/>
  <c r="H729" i="28"/>
  <c r="A729" i="28"/>
  <c r="I729" i="28"/>
  <c r="B729" i="28"/>
  <c r="D729" i="28"/>
  <c r="E729" i="28"/>
  <c r="H36" i="28"/>
  <c r="A36" i="28"/>
  <c r="I36" i="28"/>
  <c r="B36" i="28"/>
  <c r="C36" i="28"/>
  <c r="D36" i="28"/>
  <c r="E36" i="28"/>
  <c r="F36" i="28"/>
  <c r="G36" i="28"/>
  <c r="C57" i="28"/>
  <c r="E57" i="28"/>
  <c r="F57" i="28"/>
  <c r="G57" i="28"/>
  <c r="H57" i="28"/>
  <c r="A57" i="28"/>
  <c r="I57" i="28"/>
  <c r="B57" i="28"/>
  <c r="D57" i="28"/>
  <c r="A288" i="28"/>
  <c r="I288" i="28"/>
  <c r="B288" i="28"/>
  <c r="D288" i="28"/>
  <c r="E288" i="28"/>
  <c r="F288" i="28"/>
  <c r="G288" i="28"/>
  <c r="H288" i="28"/>
  <c r="C288" i="28"/>
  <c r="F820" i="28"/>
  <c r="H820" i="28"/>
  <c r="A820" i="28"/>
  <c r="I820" i="28"/>
  <c r="B820" i="28"/>
  <c r="C820" i="28"/>
  <c r="D820" i="28"/>
  <c r="E820" i="28"/>
  <c r="G820" i="28"/>
  <c r="B596" i="28"/>
  <c r="E596" i="28"/>
  <c r="F596" i="28"/>
  <c r="G596" i="28"/>
  <c r="H596" i="28"/>
  <c r="A596" i="28"/>
  <c r="I596" i="28"/>
  <c r="C596" i="28"/>
  <c r="D596" i="28"/>
  <c r="B792" i="28"/>
  <c r="C792" i="28"/>
  <c r="D792" i="28"/>
  <c r="E792" i="28"/>
  <c r="F792" i="28"/>
  <c r="G792" i="28"/>
  <c r="H792" i="28"/>
  <c r="A792" i="28"/>
  <c r="I792" i="28"/>
  <c r="G575" i="28"/>
  <c r="H575" i="28"/>
  <c r="B575" i="28"/>
  <c r="C575" i="28"/>
  <c r="D575" i="28"/>
  <c r="E575" i="28"/>
  <c r="F575" i="28"/>
  <c r="I575" i="28"/>
  <c r="A575" i="28"/>
  <c r="H337" i="28"/>
  <c r="C337" i="28"/>
  <c r="D337" i="28"/>
  <c r="E337" i="28"/>
  <c r="F337" i="28"/>
  <c r="G337" i="28"/>
  <c r="A337" i="28"/>
  <c r="B337" i="28"/>
  <c r="I337" i="28"/>
  <c r="F78" i="28"/>
  <c r="H78" i="28"/>
  <c r="B78" i="28"/>
  <c r="C78" i="28"/>
  <c r="D78" i="28"/>
  <c r="G78" i="28"/>
  <c r="I78" i="28"/>
  <c r="E78" i="28"/>
  <c r="A78" i="28"/>
  <c r="C939" i="28"/>
  <c r="D939" i="28"/>
  <c r="E939" i="28"/>
  <c r="F939" i="28"/>
  <c r="G939" i="28"/>
  <c r="H939" i="28"/>
  <c r="A939" i="28"/>
  <c r="I939" i="28"/>
  <c r="B939" i="28"/>
  <c r="A169" i="28"/>
  <c r="I169" i="28"/>
  <c r="B169" i="28"/>
  <c r="C169" i="28"/>
  <c r="D169" i="28"/>
  <c r="E169" i="28"/>
  <c r="F169" i="28"/>
  <c r="G169" i="28"/>
  <c r="H169" i="28"/>
  <c r="E365" i="28"/>
  <c r="F365" i="28"/>
  <c r="G365" i="28"/>
  <c r="H365" i="28"/>
  <c r="A365" i="28"/>
  <c r="I365" i="28"/>
  <c r="B365" i="28"/>
  <c r="C365" i="28"/>
  <c r="D365" i="28"/>
  <c r="B421" i="28"/>
  <c r="C421" i="28"/>
  <c r="D421" i="28"/>
  <c r="E421" i="28"/>
  <c r="F421" i="28"/>
  <c r="G421" i="28"/>
  <c r="H421" i="28"/>
  <c r="A421" i="28"/>
  <c r="I421" i="28"/>
  <c r="E687" i="28"/>
  <c r="H687" i="28"/>
  <c r="A687" i="28"/>
  <c r="I687" i="28"/>
  <c r="B687" i="28"/>
  <c r="C687" i="28"/>
  <c r="D687" i="28"/>
  <c r="F687" i="28"/>
  <c r="G687" i="28"/>
  <c r="D862" i="28"/>
  <c r="F862" i="28"/>
  <c r="G862" i="28"/>
  <c r="H862" i="28"/>
  <c r="A862" i="28"/>
  <c r="I862" i="28"/>
  <c r="B862" i="28"/>
  <c r="C862" i="28"/>
  <c r="E862" i="28"/>
  <c r="B988" i="28"/>
  <c r="C988" i="28"/>
  <c r="D988" i="28"/>
  <c r="E988" i="28"/>
  <c r="F988" i="28"/>
  <c r="G988" i="28"/>
  <c r="H988" i="28"/>
  <c r="A988" i="28"/>
  <c r="I988" i="28"/>
  <c r="H407" i="28"/>
  <c r="A407" i="28"/>
  <c r="I407" i="28"/>
  <c r="B407" i="28"/>
  <c r="C407" i="28"/>
  <c r="D407" i="28"/>
  <c r="E407" i="28"/>
  <c r="F407" i="28"/>
  <c r="G407" i="28"/>
  <c r="B848" i="28"/>
  <c r="D848" i="28"/>
  <c r="E848" i="28"/>
  <c r="F848" i="28"/>
  <c r="G848" i="28"/>
  <c r="H848" i="28"/>
  <c r="A848" i="28"/>
  <c r="C848" i="28"/>
  <c r="I848" i="28"/>
  <c r="B666" i="28"/>
  <c r="C666" i="28"/>
  <c r="E666" i="28"/>
  <c r="F666" i="28"/>
  <c r="G666" i="28"/>
  <c r="H666" i="28"/>
  <c r="A666" i="28"/>
  <c r="I666" i="28"/>
  <c r="D666" i="28"/>
  <c r="H162" i="28"/>
  <c r="A162" i="28"/>
  <c r="I162" i="28"/>
  <c r="B162" i="28"/>
  <c r="C162" i="28"/>
  <c r="D162" i="28"/>
  <c r="E162" i="28"/>
  <c r="F162" i="28"/>
  <c r="G162" i="28"/>
  <c r="A477" i="28"/>
  <c r="I477" i="28"/>
  <c r="B477" i="28"/>
  <c r="C477" i="28"/>
  <c r="D477" i="28"/>
  <c r="E477" i="28"/>
  <c r="F477" i="28"/>
  <c r="G477" i="28"/>
  <c r="H477" i="28"/>
  <c r="H974" i="28"/>
  <c r="A974" i="28"/>
  <c r="I974" i="28"/>
  <c r="B974" i="28"/>
  <c r="C974" i="28"/>
  <c r="D974" i="28"/>
  <c r="E974" i="28"/>
  <c r="F974" i="28"/>
  <c r="G974" i="28"/>
  <c r="F568" i="28"/>
  <c r="G568" i="28"/>
  <c r="A568" i="28"/>
  <c r="I568" i="28"/>
  <c r="B568" i="28"/>
  <c r="C568" i="28"/>
  <c r="D568" i="28"/>
  <c r="E568" i="28"/>
  <c r="H568" i="28"/>
  <c r="B141" i="28"/>
  <c r="C141" i="28"/>
  <c r="D141" i="28"/>
  <c r="E141" i="28"/>
  <c r="H141" i="28"/>
  <c r="A141" i="28"/>
  <c r="F141" i="28"/>
  <c r="G141" i="28"/>
  <c r="I141" i="28"/>
  <c r="D610" i="28"/>
  <c r="G610" i="28"/>
  <c r="H610" i="28"/>
  <c r="A610" i="28"/>
  <c r="I610" i="28"/>
  <c r="B610" i="28"/>
  <c r="C610" i="28"/>
  <c r="E610" i="28"/>
  <c r="F610" i="28"/>
  <c r="C491" i="28"/>
  <c r="D491" i="28"/>
  <c r="E491" i="28"/>
  <c r="F491" i="28"/>
  <c r="G491" i="28"/>
  <c r="H491" i="28"/>
  <c r="A491" i="28"/>
  <c r="I491" i="28"/>
  <c r="B491" i="28"/>
  <c r="F764" i="28"/>
  <c r="G764" i="28"/>
  <c r="H764" i="28"/>
  <c r="A764" i="28"/>
  <c r="I764" i="28"/>
  <c r="B764" i="28"/>
  <c r="C764" i="28"/>
  <c r="D764" i="28"/>
  <c r="E764" i="28"/>
  <c r="B344" i="28"/>
  <c r="C344" i="28"/>
  <c r="D344" i="28"/>
  <c r="E344" i="28"/>
  <c r="F344" i="28"/>
  <c r="G344" i="28"/>
  <c r="H344" i="28"/>
  <c r="A344" i="28"/>
  <c r="I344" i="28"/>
  <c r="H652" i="28"/>
  <c r="A652" i="28"/>
  <c r="I652" i="28"/>
  <c r="B652" i="28"/>
  <c r="C652" i="28"/>
  <c r="D652" i="28"/>
  <c r="E652" i="28"/>
  <c r="F652" i="28"/>
  <c r="G652" i="28"/>
  <c r="D736" i="28"/>
  <c r="G736" i="28"/>
  <c r="H736" i="28"/>
  <c r="A736" i="28"/>
  <c r="I736" i="28"/>
  <c r="B736" i="28"/>
  <c r="C736" i="28"/>
  <c r="E736" i="28"/>
  <c r="F736" i="28"/>
  <c r="F232" i="28"/>
  <c r="G232" i="28"/>
  <c r="H232" i="28"/>
  <c r="A232" i="28"/>
  <c r="I232" i="28"/>
  <c r="B232" i="28"/>
  <c r="C232" i="28"/>
  <c r="D232" i="28"/>
  <c r="E232" i="28"/>
  <c r="B204" i="28"/>
  <c r="C204" i="28"/>
  <c r="D204" i="28"/>
  <c r="E204" i="28"/>
  <c r="F204" i="28"/>
  <c r="G204" i="28"/>
  <c r="H204" i="28"/>
  <c r="A204" i="28"/>
  <c r="I204" i="28"/>
  <c r="D190" i="28"/>
  <c r="E190" i="28"/>
  <c r="F190" i="28"/>
  <c r="G190" i="28"/>
  <c r="H190" i="28"/>
  <c r="A190" i="28"/>
  <c r="I190" i="28"/>
  <c r="B190" i="28"/>
  <c r="C190" i="28"/>
  <c r="E561" i="28"/>
  <c r="F561" i="28"/>
  <c r="H561" i="28"/>
  <c r="A561" i="28"/>
  <c r="I561" i="28"/>
  <c r="B561" i="28"/>
  <c r="C561" i="28"/>
  <c r="D561" i="28"/>
  <c r="G561" i="28"/>
  <c r="E71" i="28"/>
  <c r="G71" i="28"/>
  <c r="A71" i="28"/>
  <c r="I71" i="28"/>
  <c r="B71" i="28"/>
  <c r="C71" i="28"/>
  <c r="F71" i="28"/>
  <c r="H71" i="28"/>
  <c r="D71" i="28"/>
  <c r="A85" i="28"/>
  <c r="I85" i="28"/>
  <c r="B85" i="28"/>
  <c r="C85" i="28"/>
  <c r="D85" i="28"/>
  <c r="E85" i="28"/>
  <c r="H85" i="28"/>
  <c r="F85" i="28"/>
  <c r="G85" i="28"/>
  <c r="D806" i="28"/>
  <c r="F806" i="28"/>
  <c r="G806" i="28"/>
  <c r="H806" i="28"/>
  <c r="A806" i="28"/>
  <c r="I806" i="28"/>
  <c r="B806" i="28"/>
  <c r="C806" i="28"/>
  <c r="E806" i="28"/>
  <c r="B932" i="28"/>
  <c r="C932" i="28"/>
  <c r="D932" i="28"/>
  <c r="E932" i="28"/>
  <c r="F932" i="28"/>
  <c r="G932" i="28"/>
  <c r="H932" i="28"/>
  <c r="A932" i="28"/>
  <c r="I932" i="28"/>
  <c r="C799" i="28"/>
  <c r="D799" i="28"/>
  <c r="E799" i="28"/>
  <c r="F799" i="28"/>
  <c r="G799" i="28"/>
  <c r="H799" i="28"/>
  <c r="A799" i="28"/>
  <c r="I799" i="28"/>
  <c r="B799" i="28"/>
  <c r="B400" i="28"/>
  <c r="C400" i="28"/>
  <c r="D400" i="28"/>
  <c r="E400" i="28"/>
  <c r="F400" i="28"/>
  <c r="G400" i="28"/>
  <c r="A400" i="28"/>
  <c r="H400" i="28"/>
  <c r="I400" i="28"/>
  <c r="F750" i="28"/>
  <c r="A750" i="28"/>
  <c r="I750" i="28"/>
  <c r="B750" i="28"/>
  <c r="C750" i="28"/>
  <c r="D750" i="28"/>
  <c r="E750" i="28"/>
  <c r="G750" i="28"/>
  <c r="H750" i="28"/>
  <c r="G911" i="28"/>
  <c r="H911" i="28"/>
  <c r="A911" i="28"/>
  <c r="I911" i="28"/>
  <c r="B911" i="28"/>
  <c r="C911" i="28"/>
  <c r="D911" i="28"/>
  <c r="E911" i="28"/>
  <c r="F911" i="28"/>
  <c r="F624" i="28"/>
  <c r="A624" i="28"/>
  <c r="I624" i="28"/>
  <c r="B624" i="28"/>
  <c r="C624" i="28"/>
  <c r="D624" i="28"/>
  <c r="E624" i="28"/>
  <c r="G624" i="28"/>
  <c r="H624" i="28"/>
  <c r="F267" i="28"/>
  <c r="G267" i="28"/>
  <c r="A267" i="28"/>
  <c r="I267" i="28"/>
  <c r="B267" i="28"/>
  <c r="C267" i="28"/>
  <c r="D267" i="28"/>
  <c r="E267" i="28"/>
  <c r="H267" i="28"/>
  <c r="G645" i="28"/>
  <c r="H645" i="28"/>
  <c r="A645" i="28"/>
  <c r="I645" i="28"/>
  <c r="B645" i="28"/>
  <c r="C645" i="28"/>
  <c r="D645" i="28"/>
  <c r="E645" i="28"/>
  <c r="F645" i="28"/>
  <c r="C211" i="28"/>
  <c r="D211" i="28"/>
  <c r="E211" i="28"/>
  <c r="F211" i="28"/>
  <c r="G211" i="28"/>
  <c r="H211" i="28"/>
  <c r="A211" i="28"/>
  <c r="I211" i="28"/>
  <c r="B211" i="28"/>
  <c r="G155" i="28"/>
  <c r="H155" i="28"/>
  <c r="A155" i="28"/>
  <c r="I155" i="28"/>
  <c r="B155" i="28"/>
  <c r="C155" i="28"/>
  <c r="D155" i="28"/>
  <c r="E155" i="28"/>
  <c r="F155" i="28"/>
  <c r="E631" i="28"/>
  <c r="F631" i="28"/>
  <c r="G631" i="28"/>
  <c r="H631" i="28"/>
  <c r="A631" i="28"/>
  <c r="I631" i="28"/>
  <c r="B631" i="28"/>
  <c r="C631" i="28"/>
  <c r="D631" i="28"/>
  <c r="D64" i="28"/>
  <c r="F64" i="28"/>
  <c r="G64" i="28"/>
  <c r="H64" i="28"/>
  <c r="A64" i="28"/>
  <c r="I64" i="28"/>
  <c r="B64" i="28"/>
  <c r="C64" i="28"/>
  <c r="E64" i="28"/>
  <c r="H918" i="28"/>
  <c r="A918" i="28"/>
  <c r="I918" i="28"/>
  <c r="B918" i="28"/>
  <c r="C918" i="28"/>
  <c r="D918" i="28"/>
  <c r="E918" i="28"/>
  <c r="F918" i="28"/>
  <c r="G918" i="28"/>
  <c r="D309" i="28"/>
  <c r="G309" i="28"/>
  <c r="H309" i="28"/>
  <c r="A309" i="28"/>
  <c r="I309" i="28"/>
  <c r="B309" i="28"/>
  <c r="C309" i="28"/>
  <c r="E309" i="28"/>
  <c r="F309" i="28"/>
  <c r="F372" i="28"/>
  <c r="G372" i="28"/>
  <c r="H372" i="28"/>
  <c r="A372" i="28"/>
  <c r="I372" i="28"/>
  <c r="B372" i="28"/>
  <c r="C372" i="28"/>
  <c r="D372" i="28"/>
  <c r="E372" i="28"/>
  <c r="F449" i="28"/>
  <c r="G449" i="28"/>
  <c r="H449" i="28"/>
  <c r="A449" i="28"/>
  <c r="I449" i="28"/>
  <c r="B449" i="28"/>
  <c r="C449" i="28"/>
  <c r="D449" i="28"/>
  <c r="E449" i="28"/>
  <c r="A981" i="28"/>
  <c r="I981" i="28"/>
  <c r="B981" i="28"/>
  <c r="C981" i="28"/>
  <c r="D981" i="28"/>
  <c r="E981" i="28"/>
  <c r="F981" i="28"/>
  <c r="G981" i="28"/>
  <c r="H981" i="28"/>
  <c r="E1009" i="28"/>
  <c r="F1009" i="28"/>
  <c r="G1009" i="28"/>
  <c r="H1009" i="28"/>
  <c r="A1009" i="28"/>
  <c r="I1009" i="28"/>
  <c r="B1009" i="28"/>
  <c r="C1009" i="28"/>
  <c r="D1009" i="28"/>
  <c r="B176" i="28"/>
  <c r="C176" i="28"/>
  <c r="D176" i="28"/>
  <c r="E176" i="28"/>
  <c r="F176" i="28"/>
  <c r="G176" i="28"/>
  <c r="H176" i="28"/>
  <c r="A176" i="28"/>
  <c r="I176" i="28"/>
  <c r="H281" i="28"/>
  <c r="A281" i="28"/>
  <c r="I281" i="28"/>
  <c r="C281" i="28"/>
  <c r="D281" i="28"/>
  <c r="E281" i="28"/>
  <c r="F281" i="28"/>
  <c r="G281" i="28"/>
  <c r="B281" i="28"/>
  <c r="A393" i="28"/>
  <c r="I393" i="28"/>
  <c r="B393" i="28"/>
  <c r="C393" i="28"/>
  <c r="D393" i="28"/>
  <c r="E393" i="28"/>
  <c r="F393" i="28"/>
  <c r="H393" i="28"/>
  <c r="G393" i="28"/>
  <c r="F694" i="28"/>
  <c r="A694" i="28"/>
  <c r="I694" i="28"/>
  <c r="B694" i="28"/>
  <c r="C694" i="28"/>
  <c r="D694" i="28"/>
  <c r="E694" i="28"/>
  <c r="G694" i="28"/>
  <c r="H694" i="28"/>
  <c r="A659" i="28"/>
  <c r="I659" i="28"/>
  <c r="B659" i="28"/>
  <c r="C659" i="28"/>
  <c r="D659" i="28"/>
  <c r="E659" i="28"/>
  <c r="F659" i="28"/>
  <c r="G659" i="28"/>
  <c r="H659" i="28"/>
  <c r="D435" i="28"/>
  <c r="E435" i="28"/>
  <c r="F435" i="28"/>
  <c r="G435" i="28"/>
  <c r="H435" i="28"/>
  <c r="A435" i="28"/>
  <c r="I435" i="28"/>
  <c r="B435" i="28"/>
  <c r="C435" i="28"/>
  <c r="D498" i="28"/>
  <c r="E498" i="28"/>
  <c r="G498" i="28"/>
  <c r="H498" i="28"/>
  <c r="A498" i="28"/>
  <c r="I498" i="28"/>
  <c r="B498" i="28"/>
  <c r="C498" i="28"/>
  <c r="F498" i="28"/>
  <c r="B50" i="28"/>
  <c r="D50" i="28"/>
  <c r="E50" i="28"/>
  <c r="F50" i="28"/>
  <c r="G50" i="28"/>
  <c r="H50" i="28"/>
  <c r="A50" i="28"/>
  <c r="C50" i="28"/>
  <c r="I50" i="28"/>
  <c r="D106" i="28"/>
  <c r="E106" i="28"/>
  <c r="F106" i="28"/>
  <c r="G106" i="28"/>
  <c r="H106" i="28"/>
  <c r="C106" i="28"/>
  <c r="A106" i="28"/>
  <c r="B106" i="28"/>
  <c r="I106" i="28"/>
  <c r="D890" i="28"/>
  <c r="E890" i="28"/>
  <c r="F890" i="28"/>
  <c r="G890" i="28"/>
  <c r="H890" i="28"/>
  <c r="A890" i="28"/>
  <c r="I890" i="28"/>
  <c r="B890" i="28"/>
  <c r="C890" i="28"/>
  <c r="H708" i="28"/>
  <c r="C708" i="28"/>
  <c r="D708" i="28"/>
  <c r="E708" i="28"/>
  <c r="F708" i="28"/>
  <c r="G708" i="28"/>
  <c r="A708" i="28"/>
  <c r="B708" i="28"/>
  <c r="I708" i="28"/>
  <c r="B484" i="28"/>
  <c r="C484" i="28"/>
  <c r="D484" i="28"/>
  <c r="E484" i="28"/>
  <c r="F484" i="28"/>
  <c r="G484" i="28"/>
  <c r="H484" i="28"/>
  <c r="A484" i="28"/>
  <c r="I484" i="28"/>
  <c r="H463" i="28"/>
  <c r="A463" i="28"/>
  <c r="I463" i="28"/>
  <c r="B463" i="28"/>
  <c r="C463" i="28"/>
  <c r="D463" i="28"/>
  <c r="E463" i="28"/>
  <c r="F463" i="28"/>
  <c r="G463" i="28"/>
  <c r="D946" i="28"/>
  <c r="E946" i="28"/>
  <c r="F946" i="28"/>
  <c r="G946" i="28"/>
  <c r="H946" i="28"/>
  <c r="A946" i="28"/>
  <c r="I946" i="28"/>
  <c r="B946" i="28"/>
  <c r="C946" i="28"/>
  <c r="H386" i="28"/>
  <c r="A386" i="28"/>
  <c r="I386" i="28"/>
  <c r="B386" i="28"/>
  <c r="C386" i="28"/>
  <c r="D386" i="28"/>
  <c r="E386" i="28"/>
  <c r="G386" i="28"/>
  <c r="F386" i="28"/>
  <c r="G29" i="28"/>
  <c r="H29" i="28"/>
  <c r="A29" i="28"/>
  <c r="I29" i="28"/>
  <c r="B29" i="28"/>
  <c r="C29" i="28"/>
  <c r="D29" i="28"/>
  <c r="E29" i="28"/>
  <c r="F29" i="28"/>
  <c r="E617" i="28"/>
  <c r="H617" i="28"/>
  <c r="A617" i="28"/>
  <c r="I617" i="28"/>
  <c r="B617" i="28"/>
  <c r="C617" i="28"/>
  <c r="D617" i="28"/>
  <c r="F617" i="28"/>
  <c r="G617" i="28"/>
  <c r="C183" i="28"/>
  <c r="D183" i="28"/>
  <c r="E183" i="28"/>
  <c r="F183" i="28"/>
  <c r="G183" i="28"/>
  <c r="H183" i="28"/>
  <c r="A183" i="28"/>
  <c r="I183" i="28"/>
  <c r="B183" i="28"/>
  <c r="F960" i="28"/>
  <c r="G960" i="28"/>
  <c r="H960" i="28"/>
  <c r="A960" i="28"/>
  <c r="I960" i="28"/>
  <c r="B960" i="28"/>
  <c r="C960" i="28"/>
  <c r="D960" i="28"/>
  <c r="E960" i="28"/>
  <c r="C855" i="28"/>
  <c r="E855" i="28"/>
  <c r="F855" i="28"/>
  <c r="G855" i="28"/>
  <c r="H855" i="28"/>
  <c r="A855" i="28"/>
  <c r="I855" i="28"/>
  <c r="B855" i="28"/>
  <c r="D855" i="28"/>
  <c r="G827" i="28"/>
  <c r="A827" i="28"/>
  <c r="I827" i="28"/>
  <c r="B827" i="28"/>
  <c r="C827" i="28"/>
  <c r="D827" i="28"/>
  <c r="E827" i="28"/>
  <c r="F827" i="28"/>
  <c r="H827" i="28"/>
  <c r="C302" i="28"/>
  <c r="D302" i="28"/>
  <c r="F302" i="28"/>
  <c r="G302" i="28"/>
  <c r="H302" i="28"/>
  <c r="A302" i="28"/>
  <c r="I302" i="28"/>
  <c r="B302" i="28"/>
  <c r="E302" i="28"/>
  <c r="A841" i="28"/>
  <c r="I841" i="28"/>
  <c r="C841" i="28"/>
  <c r="D841" i="28"/>
  <c r="E841" i="28"/>
  <c r="F841" i="28"/>
  <c r="G841" i="28"/>
  <c r="B841" i="28"/>
  <c r="H841" i="28"/>
  <c r="A197" i="28"/>
  <c r="I197" i="28"/>
  <c r="B197" i="28"/>
  <c r="C197" i="28"/>
  <c r="D197" i="28"/>
  <c r="E197" i="28"/>
  <c r="F197" i="28"/>
  <c r="G197" i="28"/>
  <c r="H197" i="28"/>
  <c r="E743" i="28"/>
  <c r="H743" i="28"/>
  <c r="A743" i="28"/>
  <c r="I743" i="28"/>
  <c r="B743" i="28"/>
  <c r="C743" i="28"/>
  <c r="D743" i="28"/>
  <c r="F743" i="28"/>
  <c r="G743" i="28"/>
  <c r="G120" i="28"/>
  <c r="H120" i="28"/>
  <c r="A120" i="28"/>
  <c r="I120" i="28"/>
  <c r="B120" i="28"/>
  <c r="E120" i="28"/>
  <c r="C120" i="28"/>
  <c r="D120" i="28"/>
  <c r="F120" i="28"/>
  <c r="A533" i="28"/>
  <c r="I533" i="28"/>
  <c r="B533" i="28"/>
  <c r="D533" i="28"/>
  <c r="E533" i="28"/>
  <c r="F533" i="28"/>
  <c r="G533" i="28"/>
  <c r="H533" i="28"/>
  <c r="C533" i="28"/>
  <c r="A253" i="28"/>
  <c r="I253" i="28"/>
  <c r="B253" i="28"/>
  <c r="C253" i="28"/>
  <c r="D253" i="28"/>
  <c r="E253" i="28"/>
  <c r="F253" i="28"/>
  <c r="G253" i="28"/>
  <c r="H253" i="28"/>
  <c r="D554" i="28"/>
  <c r="E554" i="28"/>
  <c r="G554" i="28"/>
  <c r="H554" i="28"/>
  <c r="A554" i="28"/>
  <c r="I554" i="28"/>
  <c r="B554" i="28"/>
  <c r="C554" i="28"/>
  <c r="F554" i="28"/>
  <c r="F904" i="28"/>
  <c r="G904" i="28"/>
  <c r="H904" i="28"/>
  <c r="A904" i="28"/>
  <c r="I904" i="28"/>
  <c r="B904" i="28"/>
  <c r="C904" i="28"/>
  <c r="D904" i="28"/>
  <c r="E904" i="28"/>
  <c r="G701" i="28"/>
  <c r="B701" i="28"/>
  <c r="C701" i="28"/>
  <c r="D701" i="28"/>
  <c r="E701" i="28"/>
  <c r="F701" i="28"/>
  <c r="A701" i="28"/>
  <c r="H701" i="28"/>
  <c r="I701" i="28"/>
  <c r="H778" i="28"/>
  <c r="A778" i="28"/>
  <c r="I778" i="28"/>
  <c r="B778" i="28"/>
  <c r="C778" i="28"/>
  <c r="D778" i="28"/>
  <c r="E778" i="28"/>
  <c r="F778" i="28"/>
  <c r="G778" i="28"/>
  <c r="F638" i="28"/>
  <c r="G638" i="28"/>
  <c r="H638" i="28"/>
  <c r="A638" i="28"/>
  <c r="I638" i="28"/>
  <c r="B638" i="28"/>
  <c r="C638" i="28"/>
  <c r="D638" i="28"/>
  <c r="E638" i="28"/>
  <c r="H127" i="28"/>
  <c r="A127" i="28"/>
  <c r="I127" i="28"/>
  <c r="B127" i="28"/>
  <c r="C127" i="28"/>
  <c r="F127" i="28"/>
  <c r="D127" i="28"/>
  <c r="E127" i="28"/>
  <c r="G127" i="28"/>
  <c r="M20" i="8"/>
  <c r="B2" i="25"/>
  <c r="F2" i="26"/>
  <c r="D2" i="26"/>
  <c r="M24" i="8"/>
  <c r="B54" i="9"/>
  <c r="O54" i="9" s="1"/>
  <c r="B60" i="9"/>
  <c r="O60" i="9" s="1"/>
  <c r="B61" i="9"/>
  <c r="O61" i="9" s="1"/>
  <c r="B53" i="9"/>
  <c r="O53" i="9" s="1"/>
  <c r="B20" i="9"/>
  <c r="O20" i="9" s="1"/>
  <c r="A2" i="28"/>
  <c r="C2" i="28"/>
  <c r="B2" i="28"/>
  <c r="L15" i="12"/>
  <c r="C2" i="22"/>
  <c r="B2" i="22"/>
  <c r="A2" i="22"/>
  <c r="A3" i="22"/>
  <c r="B3" i="22"/>
  <c r="C3" i="22"/>
  <c r="A2" i="26"/>
  <c r="C2" i="26"/>
  <c r="B2" i="26"/>
  <c r="C2" i="21"/>
  <c r="B2" i="21"/>
  <c r="A2" i="21"/>
  <c r="C4" i="26"/>
  <c r="B4" i="26"/>
  <c r="A4" i="26"/>
  <c r="A3" i="26"/>
  <c r="B3" i="26"/>
  <c r="C3" i="26"/>
  <c r="B22" i="5"/>
  <c r="L22" i="5" s="1"/>
  <c r="H3" i="26"/>
  <c r="F3" i="26"/>
  <c r="E3" i="26"/>
  <c r="G3" i="26"/>
  <c r="H2" i="26"/>
  <c r="G2" i="26"/>
  <c r="E2" i="26"/>
  <c r="B21" i="5"/>
  <c r="L21" i="5" s="1"/>
  <c r="B28" i="5"/>
  <c r="L28" i="5" s="1"/>
  <c r="I3" i="26"/>
  <c r="J3" i="26"/>
  <c r="J2" i="26"/>
  <c r="I2" i="26"/>
  <c r="B27" i="5"/>
  <c r="L27" i="5" s="1"/>
  <c r="B179" i="9"/>
  <c r="O179" i="9" s="1"/>
  <c r="B1013" i="9"/>
  <c r="O1013" i="9" s="1"/>
  <c r="B958" i="9"/>
  <c r="O958" i="9" s="1"/>
  <c r="B320" i="9"/>
  <c r="O320" i="9" s="1"/>
  <c r="B241" i="9"/>
  <c r="O241" i="9" s="1"/>
  <c r="B43" i="9"/>
  <c r="O43" i="9" s="1"/>
  <c r="B598" i="9"/>
  <c r="O598" i="9" s="1"/>
  <c r="B340" i="9"/>
  <c r="O340" i="9" s="1"/>
  <c r="B143" i="9"/>
  <c r="O143" i="9" s="1"/>
  <c r="B884" i="9"/>
  <c r="O884" i="9" s="1"/>
  <c r="B731" i="9"/>
  <c r="O731" i="9" s="1"/>
  <c r="B461" i="9"/>
  <c r="O461" i="9" s="1"/>
  <c r="B948" i="9"/>
  <c r="O948" i="9" s="1"/>
  <c r="B577" i="9"/>
  <c r="O577" i="9" s="1"/>
  <c r="B369" i="9"/>
  <c r="O369" i="9" s="1"/>
  <c r="B772" i="9"/>
  <c r="O772" i="9" s="1"/>
  <c r="B894" i="9"/>
  <c r="O894" i="9" s="1"/>
  <c r="B1011" i="9"/>
  <c r="O1011" i="9" s="1"/>
  <c r="B409" i="9"/>
  <c r="O409" i="9" s="1"/>
  <c r="B474" i="9"/>
  <c r="O474" i="9" s="1"/>
  <c r="B527" i="9"/>
  <c r="O527" i="9" s="1"/>
  <c r="B750" i="9"/>
  <c r="O750" i="9" s="1"/>
  <c r="B411" i="9"/>
  <c r="O411" i="9" s="1"/>
  <c r="B463" i="9"/>
  <c r="O463" i="9" s="1"/>
  <c r="B534" i="9"/>
  <c r="O534" i="9" s="1"/>
  <c r="B614" i="9"/>
  <c r="O614" i="9" s="1"/>
  <c r="B674" i="9"/>
  <c r="O674" i="9" s="1"/>
  <c r="B729" i="9"/>
  <c r="O729" i="9" s="1"/>
  <c r="B781" i="9"/>
  <c r="O781" i="9" s="1"/>
  <c r="B847" i="9"/>
  <c r="O847" i="9" s="1"/>
  <c r="B902" i="9"/>
  <c r="O902" i="9" s="1"/>
  <c r="B963" i="9"/>
  <c r="O963" i="9" s="1"/>
  <c r="B155" i="9"/>
  <c r="O155" i="9" s="1"/>
  <c r="B107" i="9"/>
  <c r="O107" i="9" s="1"/>
  <c r="B329" i="9"/>
  <c r="O329" i="9" s="1"/>
  <c r="B113" i="9"/>
  <c r="O113" i="9" s="1"/>
  <c r="B185" i="9"/>
  <c r="O185" i="9" s="1"/>
  <c r="B238" i="9"/>
  <c r="O238" i="9" s="1"/>
  <c r="B302" i="9"/>
  <c r="O302" i="9" s="1"/>
  <c r="B417" i="9"/>
  <c r="O417" i="9" s="1"/>
  <c r="B604" i="9"/>
  <c r="O604" i="9" s="1"/>
  <c r="B35" i="9"/>
  <c r="O35" i="9" s="1"/>
  <c r="B97" i="9"/>
  <c r="O97" i="9" s="1"/>
  <c r="B157" i="9"/>
  <c r="O157" i="9" s="1"/>
  <c r="B227" i="9"/>
  <c r="O227" i="9" s="1"/>
  <c r="B287" i="9"/>
  <c r="O287" i="9" s="1"/>
  <c r="B336" i="9"/>
  <c r="O336" i="9" s="1"/>
  <c r="B498" i="9"/>
  <c r="O498" i="9" s="1"/>
  <c r="B728" i="9"/>
  <c r="O728" i="9" s="1"/>
  <c r="B974" i="9"/>
  <c r="O974" i="9" s="1"/>
  <c r="B359" i="9"/>
  <c r="O359" i="9" s="1"/>
  <c r="B127" i="9"/>
  <c r="O127" i="9" s="1"/>
  <c r="B193" i="9"/>
  <c r="O193" i="9" s="1"/>
  <c r="B246" i="9"/>
  <c r="O246" i="9" s="1"/>
  <c r="B326" i="9"/>
  <c r="O326" i="9" s="1"/>
  <c r="B410" i="9"/>
  <c r="O410" i="9" s="1"/>
  <c r="B642" i="9"/>
  <c r="O642" i="9" s="1"/>
  <c r="B782" i="9"/>
  <c r="O782" i="9" s="1"/>
  <c r="B36" i="9"/>
  <c r="O36" i="9" s="1"/>
  <c r="B111" i="9"/>
  <c r="O111" i="9" s="1"/>
  <c r="B163" i="9"/>
  <c r="O163" i="9" s="1"/>
  <c r="B247" i="9"/>
  <c r="O247" i="9" s="1"/>
  <c r="B305" i="9"/>
  <c r="O305" i="9" s="1"/>
  <c r="B389" i="9"/>
  <c r="O389" i="9" s="1"/>
  <c r="B748" i="9"/>
  <c r="O748" i="9" s="1"/>
  <c r="B263" i="9"/>
  <c r="O263" i="9" s="1"/>
  <c r="B123" i="9"/>
  <c r="O123" i="9" s="1"/>
  <c r="B175" i="9"/>
  <c r="O175" i="9" s="1"/>
  <c r="B242" i="9"/>
  <c r="O242" i="9" s="1"/>
  <c r="B300" i="9"/>
  <c r="O300" i="9" s="1"/>
  <c r="B400" i="9"/>
  <c r="O400" i="9" s="1"/>
  <c r="B617" i="9"/>
  <c r="O617" i="9" s="1"/>
  <c r="B934" i="9"/>
  <c r="O934" i="9" s="1"/>
  <c r="B76" i="9"/>
  <c r="O76" i="9" s="1"/>
  <c r="B130" i="9"/>
  <c r="O130" i="9" s="1"/>
  <c r="B207" i="9"/>
  <c r="O207" i="9" s="1"/>
  <c r="B261" i="9"/>
  <c r="O261" i="9" s="1"/>
  <c r="B346" i="9"/>
  <c r="O346" i="9" s="1"/>
  <c r="B504" i="9"/>
  <c r="O504" i="9" s="1"/>
  <c r="B722" i="9"/>
  <c r="O722" i="9" s="1"/>
  <c r="B1017" i="9"/>
  <c r="O1017" i="9" s="1"/>
  <c r="B522" i="9"/>
  <c r="O522" i="9" s="1"/>
  <c r="B34" i="9"/>
  <c r="O34" i="9" s="1"/>
  <c r="B94" i="9"/>
  <c r="O94" i="9" s="1"/>
  <c r="B148" i="9"/>
  <c r="O148" i="9" s="1"/>
  <c r="B213" i="9"/>
  <c r="O213" i="9" s="1"/>
  <c r="B286" i="9"/>
  <c r="O286" i="9" s="1"/>
  <c r="B352" i="9"/>
  <c r="O352" i="9" s="1"/>
  <c r="B580" i="9"/>
  <c r="O580" i="9" s="1"/>
  <c r="B724" i="9"/>
  <c r="O724" i="9" s="1"/>
  <c r="B901" i="9"/>
  <c r="O901" i="9" s="1"/>
  <c r="B378" i="9"/>
  <c r="O378" i="9" s="1"/>
  <c r="B441" i="9"/>
  <c r="O441" i="9" s="1"/>
  <c r="B501" i="9"/>
  <c r="O501" i="9" s="1"/>
  <c r="B553" i="9"/>
  <c r="O553" i="9" s="1"/>
  <c r="B605" i="9"/>
  <c r="O605" i="9" s="1"/>
  <c r="B660" i="9"/>
  <c r="O660" i="9" s="1"/>
  <c r="B754" i="9"/>
  <c r="O754" i="9" s="1"/>
  <c r="B817" i="9"/>
  <c r="O817" i="9" s="1"/>
  <c r="B879" i="9"/>
  <c r="O879" i="9" s="1"/>
  <c r="B947" i="9"/>
  <c r="O947" i="9" s="1"/>
  <c r="B1008" i="9"/>
  <c r="O1008" i="9" s="1"/>
  <c r="B391" i="9"/>
  <c r="O391" i="9" s="1"/>
  <c r="B466" i="9"/>
  <c r="O466" i="9" s="1"/>
  <c r="B548" i="9"/>
  <c r="O548" i="9" s="1"/>
  <c r="B631" i="9"/>
  <c r="O631" i="9" s="1"/>
  <c r="B689" i="9"/>
  <c r="O689" i="9" s="1"/>
  <c r="B755" i="9"/>
  <c r="O755" i="9" s="1"/>
  <c r="B818" i="9"/>
  <c r="O818" i="9" s="1"/>
  <c r="B897" i="9"/>
  <c r="O897" i="9" s="1"/>
  <c r="B954" i="9"/>
  <c r="O954" i="9" s="1"/>
  <c r="B1015" i="9"/>
  <c r="O1015" i="9" s="1"/>
  <c r="B402" i="9"/>
  <c r="O402" i="9" s="1"/>
  <c r="B467" i="9"/>
  <c r="O467" i="9" s="1"/>
  <c r="B525" i="9"/>
  <c r="O525" i="9" s="1"/>
  <c r="B582" i="9"/>
  <c r="O582" i="9" s="1"/>
  <c r="B632" i="9"/>
  <c r="O632" i="9" s="1"/>
  <c r="B701" i="9"/>
  <c r="O701" i="9" s="1"/>
  <c r="B767" i="9"/>
  <c r="O767" i="9" s="1"/>
  <c r="B833" i="9"/>
  <c r="O833" i="9" s="1"/>
  <c r="B898" i="9"/>
  <c r="O898" i="9" s="1"/>
  <c r="B982" i="9"/>
  <c r="O982" i="9" s="1"/>
  <c r="B375" i="9"/>
  <c r="O375" i="9" s="1"/>
  <c r="B455" i="9"/>
  <c r="O455" i="9" s="1"/>
  <c r="B520" i="9"/>
  <c r="O520" i="9" s="1"/>
  <c r="B583" i="9"/>
  <c r="O583" i="9" s="1"/>
  <c r="B644" i="9"/>
  <c r="O644" i="9" s="1"/>
  <c r="B708" i="9"/>
  <c r="O708" i="9" s="1"/>
  <c r="B778" i="9"/>
  <c r="O778" i="9" s="1"/>
  <c r="B834" i="9"/>
  <c r="O834" i="9" s="1"/>
  <c r="B899" i="9"/>
  <c r="O899" i="9" s="1"/>
  <c r="B956" i="9"/>
  <c r="O956" i="9" s="1"/>
  <c r="B1016" i="9"/>
  <c r="O1016" i="9" s="1"/>
  <c r="B414" i="9"/>
  <c r="O414" i="9" s="1"/>
  <c r="B479" i="9"/>
  <c r="O479" i="9" s="1"/>
  <c r="B545" i="9"/>
  <c r="O545" i="9" s="1"/>
  <c r="B628" i="9"/>
  <c r="O628" i="9" s="1"/>
  <c r="B697" i="9"/>
  <c r="O697" i="9" s="1"/>
  <c r="B756" i="9"/>
  <c r="O756" i="9" s="1"/>
  <c r="B819" i="9"/>
  <c r="O819" i="9" s="1"/>
  <c r="B870" i="9"/>
  <c r="O870" i="9" s="1"/>
  <c r="B933" i="9"/>
  <c r="O933" i="9" s="1"/>
  <c r="B990" i="9"/>
  <c r="O990" i="9" s="1"/>
  <c r="B416" i="9"/>
  <c r="O416" i="9" s="1"/>
  <c r="B469" i="9"/>
  <c r="O469" i="9" s="1"/>
  <c r="B557" i="9"/>
  <c r="O557" i="9" s="1"/>
  <c r="B623" i="9"/>
  <c r="O623" i="9" s="1"/>
  <c r="B680" i="9"/>
  <c r="O680" i="9" s="1"/>
  <c r="B735" i="9"/>
  <c r="O735" i="9" s="1"/>
  <c r="B787" i="9"/>
  <c r="O787" i="9" s="1"/>
  <c r="B852" i="9"/>
  <c r="O852" i="9" s="1"/>
  <c r="B907" i="9"/>
  <c r="O907" i="9" s="1"/>
  <c r="B968" i="9"/>
  <c r="O968" i="9" s="1"/>
  <c r="B101" i="9"/>
  <c r="O101" i="9" s="1"/>
  <c r="B151" i="9"/>
  <c r="O151" i="9" s="1"/>
  <c r="B399" i="9"/>
  <c r="O399" i="9" s="1"/>
  <c r="B236" i="9"/>
  <c r="O236" i="9" s="1"/>
  <c r="B427" i="9"/>
  <c r="O427" i="9" s="1"/>
  <c r="B547" i="9"/>
  <c r="O547" i="9" s="1"/>
  <c r="B742" i="9"/>
  <c r="O742" i="9" s="1"/>
  <c r="B827" i="9"/>
  <c r="O827" i="9" s="1"/>
  <c r="B612" i="9"/>
  <c r="O612" i="9" s="1"/>
  <c r="B119" i="9"/>
  <c r="O119" i="9" s="1"/>
  <c r="B233" i="9"/>
  <c r="O233" i="9" s="1"/>
  <c r="B133" i="9"/>
  <c r="O133" i="9" s="1"/>
  <c r="B793" i="9"/>
  <c r="O793" i="9" s="1"/>
  <c r="B309" i="9"/>
  <c r="O309" i="9" s="1"/>
  <c r="B412" i="9"/>
  <c r="O412" i="9" s="1"/>
  <c r="B832" i="9"/>
  <c r="O832" i="9" s="1"/>
  <c r="B317" i="9"/>
  <c r="O317" i="9" s="1"/>
  <c r="B69" i="9"/>
  <c r="O69" i="9" s="1"/>
  <c r="B129" i="9"/>
  <c r="O129" i="9" s="1"/>
  <c r="B195" i="9"/>
  <c r="O195" i="9" s="1"/>
  <c r="B248" i="9"/>
  <c r="O248" i="9" s="1"/>
  <c r="B306" i="9"/>
  <c r="O306" i="9" s="1"/>
  <c r="B423" i="9"/>
  <c r="O423" i="9" s="1"/>
  <c r="B671" i="9"/>
  <c r="O671" i="9" s="1"/>
  <c r="B969" i="9"/>
  <c r="O969" i="9" s="1"/>
  <c r="B82" i="9"/>
  <c r="O82" i="9" s="1"/>
  <c r="B136" i="9"/>
  <c r="O136" i="9" s="1"/>
  <c r="B212" i="9"/>
  <c r="O212" i="9" s="1"/>
  <c r="B279" i="9"/>
  <c r="O279" i="9" s="1"/>
  <c r="B351" i="9"/>
  <c r="O351" i="9" s="1"/>
  <c r="B563" i="9"/>
  <c r="O563" i="9" s="1"/>
  <c r="B774" i="9"/>
  <c r="O774" i="9" s="1"/>
  <c r="B209" i="9"/>
  <c r="O209" i="9" s="1"/>
  <c r="B556" i="9"/>
  <c r="O556" i="9" s="1"/>
  <c r="B100" i="9"/>
  <c r="O100" i="9" s="1"/>
  <c r="B154" i="9"/>
  <c r="O154" i="9" s="1"/>
  <c r="B219" i="9"/>
  <c r="O219" i="9" s="1"/>
  <c r="B290" i="9"/>
  <c r="O290" i="9" s="1"/>
  <c r="B358" i="9"/>
  <c r="O358" i="9" s="1"/>
  <c r="B591" i="9"/>
  <c r="O591" i="9" s="1"/>
  <c r="B776" i="9"/>
  <c r="O776" i="9" s="1"/>
  <c r="B912" i="9"/>
  <c r="O912" i="9" s="1"/>
  <c r="B390" i="9"/>
  <c r="O390" i="9" s="1"/>
  <c r="B454" i="9"/>
  <c r="O454" i="9" s="1"/>
  <c r="B506" i="9"/>
  <c r="O506" i="9" s="1"/>
  <c r="B559" i="9"/>
  <c r="O559" i="9" s="1"/>
  <c r="B610" i="9"/>
  <c r="O610" i="9" s="1"/>
  <c r="B676" i="9"/>
  <c r="O676" i="9" s="1"/>
  <c r="B759" i="9"/>
  <c r="O759" i="9" s="1"/>
  <c r="B826" i="9"/>
  <c r="O826" i="9" s="1"/>
  <c r="B885" i="9"/>
  <c r="O885" i="9" s="1"/>
  <c r="B953" i="9"/>
  <c r="O953" i="9" s="1"/>
  <c r="B1020" i="9"/>
  <c r="O1020" i="9" s="1"/>
  <c r="B397" i="9"/>
  <c r="O397" i="9" s="1"/>
  <c r="B471" i="9"/>
  <c r="O471" i="9" s="1"/>
  <c r="B565" i="9"/>
  <c r="O565" i="9" s="1"/>
  <c r="B637" i="9"/>
  <c r="O637" i="9" s="1"/>
  <c r="B694" i="9"/>
  <c r="O694" i="9" s="1"/>
  <c r="B760" i="9"/>
  <c r="O760" i="9" s="1"/>
  <c r="B821" i="9"/>
  <c r="O821" i="9" s="1"/>
  <c r="B903" i="9"/>
  <c r="O903" i="9" s="1"/>
  <c r="B971" i="9"/>
  <c r="O971" i="9" s="1"/>
  <c r="B1021" i="9"/>
  <c r="O1021" i="9" s="1"/>
  <c r="B407" i="9"/>
  <c r="O407" i="9" s="1"/>
  <c r="B472" i="9"/>
  <c r="O472" i="9" s="1"/>
  <c r="B538" i="9"/>
  <c r="O538" i="9" s="1"/>
  <c r="B588" i="9"/>
  <c r="O588" i="9" s="1"/>
  <c r="B656" i="9"/>
  <c r="O656" i="9" s="1"/>
  <c r="B707" i="9"/>
  <c r="O707" i="9" s="1"/>
  <c r="B771" i="9"/>
  <c r="O771" i="9" s="1"/>
  <c r="B845" i="9"/>
  <c r="O845" i="9" s="1"/>
  <c r="B921" i="9"/>
  <c r="O921" i="9" s="1"/>
  <c r="B988" i="9"/>
  <c r="O988" i="9" s="1"/>
  <c r="B381" i="9"/>
  <c r="O381" i="9" s="1"/>
  <c r="B468" i="9"/>
  <c r="O468" i="9" s="1"/>
  <c r="B526" i="9"/>
  <c r="O526" i="9" s="1"/>
  <c r="B589" i="9"/>
  <c r="O589" i="9" s="1"/>
  <c r="B657" i="9"/>
  <c r="O657" i="9" s="1"/>
  <c r="B714" i="9"/>
  <c r="O714" i="9" s="1"/>
  <c r="B784" i="9"/>
  <c r="O784" i="9" s="1"/>
  <c r="B840" i="9"/>
  <c r="O840" i="9" s="1"/>
  <c r="B904" i="9"/>
  <c r="O904" i="9" s="1"/>
  <c r="B966" i="9"/>
  <c r="O966" i="9" s="1"/>
  <c r="B370" i="9"/>
  <c r="O370" i="9" s="1"/>
  <c r="B420" i="9"/>
  <c r="O420" i="9" s="1"/>
  <c r="B485" i="9"/>
  <c r="O485" i="9" s="1"/>
  <c r="B551" i="9"/>
  <c r="O551" i="9" s="1"/>
  <c r="B634" i="9"/>
  <c r="O634" i="9" s="1"/>
  <c r="B703" i="9"/>
  <c r="O703" i="9" s="1"/>
  <c r="B769" i="9"/>
  <c r="O769" i="9" s="1"/>
  <c r="B824" i="9"/>
  <c r="O824" i="9" s="1"/>
  <c r="B895" i="9"/>
  <c r="O895" i="9" s="1"/>
  <c r="B939" i="9"/>
  <c r="O939" i="9" s="1"/>
  <c r="B1006" i="9"/>
  <c r="O1006" i="9" s="1"/>
  <c r="B422" i="9"/>
  <c r="O422" i="9" s="1"/>
  <c r="B481" i="9"/>
  <c r="O481" i="9" s="1"/>
  <c r="B562" i="9"/>
  <c r="O562" i="9" s="1"/>
  <c r="B636" i="9"/>
  <c r="O636" i="9" s="1"/>
  <c r="B686" i="9"/>
  <c r="O686" i="9" s="1"/>
  <c r="B741" i="9"/>
  <c r="O741" i="9" s="1"/>
  <c r="B792" i="9"/>
  <c r="O792" i="9" s="1"/>
  <c r="B857" i="9"/>
  <c r="O857" i="9" s="1"/>
  <c r="B913" i="9"/>
  <c r="O913" i="9" s="1"/>
  <c r="B986" i="9"/>
  <c r="O986" i="9" s="1"/>
  <c r="B296" i="9"/>
  <c r="O296" i="9" s="1"/>
  <c r="B281" i="9"/>
  <c r="O281" i="9" s="1"/>
  <c r="B770" i="9"/>
  <c r="O770" i="9" s="1"/>
  <c r="B299" i="9"/>
  <c r="O299" i="9" s="1"/>
  <c r="B169" i="9"/>
  <c r="O169" i="9" s="1"/>
  <c r="B124" i="9"/>
  <c r="O124" i="9" s="1"/>
  <c r="B1007" i="9"/>
  <c r="O1007" i="9" s="1"/>
  <c r="B347" i="9"/>
  <c r="O347" i="9" s="1"/>
  <c r="B495" i="9"/>
  <c r="O495" i="9" s="1"/>
  <c r="B943" i="9"/>
  <c r="O943" i="9" s="1"/>
  <c r="B625" i="9"/>
  <c r="O625" i="9" s="1"/>
  <c r="B1009" i="9"/>
  <c r="O1009" i="9" s="1"/>
  <c r="B695" i="9"/>
  <c r="O695" i="9" s="1"/>
  <c r="B515" i="9"/>
  <c r="O515" i="9" s="1"/>
  <c r="B984" i="9"/>
  <c r="O984" i="9" s="1"/>
  <c r="B138" i="9"/>
  <c r="O138" i="9" s="1"/>
  <c r="B429" i="9"/>
  <c r="O429" i="9" s="1"/>
  <c r="B293" i="9"/>
  <c r="O293" i="9" s="1"/>
  <c r="B505" i="9"/>
  <c r="O505" i="9" s="1"/>
  <c r="B488" i="9"/>
  <c r="O488" i="9" s="1"/>
  <c r="B253" i="9"/>
  <c r="O253" i="9" s="1"/>
  <c r="B161" i="9"/>
  <c r="O161" i="9" s="1"/>
  <c r="B71" i="9"/>
  <c r="O71" i="9" s="1"/>
  <c r="B139" i="9"/>
  <c r="O139" i="9" s="1"/>
  <c r="B197" i="9"/>
  <c r="O197" i="9" s="1"/>
  <c r="B264" i="9"/>
  <c r="O264" i="9" s="1"/>
  <c r="B313" i="9"/>
  <c r="O313" i="9" s="1"/>
  <c r="B445" i="9"/>
  <c r="O445" i="9" s="1"/>
  <c r="B753" i="9"/>
  <c r="O753" i="9" s="1"/>
  <c r="B109" i="9"/>
  <c r="O109" i="9" s="1"/>
  <c r="B180" i="9"/>
  <c r="O180" i="9" s="1"/>
  <c r="B239" i="9"/>
  <c r="O239" i="9" s="1"/>
  <c r="B297" i="9"/>
  <c r="O297" i="9" s="1"/>
  <c r="B361" i="9"/>
  <c r="O361" i="9" s="1"/>
  <c r="B546" i="9"/>
  <c r="O546" i="9" s="1"/>
  <c r="B810" i="9"/>
  <c r="O810" i="9" s="1"/>
  <c r="B996" i="9"/>
  <c r="O996" i="9" s="1"/>
  <c r="B593" i="9"/>
  <c r="O593" i="9" s="1"/>
  <c r="B73" i="9"/>
  <c r="O73" i="9" s="1"/>
  <c r="B152" i="9"/>
  <c r="O152" i="9" s="1"/>
  <c r="B204" i="9"/>
  <c r="O204" i="9" s="1"/>
  <c r="B271" i="9"/>
  <c r="O271" i="9" s="1"/>
  <c r="B337" i="9"/>
  <c r="O337" i="9" s="1"/>
  <c r="B500" i="9"/>
  <c r="O500" i="9" s="1"/>
  <c r="B675" i="9"/>
  <c r="O675" i="9" s="1"/>
  <c r="B830" i="9"/>
  <c r="O830" i="9" s="1"/>
  <c r="B122" i="9"/>
  <c r="O122" i="9" s="1"/>
  <c r="B194" i="9"/>
  <c r="O194" i="9" s="1"/>
  <c r="B259" i="9"/>
  <c r="O259" i="9" s="1"/>
  <c r="B321" i="9"/>
  <c r="O321" i="9" s="1"/>
  <c r="B421" i="9"/>
  <c r="O421" i="9" s="1"/>
  <c r="B841" i="9"/>
  <c r="O841" i="9" s="1"/>
  <c r="B348" i="9"/>
  <c r="O348" i="9" s="1"/>
  <c r="B75" i="9"/>
  <c r="O75" i="9" s="1"/>
  <c r="B135" i="9"/>
  <c r="O135" i="9" s="1"/>
  <c r="B201" i="9"/>
  <c r="O201" i="9" s="1"/>
  <c r="B254" i="9"/>
  <c r="O254" i="9" s="1"/>
  <c r="B315" i="9"/>
  <c r="O315" i="9" s="1"/>
  <c r="B440" i="9"/>
  <c r="O440" i="9" s="1"/>
  <c r="B693" i="9"/>
  <c r="O693" i="9" s="1"/>
  <c r="B980" i="9"/>
  <c r="O980" i="9" s="1"/>
  <c r="B87" i="9"/>
  <c r="O87" i="9" s="1"/>
  <c r="B142" i="9"/>
  <c r="O142" i="9" s="1"/>
  <c r="B218" i="9"/>
  <c r="O218" i="9" s="1"/>
  <c r="B285" i="9"/>
  <c r="O285" i="9" s="1"/>
  <c r="B357" i="9"/>
  <c r="O357" i="9" s="1"/>
  <c r="B574" i="9"/>
  <c r="O574" i="9" s="1"/>
  <c r="B786" i="9"/>
  <c r="O786" i="9" s="1"/>
  <c r="B225" i="9"/>
  <c r="O225" i="9" s="1"/>
  <c r="B615" i="9"/>
  <c r="O615" i="9" s="1"/>
  <c r="B106" i="9"/>
  <c r="O106" i="9" s="1"/>
  <c r="B166" i="9"/>
  <c r="O166" i="9" s="1"/>
  <c r="B244" i="9"/>
  <c r="O244" i="9" s="1"/>
  <c r="B311" i="9"/>
  <c r="O311" i="9" s="1"/>
  <c r="B365" i="9"/>
  <c r="O365" i="9" s="1"/>
  <c r="B613" i="9"/>
  <c r="O613" i="9" s="1"/>
  <c r="B788" i="9"/>
  <c r="O788" i="9" s="1"/>
  <c r="B924" i="9"/>
  <c r="O924" i="9" s="1"/>
  <c r="B396" i="9"/>
  <c r="O396" i="9" s="1"/>
  <c r="B460" i="9"/>
  <c r="O460" i="9" s="1"/>
  <c r="B512" i="9"/>
  <c r="O512" i="9" s="1"/>
  <c r="B564" i="9"/>
  <c r="O564" i="9" s="1"/>
  <c r="B619" i="9"/>
  <c r="O619" i="9" s="1"/>
  <c r="B682" i="9"/>
  <c r="O682" i="9" s="1"/>
  <c r="B765" i="9"/>
  <c r="O765" i="9" s="1"/>
  <c r="B839" i="9"/>
  <c r="O839" i="9" s="1"/>
  <c r="B891" i="9"/>
  <c r="O891" i="9" s="1"/>
  <c r="B959" i="9"/>
  <c r="O959" i="9" s="1"/>
  <c r="B1025" i="9"/>
  <c r="O1025" i="9" s="1"/>
  <c r="B401" i="9"/>
  <c r="O401" i="9" s="1"/>
  <c r="B496" i="9"/>
  <c r="O496" i="9" s="1"/>
  <c r="B570" i="9"/>
  <c r="O570" i="9" s="1"/>
  <c r="B650" i="9"/>
  <c r="O650" i="9" s="1"/>
  <c r="B700" i="9"/>
  <c r="O700" i="9" s="1"/>
  <c r="B766" i="9"/>
  <c r="O766" i="9" s="1"/>
  <c r="B844" i="9"/>
  <c r="O844" i="9" s="1"/>
  <c r="B916" i="9"/>
  <c r="O916" i="9" s="1"/>
  <c r="B976" i="9"/>
  <c r="O976" i="9" s="1"/>
  <c r="B1026" i="9"/>
  <c r="O1026" i="9" s="1"/>
  <c r="B413" i="9"/>
  <c r="O413" i="9" s="1"/>
  <c r="B477" i="9"/>
  <c r="O477" i="9" s="1"/>
  <c r="B543" i="9"/>
  <c r="O543" i="9" s="1"/>
  <c r="B601" i="9"/>
  <c r="O601" i="9" s="1"/>
  <c r="B662" i="9"/>
  <c r="O662" i="9" s="1"/>
  <c r="B727" i="9"/>
  <c r="O727" i="9" s="1"/>
  <c r="B777" i="9"/>
  <c r="O777" i="9" s="1"/>
  <c r="B854" i="9"/>
  <c r="O854" i="9" s="1"/>
  <c r="B926" i="9"/>
  <c r="O926" i="9" s="1"/>
  <c r="B994" i="9"/>
  <c r="O994" i="9" s="1"/>
  <c r="B403" i="9"/>
  <c r="O403" i="9" s="1"/>
  <c r="B473" i="9"/>
  <c r="O473" i="9" s="1"/>
  <c r="B532" i="9"/>
  <c r="O532" i="9" s="1"/>
  <c r="B595" i="9"/>
  <c r="O595" i="9" s="1"/>
  <c r="B663" i="9"/>
  <c r="O663" i="9" s="1"/>
  <c r="B734" i="9"/>
  <c r="O734" i="9" s="1"/>
  <c r="B797" i="9"/>
  <c r="O797" i="9" s="1"/>
  <c r="B846" i="9"/>
  <c r="O846" i="9" s="1"/>
  <c r="B910" i="9"/>
  <c r="O910" i="9" s="1"/>
  <c r="B978" i="9"/>
  <c r="O978" i="9" s="1"/>
  <c r="B376" i="9"/>
  <c r="O376" i="9" s="1"/>
  <c r="B439" i="9"/>
  <c r="O439" i="9" s="1"/>
  <c r="B491" i="9"/>
  <c r="O491" i="9" s="1"/>
  <c r="B555" i="9"/>
  <c r="O555" i="9" s="1"/>
  <c r="B639" i="9"/>
  <c r="O639" i="9" s="1"/>
  <c r="B709" i="9"/>
  <c r="O709" i="9" s="1"/>
  <c r="B773" i="9"/>
  <c r="O773" i="9" s="1"/>
  <c r="B829" i="9"/>
  <c r="O829" i="9" s="1"/>
  <c r="B900" i="9"/>
  <c r="O900" i="9" s="1"/>
  <c r="B945" i="9"/>
  <c r="O945" i="9" s="1"/>
  <c r="B1012" i="9"/>
  <c r="O1012" i="9" s="1"/>
  <c r="B428" i="9"/>
  <c r="O428" i="9" s="1"/>
  <c r="B487" i="9"/>
  <c r="O487" i="9" s="1"/>
  <c r="B586" i="9"/>
  <c r="O586" i="9" s="1"/>
  <c r="B641" i="9"/>
  <c r="O641" i="9" s="1"/>
  <c r="B699" i="9"/>
  <c r="O699" i="9" s="1"/>
  <c r="B747" i="9"/>
  <c r="O747" i="9" s="1"/>
  <c r="B798" i="9"/>
  <c r="O798" i="9" s="1"/>
  <c r="B862" i="9"/>
  <c r="O862" i="9" s="1"/>
  <c r="B918" i="9"/>
  <c r="O918" i="9" s="1"/>
  <c r="B992" i="9"/>
  <c r="O992" i="9" s="1"/>
  <c r="B45" i="9"/>
  <c r="O45" i="9" s="1"/>
  <c r="B232" i="9"/>
  <c r="O232" i="9" s="1"/>
  <c r="B330" i="9"/>
  <c r="O330" i="9" s="1"/>
  <c r="B121" i="9"/>
  <c r="O121" i="9" s="1"/>
  <c r="B29" i="9"/>
  <c r="O29" i="9" s="1"/>
  <c r="B231" i="9"/>
  <c r="O231" i="9" s="1"/>
  <c r="B710" i="9"/>
  <c r="O710" i="9" s="1"/>
  <c r="B208" i="9"/>
  <c r="O208" i="9" s="1"/>
  <c r="B372" i="9"/>
  <c r="O372" i="9" s="1"/>
  <c r="B805" i="9"/>
  <c r="O805" i="9" s="1"/>
  <c r="B542" i="9"/>
  <c r="O542" i="9" s="1"/>
  <c r="B398" i="9"/>
  <c r="O398" i="9" s="1"/>
  <c r="B761" i="9"/>
  <c r="O761" i="9" s="1"/>
  <c r="B578" i="9"/>
  <c r="O578" i="9" s="1"/>
  <c r="B809" i="9"/>
  <c r="O809" i="9" s="1"/>
  <c r="B184" i="9"/>
  <c r="O184" i="9" s="1"/>
  <c r="B191" i="9"/>
  <c r="O191" i="9" s="1"/>
  <c r="B103" i="9"/>
  <c r="O103" i="9" s="1"/>
  <c r="B780" i="9"/>
  <c r="O780" i="9" s="1"/>
  <c r="B252" i="9"/>
  <c r="O252" i="9" s="1"/>
  <c r="B116" i="9"/>
  <c r="O116" i="9" s="1"/>
  <c r="B167" i="9"/>
  <c r="O167" i="9" s="1"/>
  <c r="B70" i="9"/>
  <c r="O70" i="9" s="1"/>
  <c r="B764" i="9"/>
  <c r="O764" i="9" s="1"/>
  <c r="B145" i="9"/>
  <c r="O145" i="9" s="1"/>
  <c r="B203" i="9"/>
  <c r="O203" i="9" s="1"/>
  <c r="B269" i="9"/>
  <c r="O269" i="9" s="1"/>
  <c r="B318" i="9"/>
  <c r="O318" i="9" s="1"/>
  <c r="B457" i="9"/>
  <c r="O457" i="9" s="1"/>
  <c r="B856" i="9"/>
  <c r="O856" i="9" s="1"/>
  <c r="B114" i="9"/>
  <c r="O114" i="9" s="1"/>
  <c r="B186" i="9"/>
  <c r="O186" i="9" s="1"/>
  <c r="B245" i="9"/>
  <c r="O245" i="9" s="1"/>
  <c r="B303" i="9"/>
  <c r="O303" i="9" s="1"/>
  <c r="B371" i="9"/>
  <c r="O371" i="9" s="1"/>
  <c r="B640" i="9"/>
  <c r="O640" i="9" s="1"/>
  <c r="B858" i="9"/>
  <c r="O858" i="9" s="1"/>
  <c r="B190" i="9"/>
  <c r="O190" i="9" s="1"/>
  <c r="B740" i="9"/>
  <c r="O740" i="9" s="1"/>
  <c r="B79" i="9"/>
  <c r="O79" i="9" s="1"/>
  <c r="B158" i="9"/>
  <c r="O158" i="9" s="1"/>
  <c r="B210" i="9"/>
  <c r="O210" i="9" s="1"/>
  <c r="B276" i="9"/>
  <c r="O276" i="9" s="1"/>
  <c r="B343" i="9"/>
  <c r="O343" i="9" s="1"/>
  <c r="B511" i="9"/>
  <c r="O511" i="9" s="1"/>
  <c r="B706" i="9"/>
  <c r="O706" i="9" s="1"/>
  <c r="B878" i="9"/>
  <c r="O878" i="9" s="1"/>
  <c r="B68" i="9"/>
  <c r="O68" i="9" s="1"/>
  <c r="B128" i="9"/>
  <c r="O128" i="9" s="1"/>
  <c r="B200" i="9"/>
  <c r="O200" i="9" s="1"/>
  <c r="B272" i="9"/>
  <c r="O272" i="9" s="1"/>
  <c r="B327" i="9"/>
  <c r="O327" i="9" s="1"/>
  <c r="B517" i="9"/>
  <c r="O517" i="9" s="1"/>
  <c r="B851" i="9"/>
  <c r="O851" i="9" s="1"/>
  <c r="B816" i="9"/>
  <c r="O816" i="9" s="1"/>
  <c r="B81" i="9"/>
  <c r="O81" i="9" s="1"/>
  <c r="B141" i="9"/>
  <c r="O141" i="9" s="1"/>
  <c r="B206" i="9"/>
  <c r="O206" i="9" s="1"/>
  <c r="B260" i="9"/>
  <c r="O260" i="9" s="1"/>
  <c r="B328" i="9"/>
  <c r="O328" i="9" s="1"/>
  <c r="B451" i="9"/>
  <c r="O451" i="9" s="1"/>
  <c r="B758" i="9"/>
  <c r="O758" i="9" s="1"/>
  <c r="B93" i="9"/>
  <c r="O93" i="9" s="1"/>
  <c r="B165" i="9"/>
  <c r="O165" i="9" s="1"/>
  <c r="B224" i="9"/>
  <c r="O224" i="9" s="1"/>
  <c r="B289" i="9"/>
  <c r="O289" i="9" s="1"/>
  <c r="B383" i="9"/>
  <c r="O383" i="9" s="1"/>
  <c r="B635" i="9"/>
  <c r="O635" i="9" s="1"/>
  <c r="B842" i="9"/>
  <c r="O842" i="9" s="1"/>
  <c r="B251" i="9"/>
  <c r="O251" i="9" s="1"/>
  <c r="B751" i="9"/>
  <c r="O751" i="9" s="1"/>
  <c r="B112" i="9"/>
  <c r="O112" i="9" s="1"/>
  <c r="B171" i="9"/>
  <c r="O171" i="9" s="1"/>
  <c r="B250" i="9"/>
  <c r="O250" i="9" s="1"/>
  <c r="B316" i="9"/>
  <c r="O316" i="9" s="1"/>
  <c r="B393" i="9"/>
  <c r="O393" i="9" s="1"/>
  <c r="B618" i="9"/>
  <c r="O618" i="9" s="1"/>
  <c r="B804" i="9"/>
  <c r="O804" i="9" s="1"/>
  <c r="B962" i="9"/>
  <c r="O962" i="9" s="1"/>
  <c r="B406" i="9"/>
  <c r="O406" i="9" s="1"/>
  <c r="B465" i="9"/>
  <c r="O465" i="9" s="1"/>
  <c r="B518" i="9"/>
  <c r="O518" i="9" s="1"/>
  <c r="B569" i="9"/>
  <c r="O569" i="9" s="1"/>
  <c r="B624" i="9"/>
  <c r="O624" i="9" s="1"/>
  <c r="B688" i="9"/>
  <c r="O688" i="9" s="1"/>
  <c r="B783" i="9"/>
  <c r="O783" i="9" s="1"/>
  <c r="B843" i="9"/>
  <c r="O843" i="9" s="1"/>
  <c r="B909" i="9"/>
  <c r="O909" i="9" s="1"/>
  <c r="B965" i="9"/>
  <c r="O965" i="9" s="1"/>
  <c r="B362" i="9"/>
  <c r="O362" i="9" s="1"/>
  <c r="B419" i="9"/>
  <c r="O419" i="9" s="1"/>
  <c r="B502" i="9"/>
  <c r="O502" i="9" s="1"/>
  <c r="B576" i="9"/>
  <c r="O576" i="9" s="1"/>
  <c r="B655" i="9"/>
  <c r="O655" i="9" s="1"/>
  <c r="B720" i="9"/>
  <c r="O720" i="9" s="1"/>
  <c r="B790" i="9"/>
  <c r="O790" i="9" s="1"/>
  <c r="B848" i="9"/>
  <c r="O848" i="9" s="1"/>
  <c r="B920" i="9"/>
  <c r="O920" i="9" s="1"/>
  <c r="B981" i="9"/>
  <c r="O981" i="9" s="1"/>
  <c r="B363" i="9"/>
  <c r="O363" i="9" s="1"/>
  <c r="B426" i="9"/>
  <c r="O426" i="9" s="1"/>
  <c r="B483" i="9"/>
  <c r="O483" i="9" s="1"/>
  <c r="B549" i="9"/>
  <c r="O549" i="9" s="1"/>
  <c r="B607" i="9"/>
  <c r="O607" i="9" s="1"/>
  <c r="B672" i="9"/>
  <c r="O672" i="9" s="1"/>
  <c r="B733" i="9"/>
  <c r="O733" i="9" s="1"/>
  <c r="B796" i="9"/>
  <c r="O796" i="9" s="1"/>
  <c r="B864" i="9"/>
  <c r="O864" i="9" s="1"/>
  <c r="B949" i="9"/>
  <c r="O949" i="9" s="1"/>
  <c r="B999" i="9"/>
  <c r="O999" i="9" s="1"/>
  <c r="B408" i="9"/>
  <c r="O408" i="9" s="1"/>
  <c r="B478" i="9"/>
  <c r="O478" i="9" s="1"/>
  <c r="B544" i="9"/>
  <c r="O544" i="9" s="1"/>
  <c r="B608" i="9"/>
  <c r="O608" i="9" s="1"/>
  <c r="B667" i="9"/>
  <c r="O667" i="9" s="1"/>
  <c r="B738" i="9"/>
  <c r="O738" i="9" s="1"/>
  <c r="B802" i="9"/>
  <c r="O802" i="9" s="1"/>
  <c r="B849" i="9"/>
  <c r="O849" i="9" s="1"/>
  <c r="B922" i="9"/>
  <c r="O922" i="9" s="1"/>
  <c r="B983" i="9"/>
  <c r="O983" i="9" s="1"/>
  <c r="B382" i="9"/>
  <c r="O382" i="9" s="1"/>
  <c r="B444" i="9"/>
  <c r="O444" i="9" s="1"/>
  <c r="B497" i="9"/>
  <c r="O497" i="9" s="1"/>
  <c r="B573" i="9"/>
  <c r="O573" i="9" s="1"/>
  <c r="B645" i="9"/>
  <c r="O645" i="9" s="1"/>
  <c r="B715" i="9"/>
  <c r="O715" i="9" s="1"/>
  <c r="B779" i="9"/>
  <c r="O779" i="9" s="1"/>
  <c r="B835" i="9"/>
  <c r="O835" i="9" s="1"/>
  <c r="B905" i="9"/>
  <c r="O905" i="9" s="1"/>
  <c r="B951" i="9"/>
  <c r="O951" i="9" s="1"/>
  <c r="B1022" i="9"/>
  <c r="O1022" i="9" s="1"/>
  <c r="B434" i="9"/>
  <c r="O434" i="9" s="1"/>
  <c r="B493" i="9"/>
  <c r="O493" i="9" s="1"/>
  <c r="B592" i="9"/>
  <c r="O592" i="9" s="1"/>
  <c r="B647" i="9"/>
  <c r="O647" i="9" s="1"/>
  <c r="B705" i="9"/>
  <c r="O705" i="9" s="1"/>
  <c r="B752" i="9"/>
  <c r="O752" i="9" s="1"/>
  <c r="B811" i="9"/>
  <c r="O811" i="9" s="1"/>
  <c r="B872" i="9"/>
  <c r="O872" i="9" s="1"/>
  <c r="B930" i="9"/>
  <c r="O930" i="9" s="1"/>
  <c r="B1001" i="9"/>
  <c r="O1001" i="9" s="1"/>
  <c r="B38" i="9"/>
  <c r="O38" i="9" s="1"/>
  <c r="B108" i="9"/>
  <c r="O108" i="9" s="1"/>
  <c r="B84" i="9"/>
  <c r="O84" i="9" s="1"/>
  <c r="B716" i="9"/>
  <c r="O716" i="9" s="1"/>
  <c r="B240" i="9"/>
  <c r="O240" i="9" s="1"/>
  <c r="B91" i="9"/>
  <c r="O91" i="9" s="1"/>
  <c r="B669" i="9"/>
  <c r="O669" i="9" s="1"/>
  <c r="B364" i="9"/>
  <c r="O364" i="9" s="1"/>
  <c r="B255" i="9"/>
  <c r="O255" i="9" s="1"/>
  <c r="B88" i="9"/>
  <c r="O88" i="9" s="1"/>
  <c r="B712" i="9"/>
  <c r="O712" i="9" s="1"/>
  <c r="B654" i="9"/>
  <c r="O654" i="9" s="1"/>
  <c r="B385" i="9"/>
  <c r="O385" i="9" s="1"/>
  <c r="B892" i="9"/>
  <c r="O892" i="9" s="1"/>
  <c r="B519" i="9"/>
  <c r="O519" i="9" s="1"/>
  <c r="B449" i="9"/>
  <c r="O449" i="9" s="1"/>
  <c r="B828" i="9"/>
  <c r="O828" i="9" s="1"/>
  <c r="B950" i="9"/>
  <c r="O950" i="9" s="1"/>
  <c r="B928" i="9"/>
  <c r="O928" i="9" s="1"/>
  <c r="B353" i="9"/>
  <c r="O353" i="9" s="1"/>
  <c r="B665" i="9"/>
  <c r="O665" i="9" s="1"/>
  <c r="B355" i="9"/>
  <c r="O355" i="9" s="1"/>
  <c r="B67" i="9"/>
  <c r="O67" i="9" s="1"/>
  <c r="B331" i="9"/>
  <c r="O331" i="9" s="1"/>
  <c r="B42" i="9"/>
  <c r="O42" i="9" s="1"/>
  <c r="B415" i="9"/>
  <c r="O415" i="9" s="1"/>
  <c r="B144" i="9"/>
  <c r="O144" i="9" s="1"/>
  <c r="B395" i="9"/>
  <c r="O395" i="9" s="1"/>
  <c r="B77" i="9"/>
  <c r="O77" i="9" s="1"/>
  <c r="B89" i="9"/>
  <c r="O89" i="9" s="1"/>
  <c r="B602" i="9"/>
  <c r="O602" i="9" s="1"/>
  <c r="B964" i="9"/>
  <c r="O964" i="9" s="1"/>
  <c r="B90" i="9"/>
  <c r="O90" i="9" s="1"/>
  <c r="B150" i="9"/>
  <c r="O150" i="9" s="1"/>
  <c r="B215" i="9"/>
  <c r="O215" i="9" s="1"/>
  <c r="B274" i="9"/>
  <c r="O274" i="9" s="1"/>
  <c r="B324" i="9"/>
  <c r="O324" i="9" s="1"/>
  <c r="B524" i="9"/>
  <c r="O524" i="9" s="1"/>
  <c r="B929" i="9"/>
  <c r="O929" i="9" s="1"/>
  <c r="B66" i="9"/>
  <c r="O66" i="9" s="1"/>
  <c r="B120" i="9"/>
  <c r="O120" i="9" s="1"/>
  <c r="B192" i="9"/>
  <c r="O192" i="9" s="1"/>
  <c r="B265" i="9"/>
  <c r="O265" i="9" s="1"/>
  <c r="B314" i="9"/>
  <c r="O314" i="9" s="1"/>
  <c r="B447" i="9"/>
  <c r="O447" i="9" s="1"/>
  <c r="B673" i="9"/>
  <c r="O673" i="9" s="1"/>
  <c r="B876" i="9"/>
  <c r="O876" i="9" s="1"/>
  <c r="B220" i="9"/>
  <c r="O220" i="9" s="1"/>
  <c r="B838" i="9"/>
  <c r="O838" i="9" s="1"/>
  <c r="B104" i="9"/>
  <c r="O104" i="9" s="1"/>
  <c r="B162" i="9"/>
  <c r="O162" i="9" s="1"/>
  <c r="B223" i="9"/>
  <c r="O223" i="9" s="1"/>
  <c r="B282" i="9"/>
  <c r="O282" i="9" s="1"/>
  <c r="B356" i="9"/>
  <c r="O356" i="9" s="1"/>
  <c r="B552" i="9"/>
  <c r="O552" i="9" s="1"/>
  <c r="B718" i="9"/>
  <c r="O718" i="9" s="1"/>
  <c r="B906" i="9"/>
  <c r="O906" i="9" s="1"/>
  <c r="B74" i="9"/>
  <c r="O74" i="9" s="1"/>
  <c r="B134" i="9"/>
  <c r="O134" i="9" s="1"/>
  <c r="B205" i="9"/>
  <c r="O205" i="9" s="1"/>
  <c r="B277" i="9"/>
  <c r="O277" i="9" s="1"/>
  <c r="B332" i="9"/>
  <c r="O332" i="9" s="1"/>
  <c r="B528" i="9"/>
  <c r="O528" i="9" s="1"/>
  <c r="B908" i="9"/>
  <c r="O908" i="9" s="1"/>
  <c r="B914" i="9"/>
  <c r="O914" i="9" s="1"/>
  <c r="B86" i="9"/>
  <c r="O86" i="9" s="1"/>
  <c r="B147" i="9"/>
  <c r="O147" i="9" s="1"/>
  <c r="B211" i="9"/>
  <c r="O211" i="9" s="1"/>
  <c r="B266" i="9"/>
  <c r="O266" i="9" s="1"/>
  <c r="B333" i="9"/>
  <c r="O333" i="9" s="1"/>
  <c r="B530" i="9"/>
  <c r="O530" i="9" s="1"/>
  <c r="B820" i="9"/>
  <c r="O820" i="9" s="1"/>
  <c r="B99" i="9"/>
  <c r="O99" i="9" s="1"/>
  <c r="B170" i="9"/>
  <c r="O170" i="9" s="1"/>
  <c r="B237" i="9"/>
  <c r="O237" i="9" s="1"/>
  <c r="B307" i="9"/>
  <c r="O307" i="9" s="1"/>
  <c r="B453" i="9"/>
  <c r="O453" i="9" s="1"/>
  <c r="B646" i="9"/>
  <c r="O646" i="9" s="1"/>
  <c r="B873" i="9"/>
  <c r="O873" i="9" s="1"/>
  <c r="B291" i="9"/>
  <c r="O291" i="9" s="1"/>
  <c r="B867" i="9"/>
  <c r="O867" i="9" s="1"/>
  <c r="B125" i="9"/>
  <c r="O125" i="9" s="1"/>
  <c r="B177" i="9"/>
  <c r="O177" i="9" s="1"/>
  <c r="B256" i="9"/>
  <c r="O256" i="9" s="1"/>
  <c r="B322" i="9"/>
  <c r="O322" i="9" s="1"/>
  <c r="B405" i="9"/>
  <c r="O405" i="9" s="1"/>
  <c r="B648" i="9"/>
  <c r="O648" i="9" s="1"/>
  <c r="B814" i="9"/>
  <c r="O814" i="9" s="1"/>
  <c r="B985" i="9"/>
  <c r="O985" i="9" s="1"/>
  <c r="B418" i="9"/>
  <c r="O418" i="9" s="1"/>
  <c r="B470" i="9"/>
  <c r="O470" i="9" s="1"/>
  <c r="B531" i="9"/>
  <c r="O531" i="9" s="1"/>
  <c r="B575" i="9"/>
  <c r="O575" i="9" s="1"/>
  <c r="B630" i="9"/>
  <c r="O630" i="9" s="1"/>
  <c r="B713" i="9"/>
  <c r="O713" i="9" s="1"/>
  <c r="B789" i="9"/>
  <c r="O789" i="9" s="1"/>
  <c r="B859" i="9"/>
  <c r="O859" i="9" s="1"/>
  <c r="B915" i="9"/>
  <c r="O915" i="9" s="1"/>
  <c r="B970" i="9"/>
  <c r="O970" i="9" s="1"/>
  <c r="B367" i="9"/>
  <c r="O367" i="9" s="1"/>
  <c r="B425" i="9"/>
  <c r="O425" i="9" s="1"/>
  <c r="B507" i="9"/>
  <c r="O507" i="9" s="1"/>
  <c r="B600" i="9"/>
  <c r="O600" i="9" s="1"/>
  <c r="B661" i="9"/>
  <c r="O661" i="9" s="1"/>
  <c r="B726" i="9"/>
  <c r="O726" i="9" s="1"/>
  <c r="B795" i="9"/>
  <c r="O795" i="9" s="1"/>
  <c r="B860" i="9"/>
  <c r="O860" i="9" s="1"/>
  <c r="B925" i="9"/>
  <c r="O925" i="9" s="1"/>
  <c r="B987" i="9"/>
  <c r="O987" i="9" s="1"/>
  <c r="B368" i="9"/>
  <c r="O368" i="9" s="1"/>
  <c r="B432" i="9"/>
  <c r="O432" i="9" s="1"/>
  <c r="B503" i="9"/>
  <c r="O503" i="9" s="1"/>
  <c r="B554" i="9"/>
  <c r="O554" i="9" s="1"/>
  <c r="B611" i="9"/>
  <c r="O611" i="9" s="1"/>
  <c r="B678" i="9"/>
  <c r="O678" i="9" s="1"/>
  <c r="B737" i="9"/>
  <c r="O737" i="9" s="1"/>
  <c r="B801" i="9"/>
  <c r="O801" i="9" s="1"/>
  <c r="B869" i="9"/>
  <c r="O869" i="9" s="1"/>
  <c r="B955" i="9"/>
  <c r="O955" i="9" s="1"/>
  <c r="B1004" i="9"/>
  <c r="O1004" i="9" s="1"/>
  <c r="B433" i="9"/>
  <c r="O433" i="9" s="1"/>
  <c r="B484" i="9"/>
  <c r="O484" i="9" s="1"/>
  <c r="B550" i="9"/>
  <c r="O550" i="9" s="1"/>
  <c r="B622" i="9"/>
  <c r="O622" i="9" s="1"/>
  <c r="B685" i="9"/>
  <c r="O685" i="9" s="1"/>
  <c r="B744" i="9"/>
  <c r="O744" i="9" s="1"/>
  <c r="B808" i="9"/>
  <c r="O808" i="9" s="1"/>
  <c r="B865" i="9"/>
  <c r="O865" i="9" s="1"/>
  <c r="B927" i="9"/>
  <c r="O927" i="9" s="1"/>
  <c r="B989" i="9"/>
  <c r="O989" i="9" s="1"/>
  <c r="B386" i="9"/>
  <c r="O386" i="9" s="1"/>
  <c r="B450" i="9"/>
  <c r="O450" i="9" s="1"/>
  <c r="B510" i="9"/>
  <c r="O510" i="9" s="1"/>
  <c r="B579" i="9"/>
  <c r="O579" i="9" s="1"/>
  <c r="B651" i="9"/>
  <c r="O651" i="9" s="1"/>
  <c r="B721" i="9"/>
  <c r="O721" i="9" s="1"/>
  <c r="B785" i="9"/>
  <c r="O785" i="9" s="1"/>
  <c r="B850" i="9"/>
  <c r="O850" i="9" s="1"/>
  <c r="B911" i="9"/>
  <c r="O911" i="9" s="1"/>
  <c r="B957" i="9"/>
  <c r="O957" i="9" s="1"/>
  <c r="B384" i="9"/>
  <c r="O384" i="9" s="1"/>
  <c r="B446" i="9"/>
  <c r="O446" i="9" s="1"/>
  <c r="B499" i="9"/>
  <c r="O499" i="9" s="1"/>
  <c r="B597" i="9"/>
  <c r="O597" i="9" s="1"/>
  <c r="B652" i="9"/>
  <c r="O652" i="9" s="1"/>
  <c r="B711" i="9"/>
  <c r="O711" i="9" s="1"/>
  <c r="B757" i="9"/>
  <c r="O757" i="9" s="1"/>
  <c r="B815" i="9"/>
  <c r="O815" i="9" s="1"/>
  <c r="B877" i="9"/>
  <c r="O877" i="9" s="1"/>
  <c r="B935" i="9"/>
  <c r="O935" i="9" s="1"/>
  <c r="B1014" i="9"/>
  <c r="O1014" i="9" s="1"/>
  <c r="B178" i="9"/>
  <c r="O178" i="9" s="1"/>
  <c r="B567" i="9"/>
  <c r="O567" i="9" s="1"/>
  <c r="B486" i="9"/>
  <c r="O486" i="9" s="1"/>
  <c r="B187" i="9"/>
  <c r="O187" i="9" s="1"/>
  <c r="B159" i="9"/>
  <c r="O159" i="9" s="1"/>
  <c r="B117" i="9"/>
  <c r="O117" i="9" s="1"/>
  <c r="B896" i="9"/>
  <c r="O896" i="9" s="1"/>
  <c r="B492" i="9"/>
  <c r="O492" i="9" s="1"/>
  <c r="B273" i="9"/>
  <c r="O273" i="9" s="1"/>
  <c r="B435" i="9"/>
  <c r="O435" i="9" s="1"/>
  <c r="B874" i="9"/>
  <c r="O874" i="9" s="1"/>
  <c r="B683" i="9"/>
  <c r="O683" i="9" s="1"/>
  <c r="B448" i="9"/>
  <c r="O448" i="9" s="1"/>
  <c r="B893" i="9"/>
  <c r="O893" i="9" s="1"/>
  <c r="B638" i="9"/>
  <c r="O638" i="9" s="1"/>
  <c r="B866" i="9"/>
  <c r="O866" i="9" s="1"/>
  <c r="B132" i="9"/>
  <c r="O132" i="9" s="1"/>
  <c r="B258" i="9"/>
  <c r="O258" i="9" s="1"/>
  <c r="B174" i="9"/>
  <c r="O174" i="9" s="1"/>
  <c r="B991" i="9"/>
  <c r="O991" i="9" s="1"/>
  <c r="B199" i="9"/>
  <c r="O199" i="9" s="1"/>
  <c r="B188" i="9"/>
  <c r="O188" i="9" s="1"/>
  <c r="B27" i="9"/>
  <c r="O27" i="9" s="1"/>
  <c r="B172" i="9"/>
  <c r="O172" i="9" s="1"/>
  <c r="B95" i="9"/>
  <c r="O95" i="9" s="1"/>
  <c r="B214" i="9"/>
  <c r="O214" i="9" s="1"/>
  <c r="B41" i="9"/>
  <c r="O41" i="9" s="1"/>
  <c r="B96" i="9"/>
  <c r="O96" i="9" s="1"/>
  <c r="B156" i="9"/>
  <c r="O156" i="9" s="1"/>
  <c r="B221" i="9"/>
  <c r="O221" i="9" s="1"/>
  <c r="B280" i="9"/>
  <c r="O280" i="9" s="1"/>
  <c r="B349" i="9"/>
  <c r="O349" i="9" s="1"/>
  <c r="B533" i="9"/>
  <c r="O533" i="9" s="1"/>
  <c r="B940" i="9"/>
  <c r="O940" i="9" s="1"/>
  <c r="B72" i="9"/>
  <c r="O72" i="9" s="1"/>
  <c r="B126" i="9"/>
  <c r="O126" i="9" s="1"/>
  <c r="B198" i="9"/>
  <c r="O198" i="9" s="1"/>
  <c r="B270" i="9"/>
  <c r="O270" i="9" s="1"/>
  <c r="B319" i="9"/>
  <c r="O319" i="9" s="1"/>
  <c r="B459" i="9"/>
  <c r="O459" i="9" s="1"/>
  <c r="B687" i="9"/>
  <c r="O687" i="9" s="1"/>
  <c r="B890" i="9"/>
  <c r="O890" i="9" s="1"/>
  <c r="B257" i="9"/>
  <c r="O257" i="9" s="1"/>
  <c r="B973" i="9"/>
  <c r="O973" i="9" s="1"/>
  <c r="B110" i="9"/>
  <c r="O110" i="9" s="1"/>
  <c r="B168" i="9"/>
  <c r="O168" i="9" s="1"/>
  <c r="B228" i="9"/>
  <c r="O228" i="9" s="1"/>
  <c r="B298" i="9"/>
  <c r="O298" i="9" s="1"/>
  <c r="B377" i="9"/>
  <c r="O377" i="9" s="1"/>
  <c r="B568" i="9"/>
  <c r="O568" i="9" s="1"/>
  <c r="B730" i="9"/>
  <c r="O730" i="9" s="1"/>
  <c r="B993" i="9"/>
  <c r="O993" i="9" s="1"/>
  <c r="B80" i="9"/>
  <c r="O80" i="9" s="1"/>
  <c r="B140" i="9"/>
  <c r="O140" i="9" s="1"/>
  <c r="B229" i="9"/>
  <c r="O229" i="9" s="1"/>
  <c r="B283" i="9"/>
  <c r="O283" i="9" s="1"/>
  <c r="B338" i="9"/>
  <c r="O338" i="9" s="1"/>
  <c r="B587" i="9"/>
  <c r="O587" i="9" s="1"/>
  <c r="B967" i="9"/>
  <c r="O967" i="9" s="1"/>
  <c r="B30" i="9"/>
  <c r="O30" i="9" s="1"/>
  <c r="B92" i="9"/>
  <c r="O92" i="9" s="1"/>
  <c r="B160" i="9"/>
  <c r="O160" i="9" s="1"/>
  <c r="B217" i="9"/>
  <c r="O217" i="9" s="1"/>
  <c r="B278" i="9"/>
  <c r="O278" i="9" s="1"/>
  <c r="B339" i="9"/>
  <c r="O339" i="9" s="1"/>
  <c r="B539" i="9"/>
  <c r="O539" i="9" s="1"/>
  <c r="B853" i="9"/>
  <c r="O853" i="9" s="1"/>
  <c r="B44" i="9"/>
  <c r="O44" i="9" s="1"/>
  <c r="B105" i="9"/>
  <c r="O105" i="9" s="1"/>
  <c r="B176" i="9"/>
  <c r="O176" i="9" s="1"/>
  <c r="B243" i="9"/>
  <c r="O243" i="9" s="1"/>
  <c r="B310" i="9"/>
  <c r="O310" i="9" s="1"/>
  <c r="B464" i="9"/>
  <c r="O464" i="9" s="1"/>
  <c r="B659" i="9"/>
  <c r="O659" i="9" s="1"/>
  <c r="B882" i="9"/>
  <c r="O882" i="9" s="1"/>
  <c r="B323" i="9"/>
  <c r="O323" i="9" s="1"/>
  <c r="B995" i="9"/>
  <c r="O995" i="9" s="1"/>
  <c r="B131" i="9"/>
  <c r="O131" i="9" s="1"/>
  <c r="B183" i="9"/>
  <c r="O183" i="9" s="1"/>
  <c r="B262" i="9"/>
  <c r="O262" i="9" s="1"/>
  <c r="B335" i="9"/>
  <c r="O335" i="9" s="1"/>
  <c r="B482" i="9"/>
  <c r="O482" i="9" s="1"/>
  <c r="B681" i="9"/>
  <c r="O681" i="9" s="1"/>
  <c r="B825" i="9"/>
  <c r="O825" i="9" s="1"/>
  <c r="B1019" i="9"/>
  <c r="O1019" i="9" s="1"/>
  <c r="B424" i="9"/>
  <c r="O424" i="9" s="1"/>
  <c r="B476" i="9"/>
  <c r="O476" i="9" s="1"/>
  <c r="B536" i="9"/>
  <c r="O536" i="9" s="1"/>
  <c r="B581" i="9"/>
  <c r="O581" i="9" s="1"/>
  <c r="B643" i="9"/>
  <c r="O643" i="9" s="1"/>
  <c r="B719" i="9"/>
  <c r="O719" i="9" s="1"/>
  <c r="B794" i="9"/>
  <c r="O794" i="9" s="1"/>
  <c r="B863" i="9"/>
  <c r="O863" i="9" s="1"/>
  <c r="B919" i="9"/>
  <c r="O919" i="9" s="1"/>
  <c r="B975" i="9"/>
  <c r="O975" i="9" s="1"/>
  <c r="B373" i="9"/>
  <c r="O373" i="9" s="1"/>
  <c r="B431" i="9"/>
  <c r="O431" i="9" s="1"/>
  <c r="B513" i="9"/>
  <c r="O513" i="9" s="1"/>
  <c r="B606" i="9"/>
  <c r="O606" i="9" s="1"/>
  <c r="B666" i="9"/>
  <c r="O666" i="9" s="1"/>
  <c r="B732" i="9"/>
  <c r="O732" i="9" s="1"/>
  <c r="B800" i="9"/>
  <c r="O800" i="9" s="1"/>
  <c r="B880" i="9"/>
  <c r="O880" i="9" s="1"/>
  <c r="B931" i="9"/>
  <c r="O931" i="9" s="1"/>
  <c r="B998" i="9"/>
  <c r="O998" i="9" s="1"/>
  <c r="B374" i="9"/>
  <c r="O374" i="9" s="1"/>
  <c r="B437" i="9"/>
  <c r="O437" i="9" s="1"/>
  <c r="B508" i="9"/>
  <c r="O508" i="9" s="1"/>
  <c r="B566" i="9"/>
  <c r="O566" i="9" s="1"/>
  <c r="B616" i="9"/>
  <c r="O616" i="9" s="1"/>
  <c r="B684" i="9"/>
  <c r="O684" i="9" s="1"/>
  <c r="B743" i="9"/>
  <c r="O743" i="9" s="1"/>
  <c r="B807" i="9"/>
  <c r="O807" i="9" s="1"/>
  <c r="B881" i="9"/>
  <c r="O881" i="9" s="1"/>
  <c r="B960" i="9"/>
  <c r="O960" i="9" s="1"/>
  <c r="B1010" i="9"/>
  <c r="O1010" i="9" s="1"/>
  <c r="B438" i="9"/>
  <c r="O438" i="9" s="1"/>
  <c r="B490" i="9"/>
  <c r="O490" i="9" s="1"/>
  <c r="B560" i="9"/>
  <c r="O560" i="9" s="1"/>
  <c r="B627" i="9"/>
  <c r="O627" i="9" s="1"/>
  <c r="B691" i="9"/>
  <c r="O691" i="9" s="1"/>
  <c r="B762" i="9"/>
  <c r="O762" i="9" s="1"/>
  <c r="B813" i="9"/>
  <c r="O813" i="9" s="1"/>
  <c r="B875" i="9"/>
  <c r="O875" i="9" s="1"/>
  <c r="B932" i="9"/>
  <c r="O932" i="9" s="1"/>
  <c r="B1000" i="9"/>
  <c r="O1000" i="9" s="1"/>
  <c r="B392" i="9"/>
  <c r="O392" i="9" s="1"/>
  <c r="B456" i="9"/>
  <c r="O456" i="9" s="1"/>
  <c r="B516" i="9"/>
  <c r="O516" i="9" s="1"/>
  <c r="B584" i="9"/>
  <c r="O584" i="9" s="1"/>
  <c r="B664" i="9"/>
  <c r="O664" i="9" s="1"/>
  <c r="B739" i="9"/>
  <c r="O739" i="9" s="1"/>
  <c r="B791" i="9"/>
  <c r="O791" i="9" s="1"/>
  <c r="B855" i="9"/>
  <c r="O855" i="9" s="1"/>
  <c r="B917" i="9"/>
  <c r="O917" i="9" s="1"/>
  <c r="B961" i="9"/>
  <c r="O961" i="9" s="1"/>
  <c r="B388" i="9"/>
  <c r="O388" i="9" s="1"/>
  <c r="B452" i="9"/>
  <c r="O452" i="9" s="1"/>
  <c r="B523" i="9"/>
  <c r="O523" i="9" s="1"/>
  <c r="B603" i="9"/>
  <c r="O603" i="9" s="1"/>
  <c r="B658" i="9"/>
  <c r="O658" i="9" s="1"/>
  <c r="B717" i="9"/>
  <c r="O717" i="9" s="1"/>
  <c r="B763" i="9"/>
  <c r="O763" i="9" s="1"/>
  <c r="B831" i="9"/>
  <c r="O831" i="9" s="1"/>
  <c r="B883" i="9"/>
  <c r="O883" i="9" s="1"/>
  <c r="B941" i="9"/>
  <c r="O941" i="9" s="1"/>
  <c r="B1018" i="9"/>
  <c r="O1018" i="9" s="1"/>
  <c r="B31" i="9"/>
  <c r="O31" i="9" s="1"/>
  <c r="B301" i="9"/>
  <c r="O301" i="9" s="1"/>
  <c r="B360" i="9"/>
  <c r="O360" i="9" s="1"/>
  <c r="B222" i="9"/>
  <c r="O222" i="9" s="1"/>
  <c r="B312" i="9"/>
  <c r="O312" i="9" s="1"/>
  <c r="B629" i="9"/>
  <c r="O629" i="9" s="1"/>
  <c r="B350" i="9"/>
  <c r="O350" i="9" s="1"/>
  <c r="B294" i="9"/>
  <c r="O294" i="9" s="1"/>
  <c r="B202" i="9"/>
  <c r="O202" i="9" s="1"/>
  <c r="B540" i="9"/>
  <c r="O540" i="9" s="1"/>
  <c r="B599" i="9"/>
  <c r="O599" i="9" s="1"/>
  <c r="B1002" i="9"/>
  <c r="O1002" i="9" s="1"/>
  <c r="B812" i="9"/>
  <c r="O812" i="9" s="1"/>
  <c r="B626" i="9"/>
  <c r="O626" i="9" s="1"/>
  <c r="B977" i="9"/>
  <c r="O977" i="9" s="1"/>
  <c r="B702" i="9"/>
  <c r="O702" i="9" s="1"/>
  <c r="B692" i="9"/>
  <c r="O692" i="9" s="1"/>
  <c r="B65" i="9"/>
  <c r="O65" i="9" s="1"/>
  <c r="B308" i="9"/>
  <c r="O308" i="9" s="1"/>
  <c r="B535" i="9"/>
  <c r="O535" i="9" s="1"/>
  <c r="B653" i="9"/>
  <c r="O653" i="9" s="1"/>
  <c r="B149" i="9"/>
  <c r="O149" i="9" s="1"/>
  <c r="B268" i="9"/>
  <c r="O268" i="9" s="1"/>
  <c r="B102" i="9"/>
  <c r="O102" i="9" s="1"/>
  <c r="B173" i="9"/>
  <c r="O173" i="9" s="1"/>
  <c r="B226" i="9"/>
  <c r="O226" i="9" s="1"/>
  <c r="B292" i="9"/>
  <c r="O292" i="9" s="1"/>
  <c r="B354" i="9"/>
  <c r="O354" i="9" s="1"/>
  <c r="B558" i="9"/>
  <c r="O558" i="9" s="1"/>
  <c r="B952" i="9"/>
  <c r="O952" i="9" s="1"/>
  <c r="B78" i="9"/>
  <c r="O78" i="9" s="1"/>
  <c r="B146" i="9"/>
  <c r="O146" i="9" s="1"/>
  <c r="B216" i="9"/>
  <c r="O216" i="9" s="1"/>
  <c r="B275" i="9"/>
  <c r="O275" i="9" s="1"/>
  <c r="B325" i="9"/>
  <c r="O325" i="9" s="1"/>
  <c r="B475" i="9"/>
  <c r="O475" i="9" s="1"/>
  <c r="B704" i="9"/>
  <c r="O704" i="9" s="1"/>
  <c r="B942" i="9"/>
  <c r="O942" i="9" s="1"/>
  <c r="B295" i="9"/>
  <c r="O295" i="9" s="1"/>
  <c r="B28" i="9"/>
  <c r="O28" i="9" s="1"/>
  <c r="B115" i="9"/>
  <c r="O115" i="9" s="1"/>
  <c r="B181" i="9"/>
  <c r="O181" i="9" s="1"/>
  <c r="B234" i="9"/>
  <c r="O234" i="9" s="1"/>
  <c r="B304" i="9"/>
  <c r="O304" i="9" s="1"/>
  <c r="B387" i="9"/>
  <c r="O387" i="9" s="1"/>
  <c r="B585" i="9"/>
  <c r="O585" i="9" s="1"/>
  <c r="B746" i="9"/>
  <c r="O746" i="9" s="1"/>
  <c r="B1024" i="9"/>
  <c r="O1024" i="9" s="1"/>
  <c r="B85" i="9"/>
  <c r="O85" i="9" s="1"/>
  <c r="B153" i="9"/>
  <c r="O153" i="9" s="1"/>
  <c r="B235" i="9"/>
  <c r="O235" i="9" s="1"/>
  <c r="B288" i="9"/>
  <c r="O288" i="9" s="1"/>
  <c r="B344" i="9"/>
  <c r="O344" i="9" s="1"/>
  <c r="B596" i="9"/>
  <c r="O596" i="9" s="1"/>
  <c r="B196" i="9"/>
  <c r="O196" i="9" s="1"/>
  <c r="B37" i="9"/>
  <c r="O37" i="9" s="1"/>
  <c r="B98" i="9"/>
  <c r="O98" i="9" s="1"/>
  <c r="B164" i="9"/>
  <c r="O164" i="9" s="1"/>
  <c r="B230" i="9"/>
  <c r="O230" i="9" s="1"/>
  <c r="B284" i="9"/>
  <c r="O284" i="9" s="1"/>
  <c r="B345" i="9"/>
  <c r="O345" i="9" s="1"/>
  <c r="B561" i="9"/>
  <c r="O561" i="9" s="1"/>
  <c r="B871" i="9"/>
  <c r="O871" i="9" s="1"/>
  <c r="B118" i="9"/>
  <c r="O118" i="9" s="1"/>
  <c r="B182" i="9"/>
  <c r="O182" i="9" s="1"/>
  <c r="B249" i="9"/>
  <c r="O249" i="9" s="1"/>
  <c r="B334" i="9"/>
  <c r="O334" i="9" s="1"/>
  <c r="B480" i="9"/>
  <c r="O480" i="9" s="1"/>
  <c r="B679" i="9"/>
  <c r="O679" i="9" s="1"/>
  <c r="B936" i="9"/>
  <c r="O936" i="9" s="1"/>
  <c r="B342" i="9"/>
  <c r="O342" i="9" s="1"/>
  <c r="E2" i="28"/>
  <c r="B83" i="9"/>
  <c r="O83" i="9" s="1"/>
  <c r="B137" i="9"/>
  <c r="O137" i="9" s="1"/>
  <c r="B189" i="9"/>
  <c r="O189" i="9" s="1"/>
  <c r="B267" i="9"/>
  <c r="O267" i="9" s="1"/>
  <c r="B341" i="9"/>
  <c r="O341" i="9" s="1"/>
  <c r="B494" i="9"/>
  <c r="O494" i="9" s="1"/>
  <c r="B698" i="9"/>
  <c r="O698" i="9" s="1"/>
  <c r="B836" i="9"/>
  <c r="O836" i="9" s="1"/>
  <c r="B366" i="9"/>
  <c r="O366" i="9" s="1"/>
  <c r="B430" i="9"/>
  <c r="O430" i="9" s="1"/>
  <c r="B489" i="9"/>
  <c r="O489" i="9" s="1"/>
  <c r="B541" i="9"/>
  <c r="O541" i="9" s="1"/>
  <c r="B594" i="9"/>
  <c r="O594" i="9" s="1"/>
  <c r="B649" i="9"/>
  <c r="O649" i="9" s="1"/>
  <c r="B725" i="9"/>
  <c r="O725" i="9" s="1"/>
  <c r="B799" i="9"/>
  <c r="O799" i="9" s="1"/>
  <c r="B868" i="9"/>
  <c r="O868" i="9" s="1"/>
  <c r="B937" i="9"/>
  <c r="O937" i="9" s="1"/>
  <c r="B997" i="9"/>
  <c r="O997" i="9" s="1"/>
  <c r="B379" i="9"/>
  <c r="O379" i="9" s="1"/>
  <c r="B436" i="9"/>
  <c r="O436" i="9" s="1"/>
  <c r="B537" i="9"/>
  <c r="O537" i="9" s="1"/>
  <c r="B620" i="9"/>
  <c r="O620" i="9" s="1"/>
  <c r="B677" i="9"/>
  <c r="O677" i="9" s="1"/>
  <c r="B736" i="9"/>
  <c r="O736" i="9" s="1"/>
  <c r="B806" i="9"/>
  <c r="O806" i="9" s="1"/>
  <c r="B886" i="9"/>
  <c r="O886" i="9" s="1"/>
  <c r="B944" i="9"/>
  <c r="O944" i="9" s="1"/>
  <c r="B1003" i="9"/>
  <c r="O1003" i="9" s="1"/>
  <c r="B380" i="9"/>
  <c r="O380" i="9" s="1"/>
  <c r="B442" i="9"/>
  <c r="O442" i="9" s="1"/>
  <c r="B514" i="9"/>
  <c r="O514" i="9" s="1"/>
  <c r="B571" i="9"/>
  <c r="O571" i="9" s="1"/>
  <c r="B621" i="9"/>
  <c r="O621" i="9" s="1"/>
  <c r="B690" i="9"/>
  <c r="O690" i="9" s="1"/>
  <c r="B749" i="9"/>
  <c r="O749" i="9" s="1"/>
  <c r="B822" i="9"/>
  <c r="O822" i="9" s="1"/>
  <c r="B887" i="9"/>
  <c r="O887" i="9" s="1"/>
  <c r="B972" i="9"/>
  <c r="O972" i="9" s="1"/>
  <c r="B1027" i="9"/>
  <c r="O1027" i="9" s="1"/>
  <c r="B443" i="9"/>
  <c r="O443" i="9" s="1"/>
  <c r="B509" i="9"/>
  <c r="O509" i="9" s="1"/>
  <c r="B572" i="9"/>
  <c r="O572" i="9" s="1"/>
  <c r="B633" i="9"/>
  <c r="O633" i="9" s="1"/>
  <c r="B696" i="9"/>
  <c r="O696" i="9" s="1"/>
  <c r="B768" i="9"/>
  <c r="O768" i="9" s="1"/>
  <c r="B823" i="9"/>
  <c r="O823" i="9" s="1"/>
  <c r="B888" i="9"/>
  <c r="O888" i="9" s="1"/>
  <c r="B938" i="9"/>
  <c r="O938" i="9" s="1"/>
  <c r="B1005" i="9"/>
  <c r="O1005" i="9" s="1"/>
  <c r="B404" i="9"/>
  <c r="O404" i="9" s="1"/>
  <c r="B462" i="9"/>
  <c r="O462" i="9" s="1"/>
  <c r="B521" i="9"/>
  <c r="O521" i="9" s="1"/>
  <c r="B590" i="9"/>
  <c r="O590" i="9" s="1"/>
  <c r="B668" i="9"/>
  <c r="O668" i="9" s="1"/>
  <c r="B745" i="9"/>
  <c r="O745" i="9" s="1"/>
  <c r="B803" i="9"/>
  <c r="O803" i="9" s="1"/>
  <c r="B861" i="9"/>
  <c r="O861" i="9" s="1"/>
  <c r="B923" i="9"/>
  <c r="O923" i="9" s="1"/>
  <c r="B979" i="9"/>
  <c r="O979" i="9" s="1"/>
  <c r="B394" i="9"/>
  <c r="O394" i="9" s="1"/>
  <c r="B458" i="9"/>
  <c r="O458" i="9" s="1"/>
  <c r="B529" i="9"/>
  <c r="O529" i="9" s="1"/>
  <c r="B609" i="9"/>
  <c r="O609" i="9" s="1"/>
  <c r="B670" i="9"/>
  <c r="O670" i="9" s="1"/>
  <c r="B723" i="9"/>
  <c r="O723" i="9" s="1"/>
  <c r="B775" i="9"/>
  <c r="O775" i="9" s="1"/>
  <c r="B837" i="9"/>
  <c r="O837" i="9" s="1"/>
  <c r="B889" i="9"/>
  <c r="O889" i="9" s="1"/>
  <c r="B946" i="9"/>
  <c r="O946" i="9" s="1"/>
  <c r="B1023" i="9"/>
  <c r="O1023" i="9" s="1"/>
  <c r="B46" i="9"/>
  <c r="O46" i="9" s="1"/>
  <c r="B47" i="9"/>
  <c r="O47" i="9" s="1"/>
  <c r="B40" i="9"/>
  <c r="O40" i="9" s="1"/>
  <c r="B39" i="9"/>
  <c r="O39" i="9" s="1"/>
  <c r="B32" i="9"/>
  <c r="O32" i="9" s="1"/>
  <c r="B33" i="9"/>
  <c r="O33" i="9" s="1"/>
  <c r="F4" i="26"/>
  <c r="E4" i="26"/>
  <c r="G4" i="26"/>
  <c r="H4" i="26"/>
  <c r="B23" i="5"/>
  <c r="L23" i="5" s="1"/>
  <c r="B29" i="5"/>
  <c r="L29" i="5" s="1"/>
  <c r="I4" i="26"/>
  <c r="J4" i="26"/>
  <c r="O16" i="12"/>
  <c r="O12" i="12" s="1"/>
  <c r="F3" i="22"/>
  <c r="G3" i="22"/>
  <c r="E3" i="22"/>
  <c r="H3" i="22"/>
  <c r="B15" i="12"/>
  <c r="N15" i="12" s="1"/>
  <c r="H2" i="22"/>
  <c r="E2" i="22"/>
  <c r="G2" i="22"/>
  <c r="F2" i="22"/>
  <c r="B14" i="12"/>
  <c r="N14" i="12" s="1"/>
  <c r="L14" i="12"/>
  <c r="F2" i="21"/>
  <c r="E2" i="21"/>
  <c r="I2" i="21"/>
  <c r="B16" i="16"/>
  <c r="Q16" i="16" s="1"/>
  <c r="J2" i="21"/>
  <c r="H2" i="21"/>
  <c r="G2" i="21"/>
  <c r="A2" i="25" l="1"/>
  <c r="C2" i="25"/>
  <c r="B19" i="8"/>
  <c r="G19" i="8" s="1"/>
  <c r="D2" i="25"/>
  <c r="S19" i="8"/>
  <c r="G2" i="25"/>
  <c r="E2" i="25"/>
  <c r="F2" i="25"/>
  <c r="O18" i="9"/>
  <c r="L13" i="5"/>
  <c r="C13" i="5" s="1"/>
  <c r="G24" i="8"/>
  <c r="G20" i="8"/>
  <c r="B4" i="22"/>
  <c r="C4" i="22"/>
  <c r="D4" i="22"/>
  <c r="A4" i="22"/>
  <c r="G4" i="22"/>
  <c r="H4" i="22"/>
  <c r="B16" i="12"/>
  <c r="N16" i="12" s="1"/>
  <c r="N12" i="12" s="1"/>
  <c r="F4" i="22"/>
  <c r="E4" i="22"/>
  <c r="M19" i="8" l="1"/>
  <c r="M17" i="8" s="1"/>
  <c r="B12" i="12"/>
  <c r="C12" i="12"/>
  <c r="Q17" i="9"/>
  <c r="C18" i="9" s="1"/>
  <c r="B18" i="9" s="1"/>
  <c r="B13" i="5"/>
  <c r="A3" i="21"/>
  <c r="D3" i="21"/>
  <c r="C3" i="21"/>
  <c r="F3" i="21"/>
  <c r="B3" i="21"/>
  <c r="G3" i="21"/>
  <c r="B17" i="16"/>
  <c r="Q17" i="16" s="1"/>
  <c r="Q14" i="16" s="1"/>
  <c r="E3" i="21"/>
  <c r="O16" i="8" l="1"/>
  <c r="C17" i="8" s="1"/>
  <c r="B17" i="8" s="1"/>
  <c r="C14" i="16"/>
  <c r="B14" i="16"/>
</calcChain>
</file>

<file path=xl/comments1.xml><?xml version="1.0" encoding="utf-8"?>
<comments xmlns="http://schemas.openxmlformats.org/spreadsheetml/2006/main">
  <authors>
    <author>Autor</author>
  </authors>
  <commentList>
    <comment ref="C13" authorId="0" shapeId="0">
      <text>
        <r>
          <rPr>
            <b/>
            <sz val="9"/>
            <color indexed="81"/>
            <rFont val="Segoe UI"/>
            <family val="2"/>
          </rPr>
          <t xml:space="preserve">In dieser Spalte werden die Stationen des Standortes mit laufender Nummer nummeriert. Die dadurch generierte ID-Nr. der Station dient allein der internen Identifikation der Stationen im Servicedokument. </t>
        </r>
      </text>
    </comment>
    <comment ref="E13" authorId="0" shapeId="0">
      <text>
        <r>
          <rPr>
            <b/>
            <sz val="9"/>
            <color indexed="81"/>
            <rFont val="Segoe UI"/>
            <family val="2"/>
          </rPr>
          <t xml:space="preserve">In dieser Spalte ist die in der betreffenden Einrichtung gebräuchliche Bezeichnung der jeweiligen Station als Text einzugeben. Bspw. Akutstation oder Konzeptstation Depression oder Akuttagesklinik oder B6. </t>
        </r>
      </text>
    </comment>
  </commentList>
</comments>
</file>

<file path=xl/comments2.xml><?xml version="1.0" encoding="utf-8"?>
<comments xmlns="http://schemas.openxmlformats.org/spreadsheetml/2006/main">
  <authors>
    <author>Autor</author>
  </authors>
  <commentList>
    <comment ref="F14" authorId="0" shapeId="0">
      <text>
        <r>
          <rPr>
            <b/>
            <sz val="9"/>
            <color indexed="81"/>
            <rFont val="Segoe UI"/>
            <family val="2"/>
          </rPr>
          <t>Hier ist die Anzahl der Planbetten der vollstationären Versorgung für die jeweilige Station einzugeben 
Für die Anzahl der Planbetten kann der Wert 0 angebenen werden, wenn dies  beispielsweise für eine neue oder temporär geschlossenen Bereich notwendig ist.</t>
        </r>
      </text>
    </comment>
    <comment ref="G14" authorId="0" shapeId="0">
      <text>
        <r>
          <rPr>
            <b/>
            <sz val="9"/>
            <color indexed="81"/>
            <rFont val="Segoe UI"/>
            <family val="2"/>
          </rPr>
          <t xml:space="preserve"> Hier ist die Anzahl der Planplätze der teilstationären Versorgung für die jeweilige Station einzugeben.
Für die Anzahl der Planplätze kann der Wert 0 angebenen werden, wenn dies  beispielsweise für eine neue oder temporär geschlossenen Bereich notwendig ist.</t>
        </r>
      </text>
    </comment>
  </commentList>
</comments>
</file>

<file path=xl/comments3.xml><?xml version="1.0" encoding="utf-8"?>
<comments xmlns="http://schemas.openxmlformats.org/spreadsheetml/2006/main">
  <authors>
    <author>Autor</author>
  </authors>
  <commentList>
    <comment ref="E18" authorId="0" shapeId="0">
      <text>
        <r>
          <rPr>
            <b/>
            <sz val="9"/>
            <color indexed="81"/>
            <rFont val="Segoe UI"/>
            <family val="2"/>
          </rPr>
          <t xml:space="preserve">1. Die Gesamtanzahl der Behandlungstage ist für das Quartal des Kalenderjahres des Nachweises anzugeben.
2.  Als Behandlungstage zählen der Aufnahmetag und jeder weitere Tag des vollstationären Krankenhausaufenthaltes bzw. bei stationsäquivalenter Behandlung Tage mit direktem Patientenkontakt. Entlassungs- oder Verlegungstage die nicht zugleich Aufnahmetag sind werden nicht berücksichtigt.  Bei teilstationärer Behandlung ist der letzte Tag des Aufenthaltes als Behandlungstag zu berücksichtigen 
Für die Anzahl der Behandlungstage kann der Wert 0 angebenen werden, wenn dies  beispielsweise für eine neue oder temporär geschlossenen Bereich notwendig ist.
3. Die quartalsbezogene Gesamtanzahl der Behandlungstage für die differenzierten Einrichtungen nach § 2 Absatz 5 (Gesamtanzahl Behandlungstage) ergeben sich aus der Summe der stations- und monatsbezogenen Werte in Tabelle B1.1.
</t>
        </r>
      </text>
    </comment>
  </commentList>
</comments>
</file>

<file path=xl/comments4.xml><?xml version="1.0" encoding="utf-8"?>
<comments xmlns="http://schemas.openxmlformats.org/spreadsheetml/2006/main">
  <authors>
    <author>Autor</author>
  </authors>
  <commentList>
    <comment ref="D19" authorId="0" shapeId="0">
      <text>
        <r>
          <rPr>
            <b/>
            <sz val="9"/>
            <color indexed="81"/>
            <rFont val="Segoe UI"/>
            <family val="2"/>
          </rPr>
          <t>In dieser Spalte ist für die betreffende Einrichtung in einer Zeile das Kalenderjahr des Vorjahres zu erfassen und in der zweiten Zeile das Kalenderjahr des Nachweises. Bsp.: Für das Erfassungsjahr 2020 sind hier das Kalenderjahr 2019 und das Kalenderjahr 2020 in jeweils einer Zeile einzutragen. Für 2020 sind für das Kalenderjahr des Vorjahres (2019) die Stichtagserhebungen der bisherigen Einstufung nach Psych-PV anzugeben.  ,</t>
        </r>
      </text>
    </comment>
    <comment ref="E19" authorId="0" shapeId="0">
      <text>
        <r>
          <rPr>
            <b/>
            <sz val="9"/>
            <color indexed="81"/>
            <rFont val="Segoe UI"/>
            <family val="2"/>
          </rPr>
          <t xml:space="preserve">Die Stichtagserhebungen sind jeweils an jedem Mittwoch einer ungeraden Kalenderwoche des Jahres für um 14.00 Uhr anwesende Patientinnen und Patienten durchzuführen. Zum Nachweis der Vorgaben nach § 6 Abs.3 sind in dieser Tabelle sowohl die Stichtagserhebungen für den Bezugszeitraum des Vorjahres als auch die Stichtagserhebungen für den Bezugszeitraum des Kalenderjahres des Nachweises anzugeben. </t>
        </r>
      </text>
    </comment>
    <comment ref="F19" authorId="0" shapeId="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G19" authorId="0" shapeId="0">
      <text>
        <r>
          <rPr>
            <b/>
            <sz val="9"/>
            <color indexed="81"/>
            <rFont val="Segoe UI"/>
            <family val="2"/>
          </rPr>
          <t>Hier wird für jede Einrichtung, die in Spalte 1 eingetragen wurde, die Anzahl der Patienten für den jeweiligen Behandlungsbereich je Stichtag eingetragen. 
Die quartalsbezogene Anzahl der Patienten je Stichtag für die differenzierten Einrichtungen nach § 2 Absatz 5 (Spalte 5) ergibt sich aus der Summe der stationsbezogenen Werte in Tabelle B1.2.
Für die Anzahl der Patientien kann der Wert 0 angebenen werden, wenn dies  beispielsweise für eine neue oder temporär geschlossenen Bereich notwendig ist.</t>
        </r>
      </text>
    </comment>
  </commentList>
</comments>
</file>

<file path=xl/comments5.xml><?xml version="1.0" encoding="utf-8"?>
<comments xmlns="http://schemas.openxmlformats.org/spreadsheetml/2006/main">
  <authors>
    <author>Autor</author>
  </authors>
  <commentList>
    <comment ref="D18" authorId="0" shapeId="0">
      <text>
        <r>
          <rPr>
            <b/>
            <sz val="9"/>
            <color indexed="81"/>
            <rFont val="Segoe UI"/>
            <family val="2"/>
          </rPr>
          <t>In dieser Spalte ist für die betreffende Einrichtung in einer Zeile das Kalenderjahr des Vorjahres zu erfassen und in der zweiten Zeile das Kalenderjahr des Nachweises. Bsp.: Für das Erfassungsjahr 2020 kann hier nur das Kalenderjahr  2019 und das Kalenderjahr 2020 in jeweils einer Zeile eingetragen werden. Für 2020 sind für das Kalenderjahr des Vorjahres (2019) die Behandlungsbereiche der bisherigen Einstufung nach Psych-PV anzugeben.</t>
        </r>
      </text>
    </comment>
    <comment ref="E18" authorId="0" shapeId="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F18" authorId="0" shapeId="0">
      <text>
        <r>
          <rPr>
            <b/>
            <sz val="9"/>
            <color indexed="81"/>
            <rFont val="Segoe UI"/>
            <family val="2"/>
          </rPr>
          <t xml:space="preserve">Die quartalsbezogene Anzahl der Behandlungstage je Behandlungsbereich ist für die differenzierte Einrichtung sowohl für das Quartal des Vorjahres als auch für das Quartal des Kalenderjahres des Nachweises anzugeben.
Die quartalsbezogene Anzahl der Behandlungstage je Behandlungsbereich ergeben sich aus der Summe der stations- und monatsbezogen Werte in Tabelle B1.3.
Für die Anzahl der Behandlungstage kann der Wert 0 angebenen werden, wenn dies  beispielsweise für eine neue oder temporär geschlossenen Bereich notwendig ist.
Liegt im Berichtsquartal die tatsächliche Anzahl der Behandlungstage in mindestens einem Behandlungsbereich um mehr als 2,5 Prozent über oder mehr als 2,5 Prozent unter der nach § 6 Absatz 3 ermittelten Anzahl der Behandlungstage des Vorjahres, ist gemäß  § 6 Abs. 4 bei der Berechnung der Mindestvorgabe in den folgenden Tabellen sind die Behandlungstage für das Kalenderjahr des Nachweises anzugeben.
</t>
        </r>
      </text>
    </comment>
  </commentList>
</comments>
</file>

<file path=xl/comments6.xml><?xml version="1.0" encoding="utf-8"?>
<comments xmlns="http://schemas.openxmlformats.org/spreadsheetml/2006/main">
  <authors>
    <author>Autor</author>
  </authors>
  <commentList>
    <comment ref="F15" authorId="0" shapeId="0">
      <text>
        <r>
          <rPr>
            <b/>
            <sz val="9"/>
            <color indexed="81"/>
            <rFont val="Segoe UI"/>
            <family val="2"/>
          </rPr>
          <t>In dieser Spalte ist der betreffende Kalendermonat des Kalenderjahres des Nachweises auszuwählen.</t>
        </r>
      </text>
    </comment>
    <comment ref="G15" authorId="0" shapeId="0">
      <text>
        <r>
          <rPr>
            <b/>
            <sz val="9"/>
            <color indexed="81"/>
            <rFont val="Segoe UI"/>
            <family val="2"/>
          </rPr>
          <t>Berufsgruppen Erwachsenenpsychiatrie  und  Psychosomatik:
a)   Ärztinnen und Ärzte 
b)   Pflegefachpersonen 
c)   Psychologinnen und Psychologen
d)   Spezialtherapeutinnen   und   Spezialtherapeuten   
e)   Bewegungstherapeutinnen  und  Bewegungstherapeuten,  Physiotherapeutinnen  und  Physiotherapeuten 
f)    Sozialarbeiterinnen und Sozialarbeiter, Sozialpädagoginnen und Sozialpädagogen 
Berufsgruppen Kinder-  und Jugendpsychiatrie 
a)   Ärztinnen und Ärzte 
b)   Pflegefachpersonen     und     Erziehungsdienst     
c)   Psychologinnen und Psychologen 
d)   Spezialtherapeutinnen   und   Spezialtherapeuten   
e)   Bewegungstherapeutinnen  und  Bewegungstherapeuten,  Physiotherapeutinnen  und  Physiotherapeuten
f)    Sozialarbeiterinnen  und  Sozialarbeiter,  Sozialpädagoginnen  und  Sozialpädagogen,  Heilpädagoginnen und Heilpädagogen 
g)   Sprachheiltherapeutinnen und Sprachheiltherapeuten, Logopädinnen und Logopäden</t>
        </r>
      </text>
    </comment>
    <comment ref="H15" authorId="0" shapeId="0">
      <text>
        <r>
          <rPr>
            <b/>
            <sz val="9"/>
            <color indexed="81"/>
            <rFont val="Segoe UI"/>
            <family val="2"/>
          </rPr>
          <t>Hier sind die tatsächlich geleisteten Vollkraftstunden je Berufsgruppe, Monat und Station einzutragen 
Für die Anzahl der Vollkraftstunden kann der Wert 0 angebenen werden, wenn dies  beispielsweise für eine neue oder temporär geschlossenen Bereich notwendig ist.</t>
        </r>
      </text>
    </comment>
  </commentList>
</comments>
</file>

<file path=xl/comments7.xml><?xml version="1.0" encoding="utf-8"?>
<comments xmlns="http://schemas.openxmlformats.org/spreadsheetml/2006/main">
  <authors>
    <author>Autor</author>
  </authors>
  <commentList>
    <comment ref="F14" authorId="0" shapeId="0">
      <text>
        <r>
          <rPr>
            <b/>
            <sz val="9"/>
            <color indexed="81"/>
            <rFont val="Segoe UI"/>
            <family val="2"/>
          </rPr>
          <t>Hier ist die tatsächliche Personalausstattung je Berufsgruppe in Vollkraftstunden einzutragen  – differenziert nach den Angaben in Spalte 1 (Psychiatrie Erwachsene, KJP oder Psychosomatik). Die quartalsbezogenen Angaben zur tatsächlichen Personalausstattung ergeben sich aus der Summe der stations- und monatsbezogenen Werte in Tabelle A 4,
Für die Personalaustattung kann der Wert 0 angebenen werden, wenn dies  beispielsweise für eine neue oder temporär geschlossenen Bereich notwendig ist.</t>
        </r>
      </text>
    </comment>
    <comment ref="G14" authorId="0" shapeId="0">
      <text>
        <r>
          <rPr>
            <b/>
            <sz val="9"/>
            <color indexed="81"/>
            <rFont val="Segoe UI"/>
            <family val="2"/>
          </rPr>
          <t xml:space="preserve">Wenn  bei der tatsächlichen Personalausstattung je Berufsgruppe andere Fachkräfte angerechnet wurden, ist dies hier anzugeben. Je Anrechnungstatbestand in Spalte 5, 6 oder 7 ist die Höhe der Anrechnungen in Vollkraftstunden anzugeben. 
Wenn es keine Anrechnungen gab, ist hier der Wert Null einzutragen. 
Bei der Anrechnung von Personal in den Spalten 5 bis 7 sind diese Anrechnungen in Tabelle A5.3. zu erläutern.
</t>
        </r>
      </text>
    </comment>
    <comment ref="D15" authorId="0" shapeId="0">
      <text>
        <r>
          <rPr>
            <b/>
            <sz val="9"/>
            <color indexed="81"/>
            <rFont val="Segoe UI"/>
            <family val="2"/>
          </rPr>
          <t>Berufsgruppen Erwachsenenpsychiatrie  und  Psychosomatik:
a)   Ärztinnen und Ärzte 
b)   Pflegefachpersonen 
c)   Psychologinnen und Psychologen
d)   Spezialtherapeutinnen   und   Spezialtherapeuten   
e)   Bewegungstherapeutinnen  und  Bewegungstherapeuten,  Physiotherapeutinnen  und  Physiotherapeuten 
f)    Sozialarbeiterinnen und Sozialarbeiter, Sozialpädagoginnen und Sozialpädagogen 
Berufsgruppen Kinder-  und Jugendpsychiatrie 
a)   Ärztinnen und Ärzte 
b)   Pflegefachpersonen     und     Erziehungsdienst     
c)   Psychologinnen und Psychologen 
d)   Spezialtherapeutinnen   und   Spezialtherapeuten   
e)   Bewegungstherapeutinnen  und  Bewegungstherapeuten,  Physiotherapeutinnen  und  Physiotherapeuten
f)    Sozialarbeiterinnen  und  Sozialarbeiter,  Sozialpädagoginnen  und  Sozialpädagogen,  Heilpädagoginnen und Heilpädagogen 
g)   Sprachheiltherapeutinnen und Sprachheiltherapeuten, Logopädinnen und Logopäden</t>
        </r>
      </text>
    </comment>
    <comment ref="E15" authorId="0" shapeId="0">
      <text>
        <r>
          <rPr>
            <b/>
            <sz val="9"/>
            <color indexed="81"/>
            <rFont val="Segoe UI"/>
            <family val="2"/>
          </rPr>
          <t>Hier ist die errechnete Mindestpersonalausstattung in Vollkraftstunden einzutragen  – differenziert nach den Angaben in Spalte 1 (Psychiatrie Erwachsene, KJP oder Psychosomatik). 
Für die Mindestpersonalausstattung kann der Wert 0 angebenen werden, wenn dies  beispielsweise für eine neue oder temporär geschlossenen Bereich notwendig ist.</t>
        </r>
      </text>
    </comment>
    <comment ref="J15" authorId="0" shapeId="0">
      <text>
        <r>
          <rPr>
            <b/>
            <sz val="9"/>
            <color indexed="81"/>
            <rFont val="Segoe UI"/>
            <family val="2"/>
          </rPr>
          <t>Hier ist der Umsetzungsgrad der Berufsgruppen gemäß § 7 einzutragen.
Dieser ergibt sich aus der Division der VKS-Ist-Ausstattung durch die VKS-Mindestausstattung.</t>
        </r>
      </text>
    </comment>
    <comment ref="K15" authorId="0" shapeId="0">
      <text>
        <r>
          <rPr>
            <b/>
            <sz val="9"/>
            <color indexed="81"/>
            <rFont val="Segoe UI"/>
            <family val="2"/>
          </rPr>
          <t>Hier wird eingetragen, ob die Mindestvorgaben je Berufsgruppe und Einrichtung (Psychiatrie Erwachsene, Kinder- und Jugendpsychiatrie und Psychosomatik) erfüllt sind oder nicht (ja/ nein).</t>
        </r>
      </text>
    </comment>
  </commentList>
</comments>
</file>

<file path=xl/comments8.xml><?xml version="1.0" encoding="utf-8"?>
<comments xmlns="http://schemas.openxmlformats.org/spreadsheetml/2006/main">
  <authors>
    <author>Autor</author>
  </authors>
  <commentList>
    <comment ref="E14" authorId="0" shapeId="0">
      <text>
        <r>
          <rPr>
            <b/>
            <sz val="9"/>
            <color indexed="81"/>
            <rFont val="Segoe UI"/>
            <family val="2"/>
          </rPr>
          <t xml:space="preserve">Hier ist die tatsächliche Berufsgruppe der angerechneten Fachkraft einzutragen, z.B. Stationssekretärin. Hier können also sowohl nicht in der RL definierte Berufsgruppen (z.B. Stationssekretärin) als auch Berufsgruppen nach § 5 Abs. 1 und 2 eingetragen werden (Textfeld bzw. Buchstaben a-g). Dabei ist je Berufsgruppe eine Zeile zu verwenden. </t>
        </r>
      </text>
    </comment>
    <comment ref="F14" authorId="0" shapeId="0">
      <text>
        <r>
          <rPr>
            <b/>
            <sz val="9"/>
            <color indexed="81"/>
            <rFont val="Segoe UI"/>
            <family val="2"/>
          </rPr>
          <t>Berufsgruppen Erwachsenenpsychiatrie  und  Psychosomatik:
a)   Ärztinnen und Ärzte 
b)   Pflegefachpersonen 
c)   Psychologinnen und Psychologen
d)   Spezialtherapeutinnen   und   Spezialtherapeuten   
e)   Bewegungstherapeutinnen  und  Bewegungstherapeuten,  Physiotherapeutinnen  und  Physiotherapeuten 
f)    Sozialarbeiterinnen und Sozialarbeiter, Sozialpädagoginnen und Sozialpädagogen 
Berufsgruppen Kinder-  und Jugendpsychiatrie 
a)   Ärztinnen und Ärzte 
b)   Pflegefachpersonen     und     Erziehungsdienst     
c)   Psychologinnen und Psychologen 
d)   Spezialtherapeutinnen   und   Spezialtherapeuten   
e)   Bewegungstherapeutinnen  und  Bewegungstherapeuten,  Physiotherapeutinnen  und  Physiotherapeuten
f)    Sozialarbeiterinnen  und  Sozialarbeiter,  Sozialpädagoginnen  und  Sozialpädagogen,  Heilpädagoginnen und Heilpädagogen 
g)   Sprachheiltherapeutinnen und Sprachheiltherapeuten, Logopädinnen und Logopäden</t>
        </r>
      </text>
    </comment>
    <comment ref="G14" authorId="0" shapeId="0">
      <text>
        <r>
          <rPr>
            <b/>
            <sz val="9"/>
            <color indexed="81"/>
            <rFont val="Segoe UI"/>
            <family val="2"/>
          </rPr>
          <t xml:space="preserve">Hier ist der Umfang der angerechneten Tätigkeiten in Vollkräftestunden auszuweisen 
Wenn es keine Anrechnungen gab, ist hier der Wert Null einzutragen. </t>
        </r>
      </text>
    </comment>
    <comment ref="H14" authorId="0" shapeId="0">
      <text>
        <r>
          <rPr>
            <b/>
            <sz val="9"/>
            <color indexed="81"/>
            <rFont val="Segoe UI"/>
            <family val="2"/>
          </rPr>
          <t xml:space="preserve">In diesem Textfeld ist zu erläutern, welche Regelaufgaben nach Anlage 4 betroffen sind. </t>
        </r>
      </text>
    </comment>
  </commentList>
</comments>
</file>

<file path=xl/comments9.xml><?xml version="1.0" encoding="utf-8"?>
<comments xmlns="http://schemas.openxmlformats.org/spreadsheetml/2006/main">
  <authors>
    <author>Autor</author>
  </authors>
  <commentList>
    <comment ref="D15" authorId="0" shapeId="0">
      <text>
        <r>
          <rPr>
            <b/>
            <sz val="9"/>
            <color indexed="81"/>
            <rFont val="Segoe UI"/>
            <family val="2"/>
          </rPr>
          <t>AT1: Ausnahmetatbestand „Kurzfristige krankheitsbedingte Personalausfälle (mehr als 15 % des vorzuhaltenden Personals)“ (Textfeld)
AT2: Ausnahmetatbestand „Kurzfristig stark erhöhte Anzahl von Behandlungstagen bei Pat. mit gesetzlicher Unterbringung oder landesrechtlicher Verpflichtung zur Aufnahme (Größer 110 Prozent des Umfangs des Vorjahres)“ 
AT3: Ausnahmetatbestand „Gravierende Strukturelle Veränderungen in der Einrichtung wie zum Beispiel Stationsumstrukturierungen oder –schließungen“</t>
        </r>
      </text>
    </comment>
  </commentList>
</comments>
</file>

<file path=xl/sharedStrings.xml><?xml version="1.0" encoding="utf-8"?>
<sst xmlns="http://schemas.openxmlformats.org/spreadsheetml/2006/main" count="665" uniqueCount="391">
  <si>
    <t xml:space="preserve">        </t>
  </si>
  <si>
    <t>Name der Klinik / Abteilung:</t>
  </si>
  <si>
    <t>Postleitzahl:</t>
  </si>
  <si>
    <t>Ort:</t>
  </si>
  <si>
    <t>Straße:</t>
  </si>
  <si>
    <t>Ansprechpartner für Rückfragen:</t>
  </si>
  <si>
    <t>Tel.:</t>
  </si>
  <si>
    <t>E-Mail:</t>
  </si>
  <si>
    <t>Institutionskennzeichen (Haupt-IK):</t>
  </si>
  <si>
    <t>Standort-ID:</t>
  </si>
  <si>
    <t>Jahr der Leistungserbringung:</t>
  </si>
  <si>
    <t>&lt;&lt; Hinweise</t>
  </si>
  <si>
    <t xml:space="preserve">Dieser Nachweis ist in einen Teil A und einen Teil B gegliedert. </t>
  </si>
  <si>
    <t>Ausfüllhinweise</t>
  </si>
  <si>
    <t>Bei dem vorliegenden Dokument handelt es sich um Teil A.</t>
  </si>
  <si>
    <t>Ja</t>
  </si>
  <si>
    <t>Nach § 2 Abs. 5 differenzierte Einrichtungen</t>
  </si>
  <si>
    <t>regionale Pflichtversorgung</t>
  </si>
  <si>
    <t>29 - Psychiatrie (Erwachsene)</t>
  </si>
  <si>
    <t>31 - Psychosomatik</t>
  </si>
  <si>
    <t>!!!</t>
  </si>
  <si>
    <t>A2 &gt;&gt;</t>
  </si>
  <si>
    <t>&lt;&lt; A1</t>
  </si>
  <si>
    <t>&lt;&lt; A2</t>
  </si>
  <si>
    <t>A3.2 &gt;&gt;</t>
  </si>
  <si>
    <t>&lt;&lt; A3.1</t>
  </si>
  <si>
    <t>A3.3 &gt;&gt;</t>
  </si>
  <si>
    <t>2</t>
  </si>
  <si>
    <t>3</t>
  </si>
  <si>
    <t>4</t>
  </si>
  <si>
    <t>5</t>
  </si>
  <si>
    <t>6</t>
  </si>
  <si>
    <t>7</t>
  </si>
  <si>
    <t>8</t>
  </si>
  <si>
    <t>9</t>
  </si>
  <si>
    <t>10</t>
  </si>
  <si>
    <t>1</t>
  </si>
  <si>
    <t>Behandlungsbereiche</t>
  </si>
  <si>
    <t>&lt;&lt; A3.2</t>
  </si>
  <si>
    <t>A4 &gt;&gt;</t>
  </si>
  <si>
    <t>&lt;&lt; A3.3</t>
  </si>
  <si>
    <t>Monat</t>
  </si>
  <si>
    <t>A6</t>
  </si>
  <si>
    <t>A7</t>
  </si>
  <si>
    <t>Über welche nach § 2 Abs. 5 differenzierten Einrichtungen verfügt Ihr Standort?</t>
  </si>
  <si>
    <t>A1</t>
  </si>
  <si>
    <t>A2</t>
  </si>
  <si>
    <t>A4</t>
  </si>
  <si>
    <t>A5</t>
  </si>
  <si>
    <t>A9</t>
  </si>
  <si>
    <t>S1</t>
  </si>
  <si>
    <t>S2</t>
  </si>
  <si>
    <t>S4</t>
  </si>
  <si>
    <t>S5</t>
  </si>
  <si>
    <t>S6</t>
  </si>
  <si>
    <t>S9</t>
  </si>
  <si>
    <t>G1</t>
  </si>
  <si>
    <t>G2</t>
  </si>
  <si>
    <t>G4</t>
  </si>
  <si>
    <t>G5</t>
  </si>
  <si>
    <t>G6</t>
  </si>
  <si>
    <t>G9</t>
  </si>
  <si>
    <t>KJ1</t>
  </si>
  <si>
    <t>KJ2</t>
  </si>
  <si>
    <t>KJ3</t>
  </si>
  <si>
    <t>KJ5</t>
  </si>
  <si>
    <t>KJ6</t>
  </si>
  <si>
    <t>KJ7</t>
  </si>
  <si>
    <t>KJ9</t>
  </si>
  <si>
    <t>P1</t>
  </si>
  <si>
    <t>P2</t>
  </si>
  <si>
    <t>Psychosomatik</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</si>
  <si>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</si>
  <si>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</si>
  <si>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</si>
  <si>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</si>
  <si>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</si>
  <si>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</si>
  <si>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</si>
  <si>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</si>
  <si>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</si>
  <si>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</si>
  <si>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</si>
  <si>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</si>
  <si>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</si>
  <si>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</si>
  <si>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</si>
  <si>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</si>
  <si>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</si>
  <si>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</si>
  <si>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</si>
  <si>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</si>
  <si>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</si>
  <si>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</si>
  <si>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</si>
  <si>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</si>
  <si>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</si>
  <si>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</si>
  <si>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</si>
  <si>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</si>
  <si>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Einrichtungen</t>
  </si>
  <si>
    <t>Leer</t>
  </si>
  <si>
    <t>Psychiatrie</t>
  </si>
  <si>
    <t>30 - Kinder- und Jugendpsychiatrie</t>
  </si>
  <si>
    <t>KJPsychiatrie</t>
  </si>
  <si>
    <t>a</t>
  </si>
  <si>
    <t>b</t>
  </si>
  <si>
    <t>c</t>
  </si>
  <si>
    <t>d</t>
  </si>
  <si>
    <t>e</t>
  </si>
  <si>
    <t>f</t>
  </si>
  <si>
    <t>g</t>
  </si>
  <si>
    <t>A5.3 Anrechnungstatbestand</t>
  </si>
  <si>
    <t>A6 Ausnahmetatbestände</t>
  </si>
  <si>
    <t>AT1: Kurzfristige krankheitsbedingte  Personalausfälle</t>
  </si>
  <si>
    <t>AT2: Kurzfristig stark erhöhte Anzahl von Behandlungstagen</t>
  </si>
  <si>
    <t xml:space="preserve">AT3: Gravierende strukturelle Veränderungen </t>
  </si>
  <si>
    <t>Einrichtungen2</t>
  </si>
  <si>
    <t>Anrechnungstatbestand</t>
  </si>
  <si>
    <t>A5.1 &gt;&gt;</t>
  </si>
  <si>
    <t>&lt;&lt; A4</t>
  </si>
  <si>
    <t>&lt;&lt; A5.1</t>
  </si>
  <si>
    <t>&lt;&lt; A6</t>
  </si>
  <si>
    <t>Unterschriften</t>
  </si>
  <si>
    <t>Name</t>
  </si>
  <si>
    <t>Datum</t>
  </si>
  <si>
    <t>Ärztliche Leitung</t>
  </si>
  <si>
    <t>Pflegedirektion</t>
  </si>
  <si>
    <t>Geschäftsführung/Verwaltungsdirektion</t>
  </si>
  <si>
    <t xml:space="preserve">                                               Hiermit wird die Richtigkeit der obigen Angaben (Teil A des Nachweises) bestätigt.</t>
  </si>
  <si>
    <t>A6 &gt;&gt;</t>
  </si>
  <si>
    <t>Anfangsdatum</t>
  </si>
  <si>
    <t>Enddatum</t>
  </si>
  <si>
    <t>Ausnahmetatbestand</t>
  </si>
  <si>
    <t>JN</t>
  </si>
  <si>
    <t>Bitte auswählen</t>
  </si>
  <si>
    <t>Nein</t>
  </si>
  <si>
    <t>davon</t>
  </si>
  <si>
    <t>A5.3 &gt;&gt;</t>
  </si>
  <si>
    <t>&lt;&lt; A5.2</t>
  </si>
  <si>
    <t>&lt;&lt; A5.3</t>
  </si>
  <si>
    <t>Unterschriften &gt;&gt;</t>
  </si>
  <si>
    <t>A1 &gt;&gt;</t>
  </si>
  <si>
    <t xml:space="preserve"> </t>
  </si>
  <si>
    <t>BGI</t>
  </si>
  <si>
    <t>BGII</t>
  </si>
  <si>
    <t>VJ</t>
  </si>
  <si>
    <t>KJ</t>
  </si>
  <si>
    <t>GELB hinterlegte Felder sind bitte auszufüllen.</t>
  </si>
  <si>
    <t>A5.2 &gt;&gt;</t>
  </si>
  <si>
    <t>MonatII</t>
  </si>
  <si>
    <t>00 - Bitte eine Fachabteilung auswählen</t>
  </si>
  <si>
    <t>Haupt-IK</t>
  </si>
  <si>
    <t>Standort-ID</t>
  </si>
  <si>
    <t>Jahr</t>
  </si>
  <si>
    <t>Quartal</t>
  </si>
  <si>
    <t>Fachabteilung</t>
  </si>
  <si>
    <t>ID</t>
  </si>
  <si>
    <t>Anzahl</t>
  </si>
  <si>
    <t>BB</t>
  </si>
  <si>
    <t>BG</t>
  </si>
  <si>
    <t>VKS</t>
  </si>
  <si>
    <t>Gründe</t>
  </si>
  <si>
    <t>Tatbestand</t>
  </si>
  <si>
    <t>von</t>
  </si>
  <si>
    <t>bis</t>
  </si>
  <si>
    <t>wann</t>
  </si>
  <si>
    <t>UG</t>
  </si>
  <si>
    <t>MABG</t>
  </si>
  <si>
    <t>MADE</t>
  </si>
  <si>
    <t>VKS1</t>
  </si>
  <si>
    <t>VKS2</t>
  </si>
  <si>
    <t>VKS3</t>
  </si>
  <si>
    <t>VKS4</t>
  </si>
  <si>
    <t>VKS5</t>
  </si>
  <si>
    <t>MA</t>
  </si>
  <si>
    <t>Bezeichnung</t>
  </si>
  <si>
    <t>Pbvoll</t>
  </si>
  <si>
    <t>Pbteil</t>
  </si>
  <si>
    <t>RPV</t>
  </si>
  <si>
    <t>GB</t>
  </si>
  <si>
    <t>PD24</t>
  </si>
  <si>
    <t>AGU</t>
  </si>
  <si>
    <t>ALVA</t>
  </si>
  <si>
    <t>ATB</t>
  </si>
  <si>
    <t>TBG</t>
  </si>
  <si>
    <t>BGA</t>
  </si>
  <si>
    <t>APKJ</t>
  </si>
  <si>
    <t>PLZ</t>
  </si>
  <si>
    <t>Straße</t>
  </si>
  <si>
    <t>Ort</t>
  </si>
  <si>
    <t>AP</t>
  </si>
  <si>
    <t>Tel</t>
  </si>
  <si>
    <t>Mail</t>
  </si>
  <si>
    <t>Fachabteilung1</t>
  </si>
  <si>
    <t>Fachabteilung2</t>
  </si>
  <si>
    <t>Fachabteilung3</t>
  </si>
  <si>
    <t>Unterschrift Verantwortlicher</t>
  </si>
  <si>
    <t xml:space="preserve">Ausfüllhinweis: </t>
  </si>
  <si>
    <t xml:space="preserve">Bitte füllen Sie die folgenden Datenfelder zur regionalen Pflichtversorgung der Einrichtung differenziert nach Einrichtungstyp aus. </t>
  </si>
  <si>
    <t>Start- und Hinweisblatt</t>
  </si>
  <si>
    <t>Hilfestellung</t>
  </si>
  <si>
    <t>Bei Fragen zur technischen Handhabung des Dokuments wenden Sie sich bitte an die Hotline des IQTIG unter verfahrenssupport@iqtig.org.</t>
  </si>
  <si>
    <t>BLAU hinterlegte Felder übernehmen Angaben, die an anderer Stelle bereits getroffen wurden.</t>
  </si>
  <si>
    <t>A3.1</t>
  </si>
  <si>
    <t>A3.2</t>
  </si>
  <si>
    <t>Ausnahmetatbestände pro Quartal und Einrichtung</t>
  </si>
  <si>
    <t>Geben Sie in der folgenden Tabelle an, ob Ausnahmetatbestände für die Nichterfüllung von Anforderungen vorliegen und wann die Anforderungen voraussichtlich wieder erfüllt werden.</t>
  </si>
  <si>
    <t>Gelb hinterlegte Felder sind bitte auszufüllen.</t>
  </si>
  <si>
    <t>A5.3</t>
  </si>
  <si>
    <t>A5.2</t>
  </si>
  <si>
    <t>Die Tabelle enthält die Angaben zum Umsetzungsgrad der Mindestpersonalanforderungen gemäß § 7 Absatz 3 sowie die Angaben zur Erfüllung gemäß § 7 Absatz 4.</t>
  </si>
  <si>
    <t>A5.1</t>
  </si>
  <si>
    <t xml:space="preserve">A3.3 </t>
  </si>
  <si>
    <t xml:space="preserve">landesrechtlicher Verpflichtung zur Aufnahme </t>
  </si>
  <si>
    <t>gesetzlicher Unterbringung</t>
  </si>
  <si>
    <t>geschlossene Bereiche?</t>
  </si>
  <si>
    <t>24 Std. Präsensdienste?</t>
  </si>
  <si>
    <t>Verfügt die Einrichtung über …</t>
  </si>
  <si>
    <t>DIE TABELLE IST NUR AUSZUFÜLLEN IST, WENN EIN AUSNAHMETATBESTAND VORLIEGT</t>
  </si>
  <si>
    <t>differenzierte Einrichtungen</t>
  </si>
  <si>
    <t>Anzahl von Behandlungstagen bei Patientinnen oder Patienten mit …</t>
  </si>
  <si>
    <t xml:space="preserve">Nach § 2 Abs. 5                                                                         </t>
  </si>
  <si>
    <t>Angaben KH-Standort &gt;&gt;</t>
  </si>
  <si>
    <t>Angaben Stationen</t>
  </si>
  <si>
    <t>Angaben Stationen &gt;&gt;</t>
  </si>
  <si>
    <t>&lt;&lt; Angaben KH-Standort</t>
  </si>
  <si>
    <t>&lt;&lt; Angaben Stationen</t>
  </si>
  <si>
    <t>Anzahl Patientinnen und Patienten je Stichtag</t>
  </si>
  <si>
    <t>Stichtag</t>
  </si>
  <si>
    <t xml:space="preserve">Station (ID) lfd. Nr. </t>
  </si>
  <si>
    <t>Nach § 2 Abs. 5  differenzierte  Einrichtungen</t>
  </si>
  <si>
    <t>QZR</t>
  </si>
  <si>
    <t xml:space="preserve"> Behandlungsbereich </t>
  </si>
  <si>
    <t xml:space="preserve">  </t>
  </si>
  <si>
    <t xml:space="preserve"> Monat </t>
  </si>
  <si>
    <t>VKS-Ist Tatsächliche Personalausstattung in VKS</t>
  </si>
  <si>
    <t xml:space="preserve"> Gründe für Abweichungen (Freitext) </t>
  </si>
  <si>
    <t xml:space="preserve"> Auswahl eines des Ausnahmetatbestandes </t>
  </si>
  <si>
    <t xml:space="preserve"> Von wann?</t>
  </si>
  <si>
    <t xml:space="preserve"> Bis wann?</t>
  </si>
  <si>
    <t>Wann wieder wieder erfüllt?</t>
  </si>
  <si>
    <t>Tatsächliche Berufsgruppe der angerechneten Fachkraft</t>
  </si>
  <si>
    <t>Berufsgruppe, bei der die Anrechnung erfolgt</t>
  </si>
  <si>
    <t>Angerechnete Tätigkeiten in VKS</t>
  </si>
  <si>
    <t>Umsetzungsgrad der differenzierten Einrichtung in %</t>
  </si>
  <si>
    <t>Mindestanforderung der differenzierten Einrichtungen erfüllt?</t>
  </si>
  <si>
    <t xml:space="preserve"> Nach § 2 Abs. 5 differenzierte Einrichtungen</t>
  </si>
  <si>
    <t xml:space="preserve"> Berufs- gruppen</t>
  </si>
  <si>
    <t>VKS-Ist
Tatsächliche Personal- ausstattung der differenzierten Einrichtung in VKS</t>
  </si>
  <si>
    <t>Stationsbezeichnung</t>
  </si>
  <si>
    <t>Stationen</t>
  </si>
  <si>
    <t>AS</t>
  </si>
  <si>
    <t>AKH-S</t>
  </si>
  <si>
    <t>SB</t>
  </si>
  <si>
    <t>RT</t>
  </si>
  <si>
    <t xml:space="preserve">Jahr </t>
  </si>
  <si>
    <t>MUSS-Angabe</t>
  </si>
  <si>
    <t>Indirekte Angabe</t>
  </si>
  <si>
    <t>Station (ID)</t>
  </si>
  <si>
    <t>VKS-Mindest- personalaus-stattung der differenzierten Einrichtung in VKS</t>
  </si>
  <si>
    <t xml:space="preserve"> Mindestan-forderung der Berufsgruppe erfüllt: ja/nein</t>
  </si>
  <si>
    <t xml:space="preserve"> Umsetzungs-grad der Berufsgruppen in %</t>
  </si>
  <si>
    <t>39</t>
  </si>
  <si>
    <t>40</t>
  </si>
  <si>
    <t>41</t>
  </si>
  <si>
    <t>42</t>
  </si>
  <si>
    <t>43</t>
  </si>
  <si>
    <t>44</t>
  </si>
  <si>
    <t>45</t>
  </si>
  <si>
    <t>46</t>
  </si>
  <si>
    <t>47</t>
  </si>
  <si>
    <t>48</t>
  </si>
  <si>
    <t>49</t>
  </si>
  <si>
    <t>50</t>
  </si>
  <si>
    <t>51</t>
  </si>
  <si>
    <t>Anrechnung von Fachkräften im Tagdienst</t>
  </si>
  <si>
    <t>Datenfelder zur regionalen Pflichtversorgung der Einrichtung differenziert nach Einrichtung</t>
  </si>
  <si>
    <t>Bitte füllen Sie die folgenden Datenfelder zur Organisation des Standorts aus. Die Nummer der Stationen wurde dabei aus dem Tabellenblatt "Angaben Stationen" übernommen. Ergänzen Sie nun hier bitte die Planbetten und Planplätze.</t>
  </si>
  <si>
    <t>Tatsächliche Personalausstattung im Tagdienst</t>
  </si>
  <si>
    <t xml:space="preserve">In diesem Tabellenblatt tragen Sie bitte die Stationen Ihres Krankenhausstandorts ein. Diese werden an anderen Stellen im Dokument technisch übernommen. Die technisch generierte ID-Nr. der Station dient allein der internen Identifikation der Stationen im Servicedokument. </t>
  </si>
  <si>
    <t>Stationsbezeichnung (gebräuchliche Bezeichnung der jeweiligen Station, bspw. Akutstation oder Konzeptstation Depression oder Akuttagesklinik oder B6)</t>
  </si>
  <si>
    <t>Angaben Krankenhaus-Standort</t>
  </si>
  <si>
    <t xml:space="preserve">Teil A des Nachweises wird nach § 11 PPP-RL jährlich oder bei Nichterfüllung quartalsweise an die Landesverbände der Krankenkassen und der Ersatzkassen und die Landesaufsichtsbehörde übermittelt. Teil A und Teil B des Nachweises werden gemeinsam gemäß § 11 Absatz 12 bis zum 01.01.2024 quartalsweise zum Zwecke der Auswertung durch den G-BA an das IQTIG übermittelt, danach jährlich. 
</t>
  </si>
  <si>
    <t>Bitte geben Sie keine personenbezogenen Daten an.</t>
  </si>
  <si>
    <t>ggf. MUSS-Angabe</t>
  </si>
  <si>
    <t>GRÜN hinterlegte Felder markieren Felder, die nicht für alle Krankenhausstandorte zutreffen und nur gegebenenfalls ausgefüllt werden müssen.</t>
  </si>
  <si>
    <t>Mindestvorgaben, Ausstattung, Umsetzungsgrad und Anforderungserfüllung je Berufsgruppe</t>
  </si>
  <si>
    <t>Umsetzungsgrad und Erfüllung der Anforderungen im Quartal je Einrichtung</t>
  </si>
  <si>
    <t>Sollten noch nicht alle Felder einer Zeile ausgefüllt sein, wird das Warnzeichen !!!  vor der betroffenen Zeile angezeigt.</t>
  </si>
  <si>
    <t>Die Tabelle enthält die monatsbezogenen und stationsbezogenen Angaben zur tatsächlichen Personalausstattung. Wählen Sie nacheinander die Stationen aus, die Sie im Blatt "Angaben Stationen" angegeben haben und ergänzen hierzu den Monat im Quartal und die jeweilige Berufsgruppe. Tragen Sie dann die tatsächlich geleisteten Vollkraftstunden je Berufsgruppe, Monat und Station ein.
Sollten noch nicht alle Felder einer Zeile ausgefüllt sein, wird das Warnzeichen !!!  vor der betroffenen Zeile angezeigt.</t>
  </si>
  <si>
    <t>Die Tabelle enthält quartalsbezogen die berufsgruppenbezogenen Angaben zur Mindestpersonalausstattung, zur tatsächlichen Personalausstattung sowie zur Anrechnung, zum Umsetzungsgrad und zur Erfüllung der Mindestanforderungen der differenzierten Einrichtungen nach § 2 Abs.5.  Wählen Sie zunächst eine Einrichtung und dann eine Berufsgruppe aus. Geben Sie nun für diese Berufsgruppe die Personalausstattung an. Fahren Sie dann mit der nächsten Berufsgruppe fort.  
Sollten noch nicht alle Felder einer Zeile ausgefüllt sein, wird das Warnzeichen !!!  vor der betroffenen Zeile angezeigt.</t>
  </si>
  <si>
    <r>
      <t xml:space="preserve">Falls Sie in Tabelle 5.1 in den Spalten 5-7 Fachkräfte anderer Berufsgruppen angerechnet haben, füllen Sie bitte die folgende Tabelle aus und erläutern sie diese Vollkräftestunden. </t>
    </r>
    <r>
      <rPr>
        <u/>
        <sz val="11"/>
        <color theme="1"/>
        <rFont val="Calibri"/>
        <family val="2"/>
        <scheme val="minor"/>
      </rPr>
      <t xml:space="preserve">Bitte beachten Sie, dass eine Anrechnung nicht ärztlichen Personals auf die Berufsgruppe a nicht zulässig ist. </t>
    </r>
    <r>
      <rPr>
        <sz val="11"/>
        <color theme="1"/>
        <rFont val="Calibri"/>
        <family val="2"/>
        <scheme val="minor"/>
      </rPr>
      <t xml:space="preserve">
Sollten noch nicht alle Felder einer Zeile ausgefüllt sein, wird das Warnzeichen !!!  vor der betroffenen Zeile angezeigt.</t>
    </r>
  </si>
  <si>
    <t>Spalte 5: Anrechnung Fachkräfte
anderer Berufsgruppen nach PPP-RL in VKS</t>
  </si>
  <si>
    <t>Spalte 6: Anrechnung Fachkräfte Nicht-PPP-RL Berufsgruppen in VKS</t>
  </si>
  <si>
    <t xml:space="preserve"> Spalte 7: Anrechnung Fachkräfte ohne direktes Beschäftigungs-verhältnis in VKS</t>
  </si>
  <si>
    <t>Nachweis für die Personalausstattung Psychiatrie und Psychosomatik-Richtlinie (PPP-RL):</t>
  </si>
  <si>
    <t>Bei dem vorliegenden Dokument handelt es sich um ein Servicedokument zur vorläufigen Erbringung des Nachweises „Erfüllung von Qualitätsanforderungen in der psychiatrischen, psychosomatischen und kinder- und jugendpsychiatrischen Versorgung“. Verwenden Sie dieses bitte für die Erfassungsjahre 2020 und 2021.
Speichern Sie das Dokument bitte auf Ihrem Computer und füllen Sie es aus. Füllen Sie bitte ein Exemplar je Standort aus. Für einen neuen Standort, erstellen Sie bitte eine Kopie des Dokuments. Füllen Sie das Dokument bitte der Reihenfolge der Tabellenblätter folgend aus, da Angaben aus früheren Blättern teils in späteren Blättern übernommen werden.
Nach der vollständigen Bearbeitung bestätigen Sie bitte die Richtigkeit der Angaben auf einem ausgedruckten das Unterschriftenblatt und übermitteln es mit der Nachweisdatei über das unter www.iqtig.org zugängliche Webportal.</t>
  </si>
  <si>
    <t>Stichtagserhebung</t>
  </si>
  <si>
    <t>Organisationsstruktur des Standorts</t>
  </si>
  <si>
    <t>Behandlungstage nach Behandlungsbereichen</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</si>
  <si>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</si>
  <si>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</si>
  <si>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</si>
  <si>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</si>
  <si>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</si>
  <si>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</si>
  <si>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</si>
  <si>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</si>
  <si>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</si>
  <si>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</si>
  <si>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</si>
  <si>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</si>
  <si>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</si>
  <si>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</si>
  <si>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</si>
  <si>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</si>
  <si>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</si>
  <si>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</si>
  <si>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</si>
  <si>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</si>
  <si>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</si>
  <si>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</si>
  <si>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</si>
  <si>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</si>
  <si>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</si>
  <si>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</si>
  <si>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</si>
  <si>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</si>
  <si>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</si>
  <si>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</si>
  <si>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</si>
  <si>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</si>
  <si>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</si>
  <si>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</si>
  <si>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</si>
  <si>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</si>
  <si>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</si>
  <si>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</si>
  <si>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</si>
  <si>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</si>
  <si>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</si>
  <si>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</si>
  <si>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</si>
  <si>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</si>
  <si>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</si>
  <si>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</si>
  <si>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</si>
  <si>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</si>
  <si>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</si>
  <si>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A3.1 &gt;&gt;</t>
  </si>
  <si>
    <t>Quartal der Leistungserbringung:</t>
  </si>
  <si>
    <t>Quartal auf welches sich diese Datenübermittlung bezieht:</t>
  </si>
  <si>
    <t>KJA</t>
  </si>
  <si>
    <t>BGIb</t>
  </si>
  <si>
    <t>BGIIb</t>
  </si>
  <si>
    <t/>
  </si>
  <si>
    <t>Länge Eintrag Spalte C</t>
  </si>
  <si>
    <t>Länge Eintrag Spalte D</t>
  </si>
  <si>
    <t>Spalte E &lt;&gt; 0</t>
  </si>
  <si>
    <t>Länge Eintrag Spalte F</t>
  </si>
  <si>
    <t>Länge Eintrag Spalte G</t>
  </si>
  <si>
    <t>Zeilenanzahl Eingabebereich</t>
  </si>
  <si>
    <t xml:space="preserve"> Hat eine Ihrer Einrichtungen im Bereich PPP eine durch die zuständige Landesbehörde festgelegte regionale Pflichtversorgung?</t>
  </si>
  <si>
    <t>Gesamtbehandlungstage</t>
  </si>
  <si>
    <t xml:space="preserve">Die folgenden Angaben tätigen Sie bitte auf Ebene der Einrichtung. Wählen Sie zuerst die Einrichtung aus und dann einen Behandlungsbereich. Die Stichtagserhebungen sind jeweils an jedem Mittwoch einer ungeraden Kalenderwoche des Jahres für um 14.00 Uhr anwesende Patientinnen und Patienten durchzuführen. Zum Nachweis der Vorgaben nach § 6 Abs.3 sind in dieser Tabelle sowohl die Stichtagserhebungen für den Bezugszeitraum des Vorjahres als auch die Stichtagserhebungen für den Bezugszeitraum des Kalenderjahres des Nachweises anzugeben. Somit sind für jede Einrichtung und jeden Stichtag zwei Zeilen auszufüllen.
Aus dieser Tabelle ergibt sich für die die Einrichtung, ob sie gemäß § 6 Abs. 3 inner- oder außerhalb des Korridors liegt und sie entsprechend bei der Berechnung der Mindestvorgabe (Tabellen A5.1 und A5.2) die Behandlungstage für den Bezugszeitraum des Vorjahres oder die Behandlungstage für den Bezugszeitraum des Kalenderjahres des Nachweises zugrunde legen muss.
Bitte beachten Sie, dass die Auswahloptionen der Spalte "Jahr" anhand der bisher getätigten Angaben gefüllt werden so dass Sie diese bitte manuell eintragen.
Sollten noch nicht alle Felder einer Zeile ausgefüllt sein, wird das Warnzeichen !!!  vor der betroffenen Zeile angezeigt.
</t>
  </si>
  <si>
    <t xml:space="preserve"> Berufsgruppen </t>
  </si>
  <si>
    <t>Anrech. Fachk. anderer Berufsgruppen nach PPP-RL</t>
  </si>
  <si>
    <t>Anrech. Fachk. Nicht-PPP-RL Berufsgruppen</t>
  </si>
  <si>
    <t xml:space="preserve">Anrech. Fachk. ohne direktes Beschäftigungsverhältnis </t>
  </si>
  <si>
    <t>Erläuterung: 
Für welche Regelaufgaben erfolgte die Anrechnung?</t>
  </si>
  <si>
    <t>Spalte E = 0</t>
  </si>
  <si>
    <t>Wert Sp B 1=kein; 0=ja</t>
  </si>
  <si>
    <t>Spalte C Station ja=1,nein=0)</t>
  </si>
  <si>
    <t>Wert Sp C 1=ja,0=nein)</t>
  </si>
  <si>
    <t>Wert Sp B 0=ja,1=nein)</t>
  </si>
  <si>
    <t>Wert Sp C 1=ja;0=nein</t>
  </si>
  <si>
    <t>Wert Sp B 1=nein:0=ja</t>
  </si>
  <si>
    <t xml:space="preserve"> Anrechnungstatbestand
 (siehe Tabelle A5.1 Spalten 5 bis 7) 
in VKS</t>
  </si>
  <si>
    <r>
      <rPr>
        <b/>
        <i/>
        <sz val="11"/>
        <color theme="1"/>
        <rFont val="Calibri"/>
        <family val="2"/>
        <scheme val="minor"/>
      </rPr>
      <t>Fehlende Angaben</t>
    </r>
    <r>
      <rPr>
        <sz val="11"/>
        <color theme="1"/>
        <rFont val="Calibri"/>
        <family val="2"/>
        <scheme val="minor"/>
      </rPr>
      <t xml:space="preserve"> in einer Zeile werden durch die Anzeige von drei Ausrufezeichen hervorgehoben.</t>
    </r>
  </si>
  <si>
    <t>Behandlungstage</t>
  </si>
  <si>
    <t>Mindestanforderungen aller Berufsgruppen erfüllt?</t>
  </si>
  <si>
    <t>Bei weiteren inhaltlichen Fragen wenden Sie sich bitte an den G-BA.</t>
  </si>
  <si>
    <t>Geben Sie nun die Behandlungstage für das Jahr und das Vorjahr an. Als Behandlungstage zählen der Aufnahmetag und jeder weitere Tag des Krankenhausaufenthaltes bzw. bei stationsäquivalenter Behandlung Tage mit direktem Patientenkontakt. Entlassungs- oder Verlegungstage, die nicht zugleich Aufnahmetag sind, werden nicht berücksichtigt. Zum Nachweis der Vorgaben nach § 6 Absatz 3 sind in dieser Tabelle sowohl die Behandlungstage für den Bezugszeitraum des Vorjahres als auch die Behandlungstage für das aktuelle Kalenderjahr anzugeben. Somit ist für jede Einrichtung und jedes Jahr eine Zeile auszufüllen.
Die quartalsbezogene Gesamtanzahl der Behandlungstage für die differenzierten Einrichtungen nach § 2 Absatz 5 (Spalte 3) ergibt sich aus der Summe der stations- und monatsbezogenen Werte in Tabelle B1.1.</t>
  </si>
  <si>
    <t>In dieser Tabelle werden für die betreffende Einrichtung die Anzahl der Behandlungstage je Behandlungsbereich erstens für das Quartal des Vorjahres und zweitens für das Kalenderjahr des Nachweises erfasst. Somit sind für jede Einrichtung und jeden Behandlungsbereich zwei Zeilen auszufüllen. 
Die quartalsbezogene Anzahl der Behandlungstage je Behandlungsbereich für die differenzierten Einrichtungen nach § 2 Absatz 5 (Spalte 4) ergibt sich aus der Summe der stations- und monatsbezogenen Werte in Tabelle B1.3.  
Aus dieser Tabelle ergibt sich für die die Einrichtung, ob sie gemäß § 6 Abs. 3 inner- oder außerhalb des Korridors liegt und sie entsprechend in den Folge-Tabellen (A5.1 und A 5.2) zur Berechnung der Mindestvorgabe die Behandlungstage für den Bezugszeitraum des Vorjahres oder die Behandlungstage für den Bezugszeitraum des Kalenderjahres des Nachweises zugrunde legen muss. Falls es einen Behandlungsbereich im Vorjahr noch nicht gab und deshalb ´keine Angabe möglich ist, tragen Sie bitte 0 ein</t>
  </si>
  <si>
    <t xml:space="preserve">Bitte tragen Sie hier die administrativen Daten Ihres Hauses ein. Diese werden in die folgenden Seiten des Servicedokuments an geeigneter Stelle übernommen. Für ein neues Quartal, erstellen Sie bitte eine Kopie des Dokuments. 
Der Medizinische Dienst der Krankenversicherung (MDK) ist gemäß der Richtlinie nach § 137 Absatz 3 SGB V (MDK-QK-RL) berechtigt, die Richtigkeit der Angaben der Einrichtungen vor Ort zu überprüfen. </t>
  </si>
  <si>
    <t>Bitte füllen Sie diesen Bogen für jeden Standort quartalsbezogen aus. Für ein neues Quartal erstellen Sie bitte eine Kopie des Dokuments.</t>
  </si>
  <si>
    <t>Bitte drucken und unterschreiben Sie dieses Tabellenblatt. Übermitteln Sie es sodann mit Ihren erfassten Daten an die Empfänger.
Im Falle des Empfängers IQTIG scannen Sie bitte das unterschriebene Unterschriftsblatt ein und übermitteln Sie dieses im PDF-Format über das Portal des IQTIG.</t>
  </si>
  <si>
    <r>
      <t xml:space="preserve">Das Servicedokument basiert auf der PPP-RL, welche in den Tragenden Gründen zum Beschluss vom 19. September 2019 bzw. der FAQ-Liste auf den Internetseiten des G-BA unter </t>
    </r>
    <r>
      <rPr>
        <u/>
        <sz val="11"/>
        <color theme="1"/>
        <rFont val="Calibri"/>
        <family val="2"/>
        <scheme val="minor"/>
      </rPr>
      <t>www.g-ba.de</t>
    </r>
    <r>
      <rPr>
        <sz val="11"/>
        <color theme="1"/>
        <rFont val="Calibri"/>
        <family val="2"/>
        <scheme val="minor"/>
      </rPr>
      <t xml:space="preserve"> erläutert wird. 
</t>
    </r>
  </si>
  <si>
    <r>
      <t xml:space="preserve">Wählen Sie hier die </t>
    </r>
    <r>
      <rPr>
        <u/>
        <sz val="11"/>
        <color theme="1"/>
        <rFont val="Calibri"/>
        <family val="2"/>
        <scheme val="minor"/>
      </rPr>
      <t xml:space="preserve">bis zu drei </t>
    </r>
    <r>
      <rPr>
        <sz val="11"/>
        <color theme="1"/>
        <rFont val="Calibri"/>
        <family val="2"/>
        <scheme val="minor"/>
      </rPr>
      <t>Einrichtungen aus, über die ihr Standort verfügt, die Mehrfachauswahl eines Einrichtungstyps ist nicht zulässig.</t>
    </r>
  </si>
  <si>
    <t>V.1.0.4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</si>
</sst>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49"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4"/>
      <color theme="1"/>
      <name val="Calibri"/>
      <family val="2"/>
      <scheme val="minor"/>
    </font>
    <font>
      <b/>
      <sz val="24"/>
      <color theme="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b/>
      <sz val="14"/>
      <color rgb="FFFF0000"/>
      <name val="Calibri"/>
      <family val="2"/>
      <scheme val="minor"/>
    </font>
    <font>
      <sz val="14"/>
      <color theme="0"/>
      <name val="Calibri"/>
      <family val="2"/>
      <scheme val="minor"/>
    </font>
    <font>
      <b/>
      <sz val="14"/>
      <color theme="1"/>
      <name val="Calibri"/>
      <family val="2"/>
      <scheme val="minor"/>
    </font>
    <font>
      <b/>
      <sz val="16"/>
      <color theme="1"/>
      <name val="Calibri"/>
      <family val="2"/>
      <scheme val="minor"/>
    </font>
    <font>
      <b/>
      <sz val="11"/>
      <color theme="0"/>
      <name val="Calibri"/>
      <family val="2"/>
      <scheme val="minor"/>
    </font>
    <font>
      <b/>
      <sz val="12"/>
      <color theme="0"/>
      <name val="Calibri"/>
      <family val="2"/>
      <scheme val="minor"/>
    </font>
    <font>
      <sz val="11"/>
      <color theme="0"/>
      <name val="Calibri"/>
      <family val="2"/>
      <scheme val="minor"/>
    </font>
    <font>
      <sz val="11"/>
      <color theme="0" tint="-4.9989318521683403E-2"/>
      <name val="Calibri"/>
      <family val="2"/>
      <scheme val="minor"/>
    </font>
    <font>
      <sz val="12"/>
      <color theme="0"/>
      <name val="Calibri"/>
      <family val="2"/>
      <scheme val="minor"/>
    </font>
    <font>
      <sz val="18"/>
      <color theme="1"/>
      <name val="Calibri"/>
      <family val="2"/>
      <scheme val="minor"/>
    </font>
    <font>
      <sz val="11"/>
      <color theme="0" tint="-0.249977111117893"/>
      <name val="Calibri"/>
      <family val="2"/>
      <scheme val="minor"/>
    </font>
    <font>
      <b/>
      <sz val="16"/>
      <color theme="0"/>
      <name val="Calibri"/>
      <family val="2"/>
      <scheme val="minor"/>
    </font>
    <font>
      <sz val="16"/>
      <color theme="0"/>
      <name val="Calibri"/>
      <family val="2"/>
      <scheme val="minor"/>
    </font>
    <font>
      <sz val="11"/>
      <color rgb="FFFF0000"/>
      <name val="Calibri"/>
      <family val="2"/>
      <scheme val="minor"/>
    </font>
    <font>
      <sz val="11"/>
      <color theme="1"/>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b/>
      <u/>
      <sz val="18"/>
      <name val="Calibri"/>
      <family val="2"/>
      <scheme val="minor"/>
    </font>
    <font>
      <sz val="18"/>
      <color rgb="FFFF0000"/>
      <name val="Calibri"/>
      <family val="2"/>
      <scheme val="minor"/>
    </font>
    <font>
      <sz val="18"/>
      <color theme="0" tint="-0.249977111117893"/>
      <name val="Calibri"/>
      <family val="2"/>
      <scheme val="minor"/>
    </font>
    <font>
      <b/>
      <u/>
      <sz val="18"/>
      <color theme="10"/>
      <name val="Calibri"/>
      <family val="2"/>
      <scheme val="minor"/>
    </font>
    <font>
      <sz val="18"/>
      <color theme="1" tint="0.34998626667073579"/>
      <name val="Calibri"/>
      <family val="2"/>
      <scheme val="minor"/>
    </font>
    <font>
      <b/>
      <u/>
      <sz val="18"/>
      <color theme="1"/>
      <name val="Calibri"/>
      <family val="2"/>
      <scheme val="minor"/>
    </font>
    <font>
      <b/>
      <sz val="18"/>
      <color theme="1"/>
      <name val="Calibri"/>
      <family val="2"/>
      <scheme val="minor"/>
    </font>
    <font>
      <sz val="13"/>
      <color theme="1"/>
      <name val="Calibri"/>
      <family val="2"/>
    </font>
    <font>
      <sz val="13"/>
      <color theme="1"/>
      <name val="Calibri"/>
      <family val="2"/>
      <scheme val="minor"/>
    </font>
    <font>
      <sz val="11"/>
      <name val="Calibri"/>
      <family val="2"/>
      <scheme val="minor"/>
    </font>
    <font>
      <sz val="11"/>
      <color theme="1"/>
      <name val="Arial"/>
      <family val="2"/>
    </font>
    <font>
      <b/>
      <sz val="9"/>
      <color indexed="81"/>
      <name val="Segoe UI"/>
      <family val="2"/>
    </font>
    <font>
      <u/>
      <sz val="11"/>
      <color theme="1"/>
      <name val="Calibri"/>
      <family val="2"/>
      <scheme val="minor"/>
    </font>
    <font>
      <b/>
      <sz val="11"/>
      <color theme="0" tint="-4.9989318521683403E-2"/>
      <name val="Calibri"/>
      <family val="2"/>
      <scheme val="minor"/>
    </font>
    <font>
      <b/>
      <sz val="11"/>
      <color theme="0"/>
      <name val="Calibri"/>
      <family val="2"/>
    </font>
    <font>
      <b/>
      <sz val="10"/>
      <color theme="0"/>
      <name val="Calibri"/>
      <family val="2"/>
      <scheme val="minor"/>
    </font>
    <font>
      <sz val="24"/>
      <color theme="0" tint="-0.249977111117893"/>
      <name val="Calibri"/>
      <family val="2"/>
      <scheme val="minor"/>
    </font>
    <font>
      <b/>
      <i/>
      <sz val="11"/>
      <color theme="1"/>
      <name val="Calibri"/>
      <family val="2"/>
      <scheme val="minor"/>
    </font>
    <font>
      <sz val="18"/>
      <color theme="0"/>
      <name val="Calibri"/>
      <family val="2"/>
      <scheme val="minor"/>
    </font>
    <font>
      <b/>
      <sz val="8"/>
      <name val="Calibri"/>
      <family val="2"/>
      <scheme val="minor"/>
    </font>
    <font>
      <sz val="8"/>
      <color theme="0" tint="-0.499984740745262"/>
      <name val="Calibri"/>
      <family val="2"/>
      <scheme val="minor"/>
    </font>
    <font>
      <sz val="9"/>
      <color theme="0" tint="-0.499984740745262"/>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79995117038483843"/>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s>
  <cellStyleXfs count="3">
    <xf numFmtId="0" fontId="0" fillId="0" borderId="0"/>
    <xf numFmtId="0" fontId="8" fillId="0" borderId="0" applyNumberFormat="0" applyFill="0" applyBorder="0" applyAlignment="0" applyProtection="0"/>
    <xf numFmtId="9" fontId="23" fillId="0" borderId="0" applyFont="0" applyFill="0" applyBorder="0" applyAlignment="0" applyProtection="0"/>
  </cellStyleXfs>
  <cellXfs count="397">
    <xf numFmtId="0" fontId="0" fillId="0" borderId="0" xfId="0"/>
    <xf numFmtId="0" fontId="0" fillId="3" borderId="0" xfId="0" applyFill="1" applyBorder="1"/>
    <xf numFmtId="0" fontId="4"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 fillId="3" borderId="0" xfId="0" applyFont="1" applyFill="1" applyBorder="1"/>
    <xf numFmtId="0" fontId="0" fillId="3" borderId="7" xfId="0" applyFill="1" applyBorder="1"/>
    <xf numFmtId="0" fontId="0" fillId="3" borderId="0" xfId="0" applyFill="1" applyBorder="1" applyProtection="1"/>
    <xf numFmtId="0" fontId="19" fillId="3" borderId="0" xfId="0" applyFont="1" applyFill="1" applyBorder="1"/>
    <xf numFmtId="0" fontId="19" fillId="3" borderId="0" xfId="0" applyFont="1" applyFill="1" applyBorder="1" applyProtection="1"/>
    <xf numFmtId="0" fontId="1" fillId="0" borderId="0" xfId="0" applyFont="1"/>
    <xf numFmtId="0" fontId="0" fillId="5" borderId="16" xfId="0" applyFont="1" applyFill="1" applyBorder="1"/>
    <xf numFmtId="0" fontId="0" fillId="0" borderId="16" xfId="0" applyFont="1" applyBorder="1"/>
    <xf numFmtId="0" fontId="0" fillId="5" borderId="17" xfId="0" applyFont="1" applyFill="1" applyBorder="1"/>
    <xf numFmtId="0" fontId="0" fillId="5" borderId="19" xfId="0" applyFont="1" applyFill="1" applyBorder="1"/>
    <xf numFmtId="0" fontId="0" fillId="0" borderId="19" xfId="0" applyFont="1" applyBorder="1"/>
    <xf numFmtId="0" fontId="13" fillId="6" borderId="0" xfId="0" applyFont="1" applyFill="1" applyBorder="1"/>
    <xf numFmtId="0" fontId="13" fillId="6" borderId="18" xfId="0" applyFont="1" applyFill="1" applyBorder="1"/>
    <xf numFmtId="0" fontId="0" fillId="5" borderId="20" xfId="0" applyFont="1" applyFill="1" applyBorder="1"/>
    <xf numFmtId="0" fontId="0" fillId="0" borderId="0" xfId="0" applyFont="1"/>
    <xf numFmtId="0" fontId="0" fillId="0" borderId="20" xfId="0" applyFont="1" applyBorder="1"/>
    <xf numFmtId="0" fontId="4"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xf>
    <xf numFmtId="0" fontId="1" fillId="3" borderId="0" xfId="0" applyFont="1" applyFill="1" applyBorder="1" applyProtection="1"/>
    <xf numFmtId="0" fontId="0" fillId="3" borderId="7" xfId="0" applyFill="1" applyBorder="1" applyProtection="1"/>
    <xf numFmtId="0" fontId="0" fillId="3" borderId="8" xfId="0" applyFill="1" applyBorder="1" applyProtection="1"/>
    <xf numFmtId="49" fontId="0" fillId="0" borderId="0" xfId="0" applyNumberFormat="1"/>
    <xf numFmtId="49" fontId="0" fillId="3" borderId="0" xfId="0" applyNumberFormat="1" applyFill="1" applyBorder="1" applyProtection="1"/>
    <xf numFmtId="10" fontId="0" fillId="0" borderId="0" xfId="0" applyNumberFormat="1"/>
    <xf numFmtId="0" fontId="0" fillId="3" borderId="0" xfId="0" applyFont="1" applyFill="1" applyBorder="1" applyProtection="1"/>
    <xf numFmtId="0" fontId="22" fillId="3" borderId="0" xfId="0" applyFont="1" applyFill="1" applyBorder="1" applyProtection="1"/>
    <xf numFmtId="1" fontId="0" fillId="0" borderId="0" xfId="0" applyNumberFormat="1"/>
    <xf numFmtId="49" fontId="2"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1" fontId="0" fillId="0" borderId="16" xfId="0" applyNumberFormat="1" applyFont="1" applyBorder="1"/>
    <xf numFmtId="1" fontId="0" fillId="5" borderId="20" xfId="0" applyNumberFormat="1" applyFont="1" applyFill="1" applyBorder="1"/>
    <xf numFmtId="1" fontId="0" fillId="0" borderId="20" xfId="0" applyNumberFormat="1" applyFont="1" applyBorder="1"/>
    <xf numFmtId="0" fontId="24" fillId="3" borderId="0" xfId="0" applyFont="1" applyFill="1" applyBorder="1" applyProtection="1"/>
    <xf numFmtId="0" fontId="19" fillId="3" borderId="0" xfId="0" applyFont="1" applyFill="1" applyProtection="1"/>
    <xf numFmtId="0" fontId="0" fillId="3" borderId="2" xfId="0" applyFill="1" applyBorder="1" applyAlignment="1" applyProtection="1">
      <alignment horizontal="center" vertical="center"/>
    </xf>
    <xf numFmtId="0" fontId="0" fillId="0" borderId="0" xfId="0" applyFill="1" applyBorder="1" applyProtection="1"/>
    <xf numFmtId="0" fontId="2" fillId="0" borderId="0" xfId="0" applyFont="1" applyFill="1" applyBorder="1" applyProtection="1"/>
    <xf numFmtId="0" fontId="0" fillId="0" borderId="0" xfId="0" applyFont="1" applyFill="1" applyBorder="1" applyProtection="1"/>
    <xf numFmtId="0" fontId="10" fillId="0" borderId="0" xfId="0" applyFont="1" applyFill="1" applyBorder="1" applyAlignment="1" applyProtection="1">
      <alignment horizontal="left" vertical="top" wrapText="1"/>
    </xf>
    <xf numFmtId="0" fontId="12" fillId="2" borderId="0" xfId="0" applyFont="1" applyFill="1" applyBorder="1"/>
    <xf numFmtId="0" fontId="0" fillId="2" borderId="0" xfId="0" applyFill="1" applyBorder="1" applyProtection="1"/>
    <xf numFmtId="0" fontId="18" fillId="3" borderId="0" xfId="0" applyFont="1" applyFill="1" applyBorder="1" applyAlignment="1" applyProtection="1">
      <alignment horizontal="center" vertical="center"/>
    </xf>
    <xf numFmtId="0" fontId="25" fillId="2" borderId="2" xfId="0" applyFont="1" applyFill="1" applyBorder="1" applyAlignment="1" applyProtection="1">
      <alignment horizontal="left" vertical="center"/>
    </xf>
    <xf numFmtId="0" fontId="18" fillId="2" borderId="2" xfId="0" applyFont="1" applyFill="1" applyBorder="1" applyAlignment="1" applyProtection="1"/>
    <xf numFmtId="0" fontId="26" fillId="2" borderId="2" xfId="0" applyFont="1" applyFill="1" applyBorder="1" applyAlignment="1" applyProtection="1"/>
    <xf numFmtId="0" fontId="26" fillId="2" borderId="2" xfId="0" applyFont="1" applyFill="1" applyBorder="1" applyAlignment="1"/>
    <xf numFmtId="0" fontId="18" fillId="2" borderId="2" xfId="0" applyFont="1" applyFill="1" applyBorder="1" applyProtection="1"/>
    <xf numFmtId="0" fontId="26" fillId="2" borderId="2" xfId="0" applyFont="1" applyFill="1" applyBorder="1" applyAlignment="1" applyProtection="1">
      <alignment horizontal="left"/>
    </xf>
    <xf numFmtId="0" fontId="27" fillId="2" borderId="3" xfId="1" applyFont="1" applyFill="1" applyBorder="1" applyAlignment="1" applyProtection="1"/>
    <xf numFmtId="0" fontId="28" fillId="3" borderId="0" xfId="0" applyFont="1" applyFill="1" applyBorder="1" applyProtection="1"/>
    <xf numFmtId="0" fontId="29" fillId="3" borderId="0" xfId="0" applyFont="1" applyFill="1" applyBorder="1" applyProtection="1"/>
    <xf numFmtId="0" fontId="18" fillId="3" borderId="0" xfId="0" applyFont="1" applyFill="1" applyBorder="1" applyProtection="1"/>
    <xf numFmtId="0" fontId="25" fillId="2" borderId="1" xfId="0" applyFont="1" applyFill="1" applyBorder="1" applyAlignment="1" applyProtection="1">
      <alignment horizontal="center" vertical="center"/>
    </xf>
    <xf numFmtId="0" fontId="31" fillId="3" borderId="0" xfId="0" applyFont="1" applyFill="1" applyBorder="1" applyProtection="1"/>
    <xf numFmtId="0" fontId="30" fillId="2" borderId="3" xfId="1" applyFont="1" applyFill="1" applyBorder="1" applyAlignment="1" applyProtection="1"/>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5" xfId="0" applyFill="1" applyBorder="1" applyProtection="1"/>
    <xf numFmtId="0" fontId="0" fillId="2" borderId="10" xfId="0" applyFill="1" applyBorder="1" applyProtection="1"/>
    <xf numFmtId="0" fontId="0" fillId="2" borderId="4"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49" fontId="0" fillId="2" borderId="0" xfId="0" applyNumberFormat="1" applyFill="1" applyBorder="1" applyAlignment="1" applyProtection="1"/>
    <xf numFmtId="0" fontId="9" fillId="2" borderId="0" xfId="0" applyFont="1" applyFill="1" applyBorder="1" applyAlignment="1" applyProtection="1">
      <alignment horizontal="center" vertical="center"/>
    </xf>
    <xf numFmtId="0" fontId="0" fillId="2" borderId="8" xfId="0" applyFill="1" applyBorder="1" applyAlignment="1" applyProtection="1">
      <alignment wrapText="1"/>
    </xf>
    <xf numFmtId="49" fontId="1" fillId="2" borderId="0" xfId="0" applyNumberFormat="1" applyFont="1" applyFill="1" applyBorder="1" applyAlignment="1" applyProtection="1">
      <alignment horizontal="left"/>
    </xf>
    <xf numFmtId="49" fontId="2" fillId="2" borderId="0" xfId="0" applyNumberFormat="1" applyFont="1" applyFill="1" applyBorder="1" applyAlignment="1" applyProtection="1"/>
    <xf numFmtId="0" fontId="22" fillId="2" borderId="7" xfId="0" applyFont="1" applyFill="1" applyBorder="1" applyAlignment="1" applyProtection="1">
      <alignment horizontal="center" vertical="center"/>
    </xf>
    <xf numFmtId="0" fontId="0" fillId="2" borderId="9" xfId="0" applyFill="1" applyBorder="1" applyProtection="1"/>
    <xf numFmtId="0" fontId="0" fillId="2" borderId="0" xfId="0" applyFill="1" applyBorder="1" applyAlignment="1" applyProtection="1">
      <alignment horizontal="center" vertical="center"/>
    </xf>
    <xf numFmtId="0" fontId="0" fillId="2" borderId="11" xfId="0" applyFill="1" applyBorder="1" applyProtection="1"/>
    <xf numFmtId="0" fontId="10"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0" fillId="2" borderId="0" xfId="0" applyFill="1" applyBorder="1" applyAlignment="1" applyProtection="1"/>
    <xf numFmtId="0" fontId="0" fillId="2" borderId="8" xfId="0" applyFill="1" applyBorder="1" applyAlignment="1" applyProtection="1"/>
    <xf numFmtId="0" fontId="1" fillId="2" borderId="5" xfId="0" applyFont="1" applyFill="1" applyBorder="1" applyProtection="1"/>
    <xf numFmtId="0" fontId="5" fillId="2" borderId="5" xfId="0" applyFont="1" applyFill="1" applyBorder="1" applyAlignment="1" applyProtection="1">
      <alignment horizontal="center" vertical="center"/>
    </xf>
    <xf numFmtId="0" fontId="1" fillId="2" borderId="10" xfId="0" applyFont="1" applyFill="1" applyBorder="1" applyProtection="1"/>
    <xf numFmtId="0" fontId="5" fillId="2" borderId="10" xfId="0" applyFont="1" applyFill="1" applyBorder="1" applyAlignment="1" applyProtection="1">
      <alignment horizontal="center" vertical="center"/>
    </xf>
    <xf numFmtId="0" fontId="0" fillId="2" borderId="10" xfId="0" applyFont="1" applyFill="1" applyBorder="1" applyProtection="1"/>
    <xf numFmtId="49" fontId="2" fillId="2" borderId="10" xfId="0" applyNumberFormat="1" applyFont="1" applyFill="1" applyBorder="1" applyAlignment="1" applyProtection="1">
      <alignment horizontal="center" vertical="center"/>
    </xf>
    <xf numFmtId="49" fontId="0" fillId="4" borderId="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vertical="center"/>
    </xf>
    <xf numFmtId="49" fontId="2" fillId="3" borderId="0" xfId="0" applyNumberFormat="1" applyFont="1" applyFill="1" applyBorder="1" applyAlignment="1" applyProtection="1">
      <alignment vertical="center"/>
    </xf>
    <xf numFmtId="0" fontId="2" fillId="3" borderId="0" xfId="0" applyFont="1" applyFill="1" applyBorder="1" applyAlignment="1" applyProtection="1">
      <alignment horizontal="center" vertical="center" wrapText="1"/>
    </xf>
    <xf numFmtId="0" fontId="0" fillId="3" borderId="0" xfId="0" applyFill="1" applyBorder="1" applyAlignment="1" applyProtection="1"/>
    <xf numFmtId="0" fontId="0" fillId="2" borderId="4" xfId="0" applyFill="1" applyBorder="1"/>
    <xf numFmtId="0" fontId="0" fillId="2" borderId="5" xfId="0" applyFill="1" applyBorder="1"/>
    <xf numFmtId="0" fontId="0" fillId="2" borderId="7" xfId="0" applyFill="1" applyBorder="1"/>
    <xf numFmtId="0" fontId="0" fillId="2" borderId="0" xfId="0" applyFill="1" applyBorder="1"/>
    <xf numFmtId="0" fontId="0" fillId="2" borderId="8" xfId="0" applyFill="1" applyBorder="1"/>
    <xf numFmtId="0" fontId="9" fillId="2" borderId="7" xfId="0" applyFont="1" applyFill="1" applyBorder="1" applyAlignment="1">
      <alignment horizontal="center" vertical="center"/>
    </xf>
    <xf numFmtId="0" fontId="1" fillId="2" borderId="0" xfId="0" applyFont="1" applyFill="1" applyBorder="1" applyAlignment="1">
      <alignment horizontal="left"/>
    </xf>
    <xf numFmtId="0" fontId="7" fillId="2" borderId="0" xfId="0" applyFont="1" applyFill="1" applyBorder="1" applyAlignment="1">
      <alignment horizontal="left" vertical="center"/>
    </xf>
    <xf numFmtId="0" fontId="9" fillId="2" borderId="0" xfId="0" applyFont="1" applyFill="1" applyBorder="1" applyAlignment="1">
      <alignment horizontal="center" vertical="center"/>
    </xf>
    <xf numFmtId="0" fontId="0" fillId="2" borderId="0" xfId="0" applyFill="1" applyBorder="1" applyAlignment="1">
      <alignment wrapText="1"/>
    </xf>
    <xf numFmtId="0" fontId="0" fillId="2" borderId="8" xfId="0" applyFill="1" applyBorder="1" applyAlignment="1">
      <alignment wrapText="1"/>
    </xf>
    <xf numFmtId="0" fontId="2" fillId="2" borderId="7" xfId="0" applyFont="1" applyFill="1" applyBorder="1"/>
    <xf numFmtId="0" fontId="2" fillId="2" borderId="0" xfId="0" applyFont="1" applyFill="1" applyBorder="1"/>
    <xf numFmtId="0" fontId="7" fillId="2" borderId="0" xfId="0" applyFont="1" applyFill="1" applyBorder="1"/>
    <xf numFmtId="0" fontId="2" fillId="2" borderId="0" xfId="0" applyFont="1" applyFill="1" applyBorder="1" applyAlignment="1"/>
    <xf numFmtId="0" fontId="0" fillId="2" borderId="0" xfId="0" applyFill="1" applyBorder="1" applyAlignment="1"/>
    <xf numFmtId="0" fontId="11" fillId="2" borderId="0" xfId="0" applyFont="1" applyFill="1" applyBorder="1"/>
    <xf numFmtId="0" fontId="0" fillId="2" borderId="8" xfId="0" applyFill="1" applyBorder="1" applyAlignment="1"/>
    <xf numFmtId="0" fontId="10" fillId="2" borderId="0" xfId="0" applyFont="1" applyFill="1" applyBorder="1" applyAlignment="1">
      <alignment horizontal="left" vertical="top" wrapText="1"/>
    </xf>
    <xf numFmtId="0" fontId="6" fillId="2" borderId="7" xfId="0" applyFont="1" applyFill="1" applyBorder="1" applyAlignment="1">
      <alignment horizontal="center" vertical="center"/>
    </xf>
    <xf numFmtId="0" fontId="0" fillId="2" borderId="9" xfId="0" applyFill="1" applyBorder="1"/>
    <xf numFmtId="0" fontId="0" fillId="2" borderId="10" xfId="0" applyFill="1" applyBorder="1"/>
    <xf numFmtId="0" fontId="13" fillId="2" borderId="0" xfId="0" applyFont="1" applyFill="1" applyBorder="1" applyAlignment="1" applyProtection="1">
      <alignment horizontal="left" vertical="center"/>
    </xf>
    <xf numFmtId="0" fontId="17" fillId="2" borderId="0" xfId="0" applyFont="1" applyFill="1" applyBorder="1" applyAlignment="1" applyProtection="1">
      <alignment vertical="center" wrapText="1"/>
    </xf>
    <xf numFmtId="0" fontId="0" fillId="2" borderId="0" xfId="0" applyFont="1" applyFill="1" applyBorder="1" applyAlignment="1" applyProtection="1">
      <alignment horizontal="left" vertical="center"/>
    </xf>
    <xf numFmtId="0" fontId="22"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0" fillId="2" borderId="0" xfId="0" applyFont="1" applyFill="1" applyBorder="1" applyProtection="1"/>
    <xf numFmtId="0" fontId="0" fillId="2" borderId="7" xfId="0" applyFont="1" applyFill="1" applyBorder="1" applyProtection="1"/>
    <xf numFmtId="0" fontId="1" fillId="2" borderId="4" xfId="0" applyFont="1" applyFill="1" applyBorder="1" applyProtection="1"/>
    <xf numFmtId="0" fontId="1" fillId="2" borderId="9" xfId="0" applyFont="1" applyFill="1" applyBorder="1" applyProtection="1"/>
    <xf numFmtId="0" fontId="1" fillId="3" borderId="0" xfId="0" applyFont="1" applyFill="1" applyBorder="1" applyAlignment="1" applyProtection="1">
      <alignment vertical="center"/>
    </xf>
    <xf numFmtId="0" fontId="33" fillId="2" borderId="2" xfId="0" applyFont="1" applyFill="1" applyBorder="1" applyAlignment="1" applyProtection="1">
      <alignment vertical="top" wrapText="1"/>
    </xf>
    <xf numFmtId="0" fontId="33" fillId="2" borderId="1" xfId="0" applyFont="1" applyFill="1" applyBorder="1" applyAlignment="1" applyProtection="1">
      <alignment horizontal="center" vertical="center" wrapText="1"/>
    </xf>
    <xf numFmtId="0" fontId="18" fillId="3" borderId="7" xfId="0" applyFont="1" applyFill="1" applyBorder="1" applyProtection="1"/>
    <xf numFmtId="0" fontId="4" fillId="3" borderId="7" xfId="0" applyFont="1" applyFill="1" applyBorder="1" applyAlignment="1" applyProtection="1">
      <alignment horizontal="center" vertical="center"/>
    </xf>
    <xf numFmtId="0" fontId="0" fillId="3" borderId="7" xfId="0" applyFill="1" applyBorder="1" applyAlignment="1" applyProtection="1"/>
    <xf numFmtId="0" fontId="19" fillId="3" borderId="7" xfId="0" applyFont="1" applyFill="1" applyBorder="1" applyProtection="1"/>
    <xf numFmtId="0" fontId="19" fillId="3" borderId="7" xfId="0" applyFont="1" applyFill="1" applyBorder="1"/>
    <xf numFmtId="0" fontId="30" fillId="3" borderId="7" xfId="1" applyFont="1" applyFill="1" applyBorder="1" applyAlignment="1" applyProtection="1"/>
    <xf numFmtId="0" fontId="17" fillId="3" borderId="7" xfId="0" applyFont="1" applyFill="1" applyBorder="1" applyAlignment="1">
      <alignment horizontal="center" vertical="center"/>
    </xf>
    <xf numFmtId="49" fontId="0" fillId="4" borderId="12" xfId="0" applyNumberFormat="1"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0" fillId="0" borderId="0" xfId="0" applyFont="1" applyFill="1" applyBorder="1" applyAlignment="1" applyProtection="1">
      <alignment vertical="top" wrapText="1"/>
    </xf>
    <xf numFmtId="0" fontId="0" fillId="0" borderId="4" xfId="0" applyFill="1" applyBorder="1" applyProtection="1"/>
    <xf numFmtId="0" fontId="0" fillId="0" borderId="5" xfId="0" applyFill="1" applyBorder="1" applyProtection="1"/>
    <xf numFmtId="0" fontId="0" fillId="0" borderId="7" xfId="0" applyFill="1" applyBorder="1" applyProtection="1"/>
    <xf numFmtId="0" fontId="0" fillId="0" borderId="8" xfId="0" applyFill="1" applyBorder="1" applyProtection="1"/>
    <xf numFmtId="0" fontId="0" fillId="0" borderId="8" xfId="0" applyFill="1" applyBorder="1" applyAlignment="1" applyProtection="1">
      <alignment wrapText="1"/>
    </xf>
    <xf numFmtId="0" fontId="0" fillId="0" borderId="8" xfId="0" applyFill="1" applyBorder="1" applyAlignment="1" applyProtection="1"/>
    <xf numFmtId="0" fontId="6" fillId="0" borderId="7" xfId="0" applyFont="1" applyFill="1" applyBorder="1" applyAlignment="1" applyProtection="1">
      <alignment horizontal="center" vertical="center"/>
    </xf>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1" fillId="2" borderId="5" xfId="0" applyFont="1" applyFill="1" applyBorder="1" applyAlignment="1" applyProtection="1">
      <alignment horizontal="right"/>
    </xf>
    <xf numFmtId="0" fontId="1" fillId="2" borderId="10" xfId="0" applyFont="1" applyFill="1" applyBorder="1" applyAlignment="1" applyProtection="1">
      <alignment horizontal="right"/>
    </xf>
    <xf numFmtId="0" fontId="0" fillId="2" borderId="9" xfId="0" applyFont="1" applyFill="1" applyBorder="1" applyProtection="1"/>
    <xf numFmtId="0" fontId="2" fillId="2" borderId="10" xfId="0" applyFont="1" applyFill="1" applyBorder="1" applyAlignment="1" applyProtection="1">
      <alignment horizontal="center" vertical="center" wrapText="1"/>
    </xf>
    <xf numFmtId="0" fontId="32" fillId="2" borderId="2" xfId="1" applyFont="1" applyFill="1" applyBorder="1" applyAlignment="1" applyProtection="1">
      <alignment horizontal="center" vertical="center"/>
      <protection locked="0"/>
    </xf>
    <xf numFmtId="0" fontId="32" fillId="2" borderId="3"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protection locked="0"/>
    </xf>
    <xf numFmtId="0" fontId="32" fillId="2" borderId="2" xfId="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xf>
    <xf numFmtId="0" fontId="0" fillId="2" borderId="0" xfId="0" applyFill="1" applyBorder="1" applyAlignment="1" applyProtection="1"/>
    <xf numFmtId="0" fontId="18" fillId="3" borderId="2" xfId="0" applyFont="1" applyFill="1" applyBorder="1" applyAlignment="1" applyProtection="1">
      <alignment vertical="center"/>
    </xf>
    <xf numFmtId="0" fontId="0" fillId="2" borderId="0" xfId="0" applyFill="1" applyBorder="1" applyAlignment="1" applyProtection="1">
      <alignment wrapText="1"/>
    </xf>
    <xf numFmtId="0" fontId="0" fillId="2" borderId="0" xfId="0" applyFill="1" applyBorder="1" applyAlignment="1" applyProtection="1"/>
    <xf numFmtId="0" fontId="32" fillId="2" borderId="2" xfId="1" applyFont="1" applyFill="1" applyBorder="1" applyAlignment="1" applyProtection="1">
      <alignment horizontal="center" vertical="center"/>
      <protection locked="0"/>
    </xf>
    <xf numFmtId="0" fontId="0" fillId="5" borderId="0" xfId="0" applyFont="1" applyFill="1" applyBorder="1"/>
    <xf numFmtId="0" fontId="7" fillId="9" borderId="5"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33" fillId="2" borderId="2" xfId="0" applyFont="1" applyFill="1" applyBorder="1" applyAlignment="1" applyProtection="1">
      <alignment horizontal="left" vertical="center"/>
    </xf>
    <xf numFmtId="0" fontId="2" fillId="2" borderId="0" xfId="0" applyFont="1" applyFill="1" applyBorder="1" applyAlignment="1" applyProtection="1">
      <alignment vertical="center" wrapText="1"/>
    </xf>
    <xf numFmtId="1" fontId="0" fillId="0" borderId="0" xfId="0" applyNumberFormat="1" applyFont="1"/>
    <xf numFmtId="0" fontId="0" fillId="2" borderId="8" xfId="0" applyFont="1" applyFill="1" applyBorder="1" applyProtection="1"/>
    <xf numFmtId="49" fontId="0" fillId="3" borderId="0" xfId="0" applyNumberFormat="1" applyFont="1" applyFill="1" applyBorder="1" applyProtection="1"/>
    <xf numFmtId="49" fontId="2" fillId="2" borderId="0" xfId="0" applyNumberFormat="1" applyFont="1" applyFill="1" applyBorder="1" applyAlignment="1" applyProtection="1">
      <alignment wrapText="1"/>
    </xf>
    <xf numFmtId="0" fontId="12" fillId="2" borderId="0" xfId="0" applyFont="1" applyFill="1" applyBorder="1" applyProtection="1"/>
    <xf numFmtId="0" fontId="26" fillId="2" borderId="2" xfId="0" applyFont="1" applyFill="1" applyBorder="1" applyAlignment="1" applyProtection="1">
      <alignment horizontal="center"/>
    </xf>
    <xf numFmtId="0" fontId="0" fillId="2" borderId="2" xfId="0" applyFont="1" applyFill="1" applyBorder="1" applyProtection="1"/>
    <xf numFmtId="0" fontId="18" fillId="2" borderId="2" xfId="0" applyFont="1" applyFill="1" applyBorder="1" applyAlignment="1" applyProtection="1">
      <alignment vertical="center"/>
    </xf>
    <xf numFmtId="0" fontId="16" fillId="2" borderId="0" xfId="0" applyFont="1" applyFill="1" applyBorder="1" applyAlignment="1" applyProtection="1">
      <alignment horizontal="center" wrapText="1"/>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top"/>
    </xf>
    <xf numFmtId="49" fontId="3" fillId="2" borderId="0" xfId="0" applyNumberFormat="1" applyFont="1" applyFill="1" applyBorder="1" applyAlignment="1" applyProtection="1"/>
    <xf numFmtId="0" fontId="10" fillId="2" borderId="0" xfId="0" applyFont="1" applyFill="1" applyBorder="1" applyAlignment="1" applyProtection="1">
      <alignment horizontal="left" vertical="top"/>
    </xf>
    <xf numFmtId="1" fontId="0" fillId="2" borderId="0" xfId="0" applyNumberFormat="1" applyFill="1" applyBorder="1" applyAlignment="1" applyProtection="1"/>
    <xf numFmtId="0" fontId="34" fillId="2" borderId="5" xfId="0" applyFont="1" applyFill="1" applyBorder="1" applyAlignment="1" applyProtection="1">
      <alignment horizontal="center" vertical="center"/>
    </xf>
    <xf numFmtId="0" fontId="35" fillId="2" borderId="0" xfId="0" applyFont="1" applyFill="1" applyBorder="1" applyAlignment="1" applyProtection="1">
      <alignment vertical="center"/>
    </xf>
    <xf numFmtId="0" fontId="6" fillId="2" borderId="7" xfId="0" applyFont="1" applyFill="1" applyBorder="1" applyAlignment="1" applyProtection="1">
      <alignment horizontal="center" vertical="center"/>
    </xf>
    <xf numFmtId="0" fontId="16" fillId="2" borderId="0" xfId="0" applyFont="1" applyFill="1" applyAlignment="1" applyProtection="1">
      <alignment vertical="top"/>
    </xf>
    <xf numFmtId="0" fontId="15"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xf>
    <xf numFmtId="0" fontId="21" fillId="4" borderId="12" xfId="0" applyFont="1" applyFill="1" applyBorder="1" applyAlignment="1" applyProtection="1">
      <alignment horizontal="left" vertical="center" wrapText="1"/>
      <protection locked="0"/>
    </xf>
    <xf numFmtId="0" fontId="17" fillId="4" borderId="12" xfId="0" applyFont="1" applyFill="1" applyBorder="1" applyAlignment="1" applyProtection="1">
      <alignment horizontal="left" vertical="center" wrapText="1"/>
      <protection locked="0"/>
    </xf>
    <xf numFmtId="14" fontId="0" fillId="0" borderId="0" xfId="0" applyNumberFormat="1"/>
    <xf numFmtId="0" fontId="36" fillId="3" borderId="0" xfId="0" applyFont="1" applyFill="1" applyBorder="1" applyProtection="1"/>
    <xf numFmtId="0" fontId="26" fillId="3" borderId="0" xfId="0" applyFont="1" applyFill="1" applyBorder="1" applyProtection="1"/>
    <xf numFmtId="49" fontId="0" fillId="4" borderId="15" xfId="1" applyNumberFormat="1" applyFont="1" applyFill="1" applyBorder="1" applyAlignment="1" applyProtection="1">
      <alignment horizontal="left"/>
      <protection locked="0"/>
    </xf>
    <xf numFmtId="0" fontId="0" fillId="9" borderId="12" xfId="0" applyFill="1" applyBorder="1" applyAlignment="1" applyProtection="1">
      <alignment horizontal="center" vertical="center"/>
    </xf>
    <xf numFmtId="0" fontId="0" fillId="4" borderId="12" xfId="0" applyFill="1" applyBorder="1" applyAlignment="1" applyProtection="1">
      <alignment horizontal="center" vertical="center"/>
    </xf>
    <xf numFmtId="0" fontId="1" fillId="9" borderId="5" xfId="0" applyFont="1" applyFill="1" applyBorder="1" applyAlignment="1" applyProtection="1">
      <alignment horizontal="center" vertical="center"/>
    </xf>
    <xf numFmtId="0" fontId="1" fillId="9" borderId="10" xfId="0" applyFont="1" applyFill="1" applyBorder="1" applyAlignment="1" applyProtection="1">
      <alignment horizontal="center" vertical="center"/>
    </xf>
    <xf numFmtId="0" fontId="0" fillId="3" borderId="0" xfId="0" applyFont="1" applyFill="1" applyBorder="1"/>
    <xf numFmtId="1" fontId="19" fillId="3" borderId="0" xfId="0" applyNumberFormat="1" applyFont="1" applyFill="1" applyBorder="1" applyProtection="1"/>
    <xf numFmtId="49" fontId="0" fillId="2" borderId="8" xfId="0" applyNumberFormat="1" applyFill="1" applyBorder="1" applyAlignment="1" applyProtection="1">
      <alignment wrapText="1"/>
    </xf>
    <xf numFmtId="49" fontId="0" fillId="2" borderId="8" xfId="0" applyNumberFormat="1" applyFill="1" applyBorder="1" applyProtection="1"/>
    <xf numFmtId="0" fontId="0" fillId="10" borderId="12" xfId="0" applyFill="1" applyBorder="1" applyAlignment="1" applyProtection="1">
      <alignment horizontal="center" vertical="center"/>
    </xf>
    <xf numFmtId="0" fontId="37" fillId="0" borderId="0" xfId="0" applyFont="1" applyAlignment="1">
      <alignment vertical="center"/>
    </xf>
    <xf numFmtId="0" fontId="0" fillId="2" borderId="6" xfId="0" applyFont="1" applyFill="1" applyBorder="1" applyProtection="1"/>
    <xf numFmtId="0" fontId="0" fillId="2" borderId="11" xfId="0" applyFont="1" applyFill="1" applyBorder="1" applyProtection="1"/>
    <xf numFmtId="0" fontId="0" fillId="2" borderId="3" xfId="0" applyFill="1" applyBorder="1" applyProtection="1"/>
    <xf numFmtId="0" fontId="0" fillId="0" borderId="0" xfId="0" applyAlignment="1">
      <alignment wrapText="1"/>
    </xf>
    <xf numFmtId="0" fontId="0" fillId="2" borderId="0" xfId="0" applyFill="1" applyAlignment="1" applyProtection="1">
      <alignment vertical="top" wrapText="1"/>
    </xf>
    <xf numFmtId="0" fontId="18" fillId="3" borderId="2" xfId="0" applyFont="1" applyFill="1" applyBorder="1" applyAlignment="1" applyProtection="1">
      <alignment vertical="center"/>
    </xf>
    <xf numFmtId="0" fontId="32" fillId="2" borderId="3" xfId="1" applyFont="1" applyFill="1" applyBorder="1" applyAlignment="1" applyProtection="1">
      <alignment horizontal="center" vertical="center"/>
      <protection locked="0"/>
    </xf>
    <xf numFmtId="0" fontId="0" fillId="0" borderId="0" xfId="0" applyAlignment="1"/>
    <xf numFmtId="0" fontId="0" fillId="2" borderId="0" xfId="0" applyFont="1" applyFill="1" applyBorder="1" applyAlignment="1" applyProtection="1"/>
    <xf numFmtId="0" fontId="0" fillId="2" borderId="8" xfId="0" applyFont="1" applyFill="1" applyBorder="1" applyAlignment="1" applyProtection="1"/>
    <xf numFmtId="0" fontId="0" fillId="3" borderId="0" xfId="0" applyFill="1" applyBorder="1" applyAlignment="1">
      <alignment vertical="center"/>
    </xf>
    <xf numFmtId="0" fontId="12"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0" fillId="2" borderId="0" xfId="0" applyFill="1" applyBorder="1" applyAlignment="1">
      <alignment vertical="center" wrapText="1"/>
    </xf>
    <xf numFmtId="0" fontId="0" fillId="2" borderId="8" xfId="0" applyFill="1" applyBorder="1" applyAlignment="1">
      <alignment vertical="center" wrapText="1"/>
    </xf>
    <xf numFmtId="164" fontId="22" fillId="3" borderId="0" xfId="0" applyNumberFormat="1" applyFont="1" applyFill="1" applyBorder="1" applyProtection="1"/>
    <xf numFmtId="164" fontId="28" fillId="3" borderId="0" xfId="0" applyNumberFormat="1" applyFont="1" applyFill="1" applyBorder="1" applyProtection="1"/>
    <xf numFmtId="0" fontId="0" fillId="3" borderId="5" xfId="0" applyFill="1" applyBorder="1" applyProtection="1"/>
    <xf numFmtId="0" fontId="14" fillId="2" borderId="7" xfId="0" applyFont="1" applyFill="1" applyBorder="1" applyAlignment="1" applyProtection="1">
      <alignment horizontal="center" vertical="center"/>
    </xf>
    <xf numFmtId="0" fontId="19" fillId="3" borderId="0" xfId="0" applyFont="1" applyFill="1" applyBorder="1" applyAlignment="1" applyProtection="1">
      <alignment horizontal="right" wrapText="1"/>
    </xf>
    <xf numFmtId="0" fontId="19" fillId="3" borderId="0" xfId="0" applyFont="1" applyFill="1" applyBorder="1" applyAlignment="1" applyProtection="1">
      <alignment wrapText="1"/>
    </xf>
    <xf numFmtId="49" fontId="13" fillId="7" borderId="13" xfId="0" applyNumberFormat="1"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49" fontId="0" fillId="3" borderId="12" xfId="0" applyNumberFormat="1" applyFont="1" applyFill="1" applyBorder="1" applyAlignment="1" applyProtection="1">
      <alignment horizontal="center"/>
    </xf>
    <xf numFmtId="49" fontId="0" fillId="10" borderId="1" xfId="0" applyNumberFormat="1" applyFont="1" applyFill="1" applyBorder="1" applyAlignment="1" applyProtection="1">
      <protection locked="0"/>
    </xf>
    <xf numFmtId="49" fontId="0" fillId="4" borderId="12" xfId="0" applyNumberFormat="1" applyFont="1" applyFill="1" applyBorder="1" applyAlignment="1" applyProtection="1">
      <alignment vertical="center"/>
      <protection locked="0"/>
    </xf>
    <xf numFmtId="0" fontId="0" fillId="2" borderId="0" xfId="0" applyFont="1" applyFill="1" applyBorder="1"/>
    <xf numFmtId="1" fontId="0" fillId="4" borderId="13" xfId="0" applyNumberFormat="1" applyFont="1" applyFill="1" applyBorder="1" applyAlignment="1" applyProtection="1">
      <alignment horizontal="left"/>
      <protection locked="0"/>
    </xf>
    <xf numFmtId="49" fontId="0" fillId="4" borderId="14" xfId="0" applyNumberFormat="1" applyFont="1" applyFill="1" applyBorder="1" applyAlignment="1" applyProtection="1">
      <alignment horizontal="left"/>
      <protection locked="0"/>
    </xf>
    <xf numFmtId="49" fontId="0" fillId="4" borderId="15" xfId="0" applyNumberFormat="1" applyFont="1" applyFill="1" applyBorder="1" applyAlignment="1" applyProtection="1">
      <alignment horizontal="left"/>
      <protection locked="0"/>
    </xf>
    <xf numFmtId="49" fontId="0" fillId="4" borderId="13" xfId="0" applyNumberFormat="1" applyFont="1" applyFill="1" applyBorder="1" applyAlignment="1" applyProtection="1">
      <alignment horizontal="left"/>
      <protection locked="0"/>
    </xf>
    <xf numFmtId="1" fontId="0" fillId="4" borderId="15" xfId="0" applyNumberFormat="1" applyFont="1" applyFill="1" applyBorder="1" applyAlignment="1" applyProtection="1">
      <alignment horizontal="left"/>
      <protection locked="0"/>
    </xf>
    <xf numFmtId="0" fontId="0" fillId="4" borderId="12" xfId="0" applyFont="1" applyFill="1" applyBorder="1" applyAlignment="1" applyProtection="1">
      <alignment vertical="center" wrapText="1"/>
      <protection locked="0"/>
    </xf>
    <xf numFmtId="0" fontId="0" fillId="10" borderId="12" xfId="0" applyFont="1" applyFill="1" applyBorder="1" applyAlignment="1" applyProtection="1">
      <alignment vertical="center" wrapText="1"/>
      <protection locked="0"/>
    </xf>
    <xf numFmtId="0" fontId="0" fillId="4" borderId="12" xfId="0" applyFont="1" applyFill="1" applyBorder="1" applyAlignment="1" applyProtection="1">
      <alignment horizontal="center" vertical="center"/>
    </xf>
    <xf numFmtId="0" fontId="0" fillId="10" borderId="12" xfId="0" applyFont="1" applyFill="1" applyBorder="1" applyAlignment="1" applyProtection="1">
      <alignment horizontal="center" vertical="center"/>
    </xf>
    <xf numFmtId="0" fontId="0" fillId="9" borderId="12" xfId="0" applyFont="1" applyFill="1" applyBorder="1" applyAlignment="1" applyProtection="1">
      <alignment horizontal="center" vertical="center"/>
    </xf>
    <xf numFmtId="49" fontId="0" fillId="2" borderId="0" xfId="0" applyNumberFormat="1" applyFont="1" applyFill="1" applyBorder="1" applyAlignment="1" applyProtection="1"/>
    <xf numFmtId="49" fontId="1" fillId="2" borderId="1" xfId="0" applyNumberFormat="1" applyFont="1" applyFill="1" applyBorder="1" applyAlignment="1" applyProtection="1">
      <alignment vertical="center"/>
    </xf>
    <xf numFmtId="0" fontId="0" fillId="2" borderId="2" xfId="0" applyFont="1" applyFill="1" applyBorder="1" applyAlignment="1" applyProtection="1"/>
    <xf numFmtId="49" fontId="1" fillId="3" borderId="1" xfId="0" applyNumberFormat="1" applyFont="1" applyFill="1" applyBorder="1" applyAlignment="1" applyProtection="1">
      <alignment vertical="center"/>
    </xf>
    <xf numFmtId="0" fontId="0" fillId="3" borderId="2" xfId="0" applyFont="1" applyFill="1" applyBorder="1" applyAlignment="1" applyProtection="1"/>
    <xf numFmtId="49" fontId="13" fillId="7" borderId="1" xfId="0" applyNumberFormat="1" applyFont="1" applyFill="1" applyBorder="1" applyAlignment="1" applyProtection="1">
      <alignment horizontal="center" wrapText="1"/>
    </xf>
    <xf numFmtId="49" fontId="13" fillId="7" borderId="12" xfId="0" applyNumberFormat="1" applyFont="1" applyFill="1" applyBorder="1" applyAlignment="1" applyProtection="1">
      <alignment horizontal="center" wrapText="1"/>
    </xf>
    <xf numFmtId="0" fontId="0" fillId="11" borderId="1" xfId="0" applyFont="1" applyFill="1" applyBorder="1" applyAlignment="1" applyProtection="1">
      <alignment vertical="center" wrapText="1"/>
    </xf>
    <xf numFmtId="49" fontId="13" fillId="7" borderId="13" xfId="0" applyNumberFormat="1" applyFont="1" applyFill="1" applyBorder="1" applyAlignment="1" applyProtection="1">
      <alignment vertical="center"/>
    </xf>
    <xf numFmtId="49" fontId="13" fillId="7" borderId="15" xfId="0" applyNumberFormat="1" applyFont="1" applyFill="1" applyBorder="1" applyAlignment="1" applyProtection="1">
      <alignment horizontal="center" wrapText="1"/>
    </xf>
    <xf numFmtId="49" fontId="13" fillId="7" borderId="3" xfId="0" applyNumberFormat="1" applyFont="1" applyFill="1" applyBorder="1" applyAlignment="1" applyProtection="1">
      <alignment horizontal="center" wrapText="1"/>
    </xf>
    <xf numFmtId="0" fontId="13" fillId="7" borderId="12" xfId="0" applyFont="1" applyFill="1" applyBorder="1" applyAlignment="1" applyProtection="1">
      <alignment horizontal="center" wrapText="1"/>
    </xf>
    <xf numFmtId="0" fontId="0" fillId="11" borderId="9" xfId="0" applyFont="1" applyFill="1" applyBorder="1" applyAlignment="1" applyProtection="1">
      <alignment horizontal="left" wrapText="1"/>
    </xf>
    <xf numFmtId="0" fontId="0" fillId="11" borderId="1" xfId="0" applyFont="1" applyFill="1" applyBorder="1" applyAlignment="1" applyProtection="1">
      <alignment horizontal="left" wrapText="1"/>
    </xf>
    <xf numFmtId="49" fontId="13" fillId="7" borderId="5" xfId="0" applyNumberFormat="1"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0" fillId="2" borderId="8" xfId="0" applyFont="1" applyFill="1" applyBorder="1" applyAlignment="1" applyProtection="1">
      <alignment wrapText="1"/>
    </xf>
    <xf numFmtId="0" fontId="0" fillId="9" borderId="12" xfId="0" applyFont="1" applyFill="1" applyBorder="1" applyAlignment="1" applyProtection="1">
      <alignment horizontal="left" vertical="top" wrapText="1"/>
    </xf>
    <xf numFmtId="0" fontId="0" fillId="9" borderId="12" xfId="0" applyFont="1" applyFill="1" applyBorder="1" applyAlignment="1" applyProtection="1">
      <alignment horizontal="center" vertical="center" wrapText="1"/>
    </xf>
    <xf numFmtId="0" fontId="0" fillId="9" borderId="12" xfId="0" applyFont="1" applyFill="1" applyBorder="1" applyAlignment="1" applyProtection="1">
      <alignment horizontal="left" vertical="center" wrapText="1"/>
    </xf>
    <xf numFmtId="1" fontId="0" fillId="4" borderId="1" xfId="0" applyNumberFormat="1" applyFont="1" applyFill="1" applyBorder="1" applyAlignment="1" applyProtection="1">
      <alignment horizontal="center"/>
      <protection locked="0"/>
    </xf>
    <xf numFmtId="1" fontId="0" fillId="4" borderId="12" xfId="0" applyNumberFormat="1" applyFont="1" applyFill="1" applyBorder="1" applyAlignment="1" applyProtection="1">
      <alignment horizontal="center"/>
      <protection locked="0"/>
    </xf>
    <xf numFmtId="49" fontId="40" fillId="7" borderId="7" xfId="0" applyNumberFormat="1" applyFont="1" applyFill="1" applyBorder="1" applyAlignment="1" applyProtection="1">
      <alignment horizontal="center" vertical="center" wrapText="1"/>
    </xf>
    <xf numFmtId="0" fontId="13" fillId="7" borderId="12" xfId="0" applyFont="1" applyFill="1" applyBorder="1" applyAlignment="1" applyProtection="1">
      <alignment horizontal="center" vertical="center" wrapText="1"/>
    </xf>
    <xf numFmtId="0" fontId="0" fillId="10" borderId="1" xfId="0" applyFont="1" applyFill="1" applyBorder="1" applyAlignment="1" applyProtection="1">
      <alignment vertical="center"/>
      <protection locked="0"/>
    </xf>
    <xf numFmtId="1" fontId="0" fillId="4" borderId="1" xfId="0" applyNumberFormat="1" applyFont="1" applyFill="1" applyBorder="1" applyAlignment="1" applyProtection="1">
      <alignment horizontal="center" vertical="center"/>
      <protection locked="0"/>
    </xf>
    <xf numFmtId="1" fontId="0" fillId="4" borderId="15" xfId="0" applyNumberFormat="1" applyFont="1" applyFill="1" applyBorder="1" applyAlignment="1" applyProtection="1">
      <protection locked="0"/>
    </xf>
    <xf numFmtId="165" fontId="0" fillId="4" borderId="13" xfId="0" applyNumberFormat="1" applyFont="1" applyFill="1" applyBorder="1" applyAlignment="1" applyProtection="1">
      <alignment horizontal="left"/>
      <protection locked="0"/>
    </xf>
    <xf numFmtId="0" fontId="0" fillId="11" borderId="1" xfId="0" applyFont="1" applyFill="1" applyBorder="1" applyAlignment="1" applyProtection="1">
      <alignment vertical="center"/>
    </xf>
    <xf numFmtId="1" fontId="0" fillId="4" borderId="12" xfId="0" applyNumberFormat="1" applyFont="1" applyFill="1" applyBorder="1" applyAlignment="1" applyProtection="1">
      <alignment horizontal="center" vertical="center"/>
      <protection locked="0"/>
    </xf>
    <xf numFmtId="49" fontId="40" fillId="7" borderId="4" xfId="0" applyNumberFormat="1" applyFont="1" applyFill="1" applyBorder="1" applyAlignment="1" applyProtection="1">
      <alignment horizontal="center" vertical="center" wrapText="1"/>
    </xf>
    <xf numFmtId="49" fontId="40" fillId="7" borderId="12" xfId="0" applyNumberFormat="1" applyFont="1" applyFill="1" applyBorder="1" applyAlignment="1" applyProtection="1">
      <alignment horizontal="center" vertical="center" wrapText="1"/>
    </xf>
    <xf numFmtId="49" fontId="0" fillId="12" borderId="1" xfId="0" applyNumberFormat="1" applyFont="1" applyFill="1" applyBorder="1" applyAlignment="1" applyProtection="1">
      <alignment horizontal="left" vertical="center"/>
      <protection locked="0"/>
    </xf>
    <xf numFmtId="14" fontId="0" fillId="4" borderId="1" xfId="0" applyNumberFormat="1" applyFont="1" applyFill="1" applyBorder="1" applyAlignment="1" applyProtection="1">
      <alignment horizontal="center" vertical="center"/>
      <protection locked="0"/>
    </xf>
    <xf numFmtId="0" fontId="0" fillId="4" borderId="12" xfId="0" applyFont="1" applyFill="1" applyBorder="1" applyAlignment="1" applyProtection="1">
      <protection locked="0"/>
    </xf>
    <xf numFmtId="49" fontId="13" fillId="7" borderId="4" xfId="0" applyNumberFormat="1" applyFont="1" applyFill="1" applyBorder="1" applyAlignment="1" applyProtection="1">
      <alignment horizontal="center" vertical="center" wrapText="1"/>
    </xf>
    <xf numFmtId="49" fontId="13" fillId="7" borderId="12" xfId="0" applyNumberFormat="1" applyFont="1" applyFill="1" applyBorder="1" applyAlignment="1" applyProtection="1">
      <alignment horizontal="center" vertical="center" wrapText="1"/>
    </xf>
    <xf numFmtId="0" fontId="0" fillId="9" borderId="12" xfId="0" applyFont="1" applyFill="1" applyBorder="1" applyProtection="1"/>
    <xf numFmtId="1" fontId="0" fillId="10" borderId="12" xfId="0" applyNumberFormat="1" applyFont="1" applyFill="1" applyBorder="1" applyAlignment="1" applyProtection="1">
      <alignment horizontal="center" vertical="center"/>
      <protection locked="0"/>
    </xf>
    <xf numFmtId="0" fontId="0" fillId="9" borderId="12" xfId="0" applyFont="1" applyFill="1" applyBorder="1" applyAlignment="1" applyProtection="1">
      <alignment horizontal="left" vertical="center"/>
    </xf>
    <xf numFmtId="1" fontId="0" fillId="4" borderId="9" xfId="0" applyNumberFormat="1" applyFont="1" applyFill="1" applyBorder="1" applyAlignment="1" applyProtection="1">
      <alignment horizontal="center" vertical="center"/>
      <protection locked="0"/>
    </xf>
    <xf numFmtId="49" fontId="0" fillId="4" borderId="9" xfId="0" applyNumberFormat="1" applyFont="1" applyFill="1" applyBorder="1" applyAlignment="1" applyProtection="1">
      <alignment horizontal="center" vertical="center"/>
      <protection locked="0"/>
    </xf>
    <xf numFmtId="1" fontId="0" fillId="4" borderId="15" xfId="0" applyNumberFormat="1"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wrapText="1"/>
    </xf>
    <xf numFmtId="0" fontId="41" fillId="8" borderId="13" xfId="0" applyFont="1" applyFill="1" applyBorder="1" applyAlignment="1" applyProtection="1">
      <alignment horizontal="center" vertical="center" wrapText="1"/>
    </xf>
    <xf numFmtId="0" fontId="41" fillId="8" borderId="4" xfId="0" applyFont="1" applyFill="1" applyBorder="1" applyAlignment="1" applyProtection="1">
      <alignment horizontal="center" vertical="center" wrapText="1"/>
    </xf>
    <xf numFmtId="49" fontId="0" fillId="10" borderId="1" xfId="0" quotePrefix="1" applyNumberFormat="1" applyFont="1" applyFill="1" applyBorder="1" applyAlignment="1" applyProtection="1">
      <alignment horizontal="left" vertical="center"/>
      <protection locked="0"/>
    </xf>
    <xf numFmtId="0" fontId="0" fillId="4" borderId="4"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10" fontId="0" fillId="9" borderId="1" xfId="2" applyNumberFormat="1" applyFont="1" applyFill="1" applyBorder="1" applyAlignment="1" applyProtection="1">
      <alignment horizontal="center" vertical="center"/>
    </xf>
    <xf numFmtId="0" fontId="0" fillId="4" borderId="12" xfId="0" applyFont="1" applyFill="1" applyBorder="1" applyAlignment="1" applyProtection="1">
      <alignment horizontal="center" vertical="center"/>
      <protection locked="0"/>
    </xf>
    <xf numFmtId="10" fontId="0" fillId="4" borderId="1" xfId="2" applyNumberFormat="1" applyFont="1" applyFill="1" applyBorder="1" applyAlignment="1" applyProtection="1">
      <alignment horizontal="center" vertical="center" wrapText="1"/>
      <protection locked="0"/>
    </xf>
    <xf numFmtId="2" fontId="1" fillId="4" borderId="1" xfId="0" applyNumberFormat="1" applyFont="1" applyFill="1" applyBorder="1" applyAlignment="1" applyProtection="1">
      <alignment horizontal="center" vertical="center" wrapText="1"/>
      <protection locked="0"/>
    </xf>
    <xf numFmtId="49" fontId="13" fillId="7" borderId="12" xfId="0" applyNumberFormat="1" applyFont="1" applyFill="1" applyBorder="1" applyAlignment="1">
      <alignment horizontal="center" vertical="center" wrapText="1"/>
    </xf>
    <xf numFmtId="0" fontId="13" fillId="7" borderId="12" xfId="0" applyFont="1" applyFill="1" applyBorder="1" applyAlignment="1">
      <alignment horizontal="center" vertical="center" wrapText="1"/>
    </xf>
    <xf numFmtId="49" fontId="0" fillId="10" borderId="9" xfId="0" quotePrefix="1" applyNumberFormat="1" applyFont="1" applyFill="1" applyBorder="1" applyAlignment="1" applyProtection="1">
      <alignment horizontal="left" vertical="center"/>
      <protection locked="0"/>
    </xf>
    <xf numFmtId="49" fontId="0" fillId="4" borderId="7" xfId="0" applyNumberFormat="1" applyFont="1" applyFill="1" applyBorder="1" applyAlignment="1" applyProtection="1">
      <alignment horizontal="left" vertical="center"/>
      <protection locked="0"/>
    </xf>
    <xf numFmtId="0" fontId="0" fillId="4" borderId="15" xfId="0" applyFont="1" applyFill="1" applyBorder="1" applyAlignment="1" applyProtection="1">
      <alignment horizontal="center" vertical="center" wrapText="1"/>
      <protection locked="0"/>
    </xf>
    <xf numFmtId="49" fontId="0" fillId="4" borderId="4" xfId="0" applyNumberFormat="1" applyFont="1" applyFill="1" applyBorder="1" applyAlignment="1" applyProtection="1">
      <alignment horizontal="left" vertical="center"/>
      <protection locked="0"/>
    </xf>
    <xf numFmtId="49" fontId="0" fillId="4" borderId="1" xfId="0" applyNumberFormat="1" applyFont="1" applyFill="1" applyBorder="1" applyAlignment="1" applyProtection="1">
      <alignment horizontal="left" vertical="center"/>
      <protection locked="0"/>
    </xf>
    <xf numFmtId="49" fontId="40" fillId="7" borderId="13" xfId="0" applyNumberFormat="1" applyFont="1" applyFill="1" applyBorder="1" applyAlignment="1" applyProtection="1">
      <alignment horizontal="center" vertical="center" wrapText="1"/>
    </xf>
    <xf numFmtId="1" fontId="0" fillId="4" borderId="1" xfId="0" applyNumberFormat="1" applyFont="1" applyFill="1" applyBorder="1" applyAlignment="1" applyProtection="1">
      <alignment horizontal="left" vertical="center"/>
      <protection locked="0"/>
    </xf>
    <xf numFmtId="14" fontId="0" fillId="4" borderId="12" xfId="0" applyNumberFormat="1" applyFont="1" applyFill="1" applyBorder="1" applyAlignment="1" applyProtection="1">
      <alignment horizontal="center" vertical="center"/>
      <protection locked="0"/>
    </xf>
    <xf numFmtId="0" fontId="0" fillId="3" borderId="0" xfId="0" applyFont="1" applyFill="1" applyBorder="1" applyAlignment="1" applyProtection="1"/>
    <xf numFmtId="0" fontId="43" fillId="3" borderId="0" xfId="0" applyFont="1" applyFill="1" applyBorder="1" applyAlignment="1" applyProtection="1">
      <alignment horizontal="center" vertical="center"/>
    </xf>
    <xf numFmtId="1" fontId="7" fillId="4" borderId="21" xfId="0" applyNumberFormat="1"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1" fillId="0" borderId="0" xfId="0" applyFont="1" applyFill="1" applyBorder="1" applyProtection="1"/>
    <xf numFmtId="164" fontId="19" fillId="3" borderId="0" xfId="0" applyNumberFormat="1" applyFont="1" applyFill="1" applyBorder="1" applyProtection="1"/>
    <xf numFmtId="0" fontId="9" fillId="2" borderId="22" xfId="0" applyFont="1" applyFill="1" applyBorder="1" applyAlignment="1">
      <alignment horizontal="center" vertical="center"/>
    </xf>
    <xf numFmtId="0" fontId="0" fillId="2" borderId="23" xfId="0" applyFont="1" applyFill="1" applyBorder="1"/>
    <xf numFmtId="0" fontId="0" fillId="2" borderId="23" xfId="0" applyFill="1" applyBorder="1"/>
    <xf numFmtId="0" fontId="0" fillId="2" borderId="24" xfId="0" applyFill="1" applyBorder="1"/>
    <xf numFmtId="0" fontId="0" fillId="2" borderId="0" xfId="0" applyFont="1" applyFill="1" applyBorder="1" applyAlignment="1">
      <alignment vertical="top"/>
    </xf>
    <xf numFmtId="0" fontId="14" fillId="2" borderId="0" xfId="0" applyFont="1" applyFill="1" applyBorder="1" applyAlignment="1" applyProtection="1">
      <alignment vertical="center"/>
    </xf>
    <xf numFmtId="0" fontId="0" fillId="2" borderId="7" xfId="0" applyFill="1" applyBorder="1" applyAlignment="1">
      <alignment vertical="top"/>
    </xf>
    <xf numFmtId="0" fontId="0" fillId="2" borderId="0" xfId="0" applyFill="1" applyBorder="1" applyAlignment="1">
      <alignment vertical="top"/>
    </xf>
    <xf numFmtId="0" fontId="1" fillId="2" borderId="0" xfId="0" applyFont="1" applyFill="1" applyBorder="1" applyAlignment="1">
      <alignment horizontal="left" vertical="top"/>
    </xf>
    <xf numFmtId="0" fontId="2" fillId="2" borderId="0" xfId="0" applyFont="1" applyFill="1" applyBorder="1" applyAlignment="1">
      <alignment vertical="top"/>
    </xf>
    <xf numFmtId="0" fontId="0" fillId="2" borderId="8" xfId="0" applyFill="1" applyBorder="1" applyAlignment="1">
      <alignment vertical="top"/>
    </xf>
    <xf numFmtId="0" fontId="0" fillId="3" borderId="0" xfId="0" applyFill="1" applyBorder="1" applyAlignment="1">
      <alignment vertical="top"/>
    </xf>
    <xf numFmtId="0" fontId="13" fillId="7" borderId="12" xfId="0" applyFont="1" applyFill="1" applyBorder="1" applyAlignment="1" applyProtection="1">
      <alignment horizontal="center" vertical="center"/>
    </xf>
    <xf numFmtId="0" fontId="15" fillId="3" borderId="0" xfId="0" applyFont="1" applyFill="1" applyBorder="1" applyProtection="1"/>
    <xf numFmtId="0" fontId="45" fillId="3" borderId="0" xfId="0" applyFont="1" applyFill="1" applyBorder="1" applyProtection="1"/>
    <xf numFmtId="0" fontId="0" fillId="0" borderId="0" xfId="0" applyFont="1" applyAlignment="1">
      <alignment wrapText="1"/>
    </xf>
    <xf numFmtId="0" fontId="0" fillId="12" borderId="1" xfId="0" applyNumberFormat="1" applyFont="1" applyFill="1" applyBorder="1" applyAlignment="1" applyProtection="1">
      <alignment horizontal="left" vertical="center"/>
      <protection locked="0"/>
    </xf>
    <xf numFmtId="0" fontId="0" fillId="2" borderId="8" xfId="0" applyFill="1" applyBorder="1" applyAlignment="1" applyProtection="1">
      <alignment horizontal="center" vertical="center"/>
    </xf>
    <xf numFmtId="0" fontId="0" fillId="0" borderId="8" xfId="0" applyBorder="1" applyAlignment="1">
      <alignment horizontal="center" vertical="center"/>
    </xf>
    <xf numFmtId="0" fontId="0" fillId="2" borderId="5" xfId="0"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7" fillId="2" borderId="6" xfId="0" applyFont="1" applyFill="1" applyBorder="1" applyAlignment="1">
      <alignment horizontal="center"/>
    </xf>
    <xf numFmtId="0" fontId="48" fillId="2" borderId="11" xfId="0" applyFont="1" applyFill="1" applyBorder="1" applyAlignment="1">
      <alignment horizontal="center"/>
    </xf>
    <xf numFmtId="0" fontId="0" fillId="2" borderId="0" xfId="0" applyFont="1" applyFill="1" applyBorder="1" applyAlignment="1">
      <alignment horizontal="left" wrapText="1"/>
    </xf>
    <xf numFmtId="0" fontId="0" fillId="2" borderId="0" xfId="0" applyFill="1" applyBorder="1" applyAlignment="1">
      <alignment horizontal="left" wrapText="1"/>
    </xf>
    <xf numFmtId="0" fontId="0" fillId="0" borderId="0" xfId="0" applyAlignment="1">
      <alignment horizontal="left" wrapText="1"/>
    </xf>
    <xf numFmtId="0" fontId="32" fillId="0" borderId="2" xfId="1" applyFont="1" applyFill="1" applyBorder="1" applyAlignment="1" applyProtection="1">
      <alignment horizontal="center" vertical="center"/>
      <protection locked="0"/>
    </xf>
    <xf numFmtId="0" fontId="0" fillId="2" borderId="0" xfId="0" applyFont="1" applyFill="1" applyBorder="1" applyAlignment="1">
      <alignment wrapText="1"/>
    </xf>
    <xf numFmtId="0" fontId="0" fillId="0" borderId="0" xfId="0" applyFont="1" applyAlignment="1">
      <alignment wrapText="1"/>
    </xf>
    <xf numFmtId="0" fontId="0" fillId="0" borderId="8" xfId="0" applyFont="1" applyFill="1" applyBorder="1" applyAlignment="1" applyProtection="1">
      <alignment horizontal="left" vertical="top" wrapText="1"/>
    </xf>
    <xf numFmtId="0" fontId="32" fillId="2" borderId="2" xfId="1" quotePrefix="1" applyFont="1" applyFill="1" applyBorder="1" applyAlignment="1" applyProtection="1">
      <alignment horizontal="center" vertical="center"/>
      <protection locked="0"/>
    </xf>
    <xf numFmtId="0" fontId="32" fillId="2" borderId="3" xfId="1" quotePrefix="1" applyFont="1" applyFill="1" applyBorder="1" applyAlignment="1" applyProtection="1">
      <alignment horizontal="center" vertical="center"/>
      <protection locked="0"/>
    </xf>
    <xf numFmtId="0" fontId="0" fillId="0" borderId="0" xfId="0" applyFont="1" applyFill="1" applyBorder="1" applyAlignment="1" applyProtection="1">
      <alignment wrapText="1"/>
    </xf>
    <xf numFmtId="0" fontId="14" fillId="2" borderId="0" xfId="0" applyFont="1" applyFill="1" applyBorder="1" applyAlignment="1" applyProtection="1">
      <alignment horizontal="center" vertical="center"/>
    </xf>
    <xf numFmtId="0" fontId="0" fillId="0" borderId="0" xfId="0" applyFont="1" applyFill="1" applyBorder="1" applyAlignment="1" applyProtection="1">
      <alignment horizontal="left" vertical="top" wrapText="1"/>
    </xf>
    <xf numFmtId="0" fontId="0" fillId="0" borderId="10" xfId="0" applyBorder="1" applyAlignment="1"/>
    <xf numFmtId="0" fontId="1" fillId="3"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0" fillId="2" borderId="0" xfId="0" applyFont="1" applyFill="1" applyBorder="1" applyAlignment="1" applyProtection="1">
      <alignment horizontal="left" wrapText="1"/>
    </xf>
    <xf numFmtId="0" fontId="0" fillId="2" borderId="8" xfId="0" applyFont="1" applyFill="1" applyBorder="1" applyAlignment="1" applyProtection="1">
      <alignment horizontal="left" wrapText="1"/>
    </xf>
    <xf numFmtId="0" fontId="13" fillId="2" borderId="10" xfId="0" applyFont="1" applyFill="1" applyBorder="1" applyAlignment="1" applyProtection="1">
      <alignment horizontal="center" vertical="center"/>
    </xf>
    <xf numFmtId="0" fontId="13" fillId="7" borderId="1" xfId="0" applyFont="1" applyFill="1" applyBorder="1" applyAlignment="1" applyProtection="1">
      <alignment horizontal="center"/>
    </xf>
    <xf numFmtId="0" fontId="13" fillId="7" borderId="3" xfId="0" applyFont="1" applyFill="1" applyBorder="1" applyAlignment="1" applyProtection="1">
      <alignment horizontal="center"/>
    </xf>
    <xf numFmtId="49" fontId="13" fillId="2" borderId="5" xfId="0" applyNumberFormat="1" applyFont="1" applyFill="1" applyBorder="1" applyAlignment="1" applyProtection="1"/>
    <xf numFmtId="0" fontId="13" fillId="7" borderId="1" xfId="0" applyFont="1" applyFill="1" applyBorder="1" applyAlignment="1" applyProtection="1">
      <alignment horizontal="left"/>
    </xf>
    <xf numFmtId="0" fontId="13" fillId="7" borderId="3" xfId="0" applyFont="1" applyFill="1" applyBorder="1" applyAlignment="1" applyProtection="1">
      <alignment horizontal="left"/>
    </xf>
    <xf numFmtId="49" fontId="13" fillId="7" borderId="2" xfId="0" applyNumberFormat="1" applyFont="1" applyFill="1" applyBorder="1" applyAlignment="1" applyProtection="1">
      <alignment horizontal="center" vertical="center"/>
    </xf>
    <xf numFmtId="49" fontId="13" fillId="7" borderId="3" xfId="0" applyNumberFormat="1" applyFont="1" applyFill="1" applyBorder="1" applyAlignment="1" applyProtection="1">
      <alignment horizontal="center" vertical="center"/>
    </xf>
    <xf numFmtId="0" fontId="18" fillId="3" borderId="2" xfId="0" applyFont="1" applyFill="1" applyBorder="1" applyAlignment="1" applyProtection="1">
      <alignment vertical="center"/>
    </xf>
    <xf numFmtId="0" fontId="0" fillId="2" borderId="0" xfId="0" applyFont="1" applyFill="1" applyBorder="1" applyAlignment="1" applyProtection="1">
      <alignment horizontal="left" vertical="top" wrapText="1"/>
    </xf>
    <xf numFmtId="0" fontId="0" fillId="0" borderId="0" xfId="0" applyFont="1" applyAlignment="1">
      <alignment horizontal="left" vertical="top" wrapText="1"/>
    </xf>
    <xf numFmtId="0" fontId="0" fillId="2" borderId="0" xfId="0" applyFill="1" applyBorder="1" applyAlignment="1" applyProtection="1">
      <alignment wrapText="1"/>
    </xf>
    <xf numFmtId="0" fontId="0" fillId="0" borderId="0" xfId="0" applyAlignment="1" applyProtection="1">
      <alignment wrapText="1"/>
    </xf>
    <xf numFmtId="0" fontId="0" fillId="2" borderId="0" xfId="0" applyFill="1" applyBorder="1" applyAlignment="1" applyProtection="1">
      <alignment vertical="top" wrapText="1"/>
    </xf>
    <xf numFmtId="0" fontId="0" fillId="2" borderId="0" xfId="0" applyFill="1" applyAlignment="1" applyProtection="1">
      <alignment vertical="top" wrapText="1"/>
    </xf>
    <xf numFmtId="0" fontId="14" fillId="2" borderId="10" xfId="0" applyFont="1" applyFill="1" applyBorder="1" applyAlignment="1" applyProtection="1">
      <alignment horizontal="center" vertical="center"/>
    </xf>
    <xf numFmtId="0" fontId="0" fillId="2" borderId="0" xfId="0" applyFont="1" applyFill="1" applyBorder="1" applyAlignment="1" applyProtection="1"/>
    <xf numFmtId="0" fontId="0" fillId="0" borderId="0" xfId="0" applyAlignment="1">
      <alignment wrapText="1"/>
    </xf>
    <xf numFmtId="0" fontId="0" fillId="0" borderId="0" xfId="0" applyBorder="1" applyAlignment="1">
      <alignment wrapText="1"/>
    </xf>
    <xf numFmtId="0" fontId="13" fillId="7" borderId="13" xfId="0"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wrapText="1"/>
    </xf>
    <xf numFmtId="0" fontId="0" fillId="2" borderId="0" xfId="0" applyFill="1" applyBorder="1" applyAlignment="1" applyProtection="1">
      <alignment vertical="center" wrapText="1"/>
    </xf>
    <xf numFmtId="0" fontId="0" fillId="0" borderId="0" xfId="0" applyAlignment="1">
      <alignment vertical="center" wrapText="1"/>
    </xf>
    <xf numFmtId="0" fontId="42" fillId="2" borderId="10" xfId="0"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2" borderId="0" xfId="0" applyFill="1" applyBorder="1" applyAlignment="1">
      <alignment wrapText="1"/>
    </xf>
    <xf numFmtId="0" fontId="32" fillId="2" borderId="2" xfId="1" applyFont="1" applyFill="1" applyBorder="1" applyAlignment="1" applyProtection="1">
      <alignment horizontal="center" vertical="center"/>
      <protection locked="0"/>
    </xf>
    <xf numFmtId="0" fontId="32" fillId="2" borderId="3" xfId="1"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0" fillId="0" borderId="3" xfId="0" applyBorder="1" applyAlignment="1">
      <alignment horizontal="center" vertical="center"/>
    </xf>
    <xf numFmtId="0" fontId="0" fillId="10" borderId="1" xfId="0" applyFill="1" applyBorder="1" applyAlignment="1" applyProtection="1">
      <alignment horizontal="center" vertical="center"/>
    </xf>
    <xf numFmtId="0" fontId="0" fillId="10" borderId="3" xfId="0" applyFill="1" applyBorder="1" applyAlignment="1">
      <alignment horizontal="center" vertical="center"/>
    </xf>
    <xf numFmtId="0" fontId="0" fillId="9" borderId="1" xfId="0" applyFill="1" applyBorder="1" applyAlignment="1" applyProtection="1">
      <alignment horizontal="center" vertical="center"/>
    </xf>
    <xf numFmtId="0" fontId="20" fillId="3" borderId="1" xfId="0" applyFont="1" applyFill="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3" fillId="2" borderId="0" xfId="0" applyFont="1" applyFill="1" applyBorder="1" applyAlignment="1" applyProtection="1">
      <alignment horizontal="left" vertical="top"/>
    </xf>
    <xf numFmtId="0" fontId="3" fillId="2" borderId="0" xfId="0" applyFont="1" applyFill="1" applyBorder="1" applyAlignment="1" applyProtection="1">
      <alignment horizontal="left" vertical="top" wrapText="1"/>
    </xf>
    <xf numFmtId="0" fontId="0" fillId="2" borderId="0" xfId="0" applyFill="1" applyBorder="1" applyAlignment="1" applyProtection="1">
      <alignment horizontal="left" wrapText="1"/>
    </xf>
  </cellXfs>
  <cellStyles count="3">
    <cellStyle name="Link" xfId="1" builtinId="8"/>
    <cellStyle name="Prozent" xfId="2" builtinId="5"/>
    <cellStyle name="Standard" xfId="0" builtinId="0" customBuiltin="1"/>
  </cellStyles>
  <dxfs count="282">
    <dxf>
      <numFmt numFmtId="30" formatCode="@"/>
    </dxf>
    <dxf>
      <numFmt numFmtId="30" formatCode="@"/>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1" formatCode="0"/>
    </dxf>
    <dxf>
      <border outline="0">
        <right style="thin">
          <color theme="4" tint="0.39997558519241921"/>
        </right>
        <top style="thin">
          <color theme="4" tint="0.39997558519241921"/>
        </top>
        <bottom style="thin">
          <color theme="4" tint="0.39997558519241921"/>
        </bottom>
      </border>
    </dxf>
    <dxf>
      <numFmt numFmtId="1" formatCode="0"/>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dxf>
    <dxf>
      <numFmt numFmtId="1" formatCode="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bottom style="thin">
          <color theme="4" tint="0.39997558519241921"/>
        </bottom>
      </border>
    </dxf>
    <dxf>
      <font>
        <color theme="0" tint="-0.24994659260841701"/>
      </font>
    </dxf>
    <dxf>
      <fill>
        <patternFill>
          <fgColor indexed="64"/>
          <bgColor rgb="FFFFFFCC"/>
        </patternFill>
      </fill>
    </dxf>
    <dxf>
      <fill>
        <patternFill>
          <fgColor indexed="64"/>
          <bgColor rgb="FFFFFFCC"/>
        </patternFill>
      </fill>
    </dxf>
    <dxf>
      <fill>
        <patternFill>
          <fgColor indexed="64"/>
          <bgColor rgb="FFFFFFCC"/>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ill>
        <patternFill>
          <bgColor theme="0" tint="-0.24994659260841701"/>
        </patternFill>
      </fill>
    </dxf>
    <dxf>
      <font>
        <color theme="0"/>
      </font>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8" tint="0.79998168889431442"/>
      </font>
    </dxf>
    <dxf>
      <font>
        <color theme="0" tint="-0.24994659260841701"/>
      </font>
      <fill>
        <patternFill>
          <bgColor theme="0" tint="-0.24994659260841701"/>
        </patternFill>
      </fill>
    </dxf>
    <dxf>
      <font>
        <color theme="8" tint="0.79998168889431442"/>
      </font>
    </dxf>
    <dxf>
      <font>
        <color theme="0" tint="-0.24994659260841701"/>
      </font>
      <fill>
        <patternFill>
          <bgColor theme="0" tint="-0.24994659260841701"/>
        </patternFill>
      </fill>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dxf>
    <dxf>
      <font>
        <color theme="0" tint="-0.2499465926084170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dxf>
    <dxf>
      <font>
        <color theme="0" tint="-0.24994659260841701"/>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ill>
        <patternFill>
          <bgColor theme="0" tint="-0.24994659260841701"/>
        </patternFill>
      </fill>
    </dxf>
    <dxf>
      <font>
        <color theme="0"/>
      </font>
      <fill>
        <patternFill>
          <bgColor theme="0"/>
        </patternFill>
      </fill>
    </dxf>
    <dxf>
      <font>
        <color theme="0" tint="-0.24994659260841701"/>
      </font>
      <fill>
        <patternFill>
          <fgColor indexed="64"/>
          <bgColor theme="0" tint="-0.24994659260841701"/>
        </patternFill>
      </fill>
    </dxf>
    <dxf>
      <font>
        <color theme="0" tint="-0.24994659260841701"/>
      </font>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ill>
        <patternFill>
          <bgColor theme="0" tint="-0.24994659260841701"/>
        </patternFill>
      </fill>
    </dxf>
    <dxf>
      <fill>
        <patternFill>
          <bgColor theme="0" tint="-0.24994659260841701"/>
        </patternFill>
      </fill>
    </dxf>
    <dxf>
      <font>
        <color theme="1"/>
      </font>
      <fill>
        <patternFill>
          <bgColor theme="0"/>
        </patternFill>
      </fill>
    </dxf>
    <dxf>
      <font>
        <color theme="0"/>
      </font>
    </dxf>
    <dxf>
      <font>
        <color theme="0"/>
      </font>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s>
  <tableStyles count="0" defaultTableStyle="TableStyleMedium2" defaultPivotStyle="PivotStyleLight16"/>
  <colors>
    <mruColors>
      <color rgb="FFFFFFCC"/>
      <color rgb="FFFF0000"/>
      <color rgb="FFC7575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ables/table1.xml><?xml version="1.0" encoding="utf-8"?>
<table xmlns="http://schemas.openxmlformats.org/spreadsheetml/2006/main" id="4" name="Einrichtungen" displayName="Einrichtungen" ref="A1:A4" totalsRowShown="0">
  <autoFilter ref="A1:A4"/>
  <tableColumns count="1">
    <tableColumn id="1" name="Einrichtungen"/>
  </tableColumns>
  <tableStyleInfo name="TableStyleMedium2" showFirstColumn="0" showLastColumn="0" showRowStripes="1" showColumnStripes="0"/>
</table>
</file>

<file path=xl/tables/table2.xml><?xml version="1.0" encoding="utf-8"?>
<table xmlns="http://schemas.openxmlformats.org/spreadsheetml/2006/main" id="7" name="Einrichtungen2" displayName="Einrichtungen2" ref="A6:A10" totalsRowShown="0" tableBorderDxfId="36">
  <autoFilter ref="A6:A10"/>
  <tableColumns count="1">
    <tableColumn id="1" name="Einrichtungen2"/>
  </tableColumns>
  <tableStyleInfo name="TableStyleMedium2" showFirstColumn="0" showLastColumn="0" showRowStripes="1" showColumnStripes="0"/>
</table>
</file>

<file path=xl/tables/table3.xml><?xml version="1.0" encoding="utf-8"?>
<table xmlns="http://schemas.openxmlformats.org/spreadsheetml/2006/main" id="11" name="Leer" displayName="Leer" ref="A12:A13" totalsRowShown="0">
  <autoFilter ref="A12:A13"/>
  <tableColumns count="1">
    <tableColumn id="1" name="Leer"/>
  </tableColumns>
  <tableStyleInfo name="TableStyleMedium2" showFirstColumn="0" showLastColumn="0" showRowStripes="1" showColumnStripes="0"/>
</table>
</file>

<file path=xl/tables/table4.xml><?xml version="1.0" encoding="utf-8"?>
<table xmlns="http://schemas.openxmlformats.org/spreadsheetml/2006/main" id="12" name="Psychiatrie" displayName="Psychiatrie" ref="C1:C20" totalsRowShown="0">
  <autoFilter ref="C1:C20"/>
  <tableColumns count="1">
    <tableColumn id="1" name="Psychiatrie"/>
  </tableColumns>
  <tableStyleInfo name="TableStyleMedium2" showFirstColumn="0" showLastColumn="0" showRowStripes="1" showColumnStripes="0"/>
</table>
</file>

<file path=xl/tables/table5.xml><?xml version="1.0" encoding="utf-8"?>
<table xmlns="http://schemas.openxmlformats.org/spreadsheetml/2006/main" id="14" name="Anrechnungstatbestand" displayName="Anrechnungstatbestand" ref="G2:G5" totalsRowShown="0">
  <autoFilter ref="G2:G5"/>
  <tableColumns count="1">
    <tableColumn id="1" name="Anrechnungstatbestand"/>
  </tableColumns>
  <tableStyleInfo name="TableStyleMedium2" showFirstColumn="0" showLastColumn="0" showRowStripes="1" showColumnStripes="0"/>
</table>
</file>

<file path=xl/tables/table6.xml><?xml version="1.0" encoding="utf-8"?>
<table xmlns="http://schemas.openxmlformats.org/spreadsheetml/2006/main" id="15" name="Ausnahmetatbestand" displayName="Ausnahmetatbestand" ref="G8:G11" totalsRowShown="0">
  <autoFilter ref="G8:G11"/>
  <tableColumns count="1">
    <tableColumn id="1" name="Ausnahmetatbestand"/>
  </tableColumns>
  <tableStyleInfo name="TableStyleMedium2" showFirstColumn="0" showLastColumn="0" showRowStripes="1" showColumnStripes="0"/>
</table>
</file>

<file path=xl/tables/table7.xml><?xml version="1.0" encoding="utf-8"?>
<table xmlns="http://schemas.openxmlformats.org/spreadsheetml/2006/main" id="17" name="Monat" displayName="Monat" ref="A32:A36" totalsRowShown="0" headerRowDxfId="35" headerRowBorderDxfId="34" tableBorderDxfId="33" totalsRowBorderDxfId="32">
  <autoFilter ref="A32:A36"/>
  <tableColumns count="1">
    <tableColumn id="1" name="Monat"/>
  </tableColumns>
  <tableStyleInfo name="TableStyleMedium2" showFirstColumn="0" showLastColumn="0" showRowStripes="1" showColumnStripes="0"/>
</table>
</file>

<file path=xl/tables/table8.xml><?xml version="1.0" encoding="utf-8"?>
<table xmlns="http://schemas.openxmlformats.org/spreadsheetml/2006/main" id="18" name="KJPsychiatrie" displayName="KJPsychiatrie" ref="D1:D8" totalsRowShown="0" headerRowDxfId="31" dataDxfId="29" headerRowBorderDxfId="30" tableBorderDxfId="28" totalsRowBorderDxfId="27">
  <autoFilter ref="D1:D8"/>
  <tableColumns count="1">
    <tableColumn id="1" name="KJPsychiatrie" dataDxfId="26"/>
  </tableColumns>
  <tableStyleInfo name="TableStyleMedium2" showFirstColumn="0" showLastColumn="0" showRowStripes="1" showColumnStripes="0"/>
</table>
</file>

<file path=xl/tables/table9.xml><?xml version="1.0" encoding="utf-8"?>
<table xmlns="http://schemas.openxmlformats.org/spreadsheetml/2006/main" id="19" name="Psychosomatik" displayName="Psychosomatik" ref="E1:E3" totalsRowShown="0" headerRowDxfId="25" dataDxfId="24" tableBorderDxfId="23">
  <autoFilter ref="E1:E3"/>
  <tableColumns count="1">
    <tableColumn id="1" name="Psychosomatik" dataDxfId="22"/>
  </tableColumns>
  <tableStyleInfo name="TableStyleMedium2" showFirstColumn="0" showLastColumn="0" showRowStripes="1" showColumnStripes="0"/>
</table>
</file>

<file path=xl/tables/table10.xml><?xml version="1.0" encoding="utf-8"?>
<table xmlns="http://schemas.openxmlformats.org/spreadsheetml/2006/main" id="20" name="Anfangsdatum" displayName="Anfangsdatum" ref="A37:B39" totalsRowCount="1">
  <autoFilter ref="A37:B38"/>
  <tableColumns count="2">
    <tableColumn id="1" name="Anfangsdatum">
      <calculatedColumnFormula>"01." &amp; VLOOKUP('A1'!F15,{0,"";1,"01.";2,"04.";3,"07.";4,"10."},2,0) &amp; 'Angaben KH-Standort'!D13</calculatedColumnFormula>
    </tableColumn>
    <tableColumn id="2" name="QZR" totalsRowFunction="custom" dataDxfId="21" totalsRowDxfId="20">
      <calculatedColumnFormula>"01." &amp; VLOOKUP('A1'!F15,{0,"";1,"01.";2,"04.";3,"07.";4,"10."},2,0)</calculatedColumnFormula>
      <totalsRowFormula>VLOOKUP('A1'!F15,{0,"";1,"31.";2,"30.";3,"30.";4,"31."},2,0) &amp; VLOOKUP('A1'!F15,{0,"";1,"03.";2,"06.";3,"09.";4,"12."},2,0)</totalsRowFormula>
    </tableColumn>
  </tableColumns>
  <tableStyleInfo name="TableStyleMedium2" showFirstColumn="0" showLastColumn="0" showRowStripes="1" showColumnStripes="0"/>
</table>
</file>

<file path=xl/tables/table11.xml><?xml version="1.0" encoding="utf-8"?>
<table xmlns="http://schemas.openxmlformats.org/spreadsheetml/2006/main" id="21" name="Enddatum" displayName="Enddatum" ref="A40:A41" totalsRowShown="0">
  <autoFilter ref="A40:A41"/>
  <tableColumns count="1">
    <tableColumn id="1" name="Enddatum">
      <calculatedColumnFormula>VLOOKUP('A1'!F15,{0,"";1,"31.";2,"30.";3,"30.";4,"31."},2,0) &amp; VLOOKUP('A1'!F15,{0,"";1,"03.";2,"06.";3,"09.";4,"12."},2,0)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id="22" name="JN" displayName="JN" ref="A43:A46" totalsRowShown="0" dataDxfId="19">
  <autoFilter ref="A43:A46"/>
  <tableColumns count="1">
    <tableColumn id="1" name="JN" dataDxfId="18"/>
  </tableColumns>
  <tableStyleInfo name="TableStyleMedium2" showFirstColumn="0" showLastColumn="0" showRowStripes="1" showColumnStripes="0"/>
</table>
</file>

<file path=xl/tables/table13.xml><?xml version="1.0" encoding="utf-8"?>
<table xmlns="http://schemas.openxmlformats.org/spreadsheetml/2006/main" id="2" name="BGI" displayName="BGI" ref="A15:A21" totalsRowShown="0" headerRowDxfId="17" dataDxfId="15" headerRowBorderDxfId="16" tableBorderDxfId="14" totalsRowBorderDxfId="13">
  <autoFilter ref="A15:A21"/>
  <tableColumns count="1">
    <tableColumn id="1" name="BGI" dataDxfId="12"/>
  </tableColumns>
  <tableStyleInfo name="TableStyleMedium2" showFirstColumn="0" showLastColumn="0" showRowStripes="1" showColumnStripes="0"/>
</table>
</file>

<file path=xl/tables/table14.xml><?xml version="1.0" encoding="utf-8"?>
<table xmlns="http://schemas.openxmlformats.org/spreadsheetml/2006/main" id="3" name="BGII" displayName="BGII" ref="A23:A30" totalsRowShown="0" headerRowDxfId="11" dataDxfId="10" tableBorderDxfId="9">
  <autoFilter ref="A23:A30"/>
  <tableColumns count="1">
    <tableColumn id="1" name="BGII" dataDxfId="8"/>
  </tableColumns>
  <tableStyleInfo name="TableStyleMedium2" showFirstColumn="0" showLastColumn="0" showRowStripes="1" showColumnStripes="0"/>
</table>
</file>

<file path=xl/tables/table15.xml><?xml version="1.0" encoding="utf-8"?>
<table xmlns="http://schemas.openxmlformats.org/spreadsheetml/2006/main" id="6" name="KJ" displayName="KJ" ref="C40:C41" totalsRowShown="0">
  <autoFilter ref="C40:C41"/>
  <tableColumns count="1">
    <tableColumn id="1" name="KJ">
      <calculatedColumnFormula>'Angaben KH-Standort'!D13</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id="8" name="MonatII" displayName="MonatII" ref="B32:B35" totalsRowShown="0" headerRowDxfId="7" dataDxfId="6" tableBorderDxfId="5">
  <autoFilter ref="B32:B35"/>
  <tableColumns count="1">
    <tableColumn id="1" name="MonatII" dataDxfId="4"/>
  </tableColumns>
  <tableStyleInfo name="TableStyleMedium2" showFirstColumn="0" showLastColumn="0" showRowStripes="1" showColumnStripes="0"/>
</table>
</file>

<file path=xl/tables/table17.xml><?xml version="1.0" encoding="utf-8"?>
<table xmlns="http://schemas.openxmlformats.org/spreadsheetml/2006/main" id="1" name="VJ" displayName="VJ" ref="C37:C39" totalsRowShown="0" headerRowDxfId="3" tableBorderDxfId="2">
  <autoFilter ref="C37:C39"/>
  <tableColumns count="1">
    <tableColumn id="1" name="VJ">
      <calculatedColumnFormula>'Angaben KH-Standort'!$D$13</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5" name="Stationen" displayName="Stationen" ref="F1:F101" totalsRowShown="0" dataDxfId="1">
  <autoFilter ref="F1:F101"/>
  <tableColumns count="1">
    <tableColumn id="1" name="Stationen" dataDxfId="0">
      <calculatedColumnFormula>'Angaben Stationen'!U14</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id="9" name="KJA" displayName="KJA" ref="C43:C44" totalsRowShown="0">
  <autoFilter ref="C43:C44"/>
  <tableColumns count="1">
    <tableColumn id="1" name="KJA"/>
  </tableColumns>
  <tableStyleInfo name="TableStyleMedium2" showFirstColumn="0" showLastColumn="0" showRowStripes="1" showColumnStripes="0"/>
</table>
</file>

<file path=xl/tables/table20.xml><?xml version="1.0" encoding="utf-8"?>
<table xmlns="http://schemas.openxmlformats.org/spreadsheetml/2006/main" id="10" name="BGIIb" displayName="BGIIb" ref="A55:A61" totalsRowShown="0">
  <autoFilter ref="A55:A61"/>
  <tableColumns count="1">
    <tableColumn id="1" name="BGIIb"/>
  </tableColumns>
  <tableStyleInfo name="TableStyleMedium2" showFirstColumn="0" showLastColumn="0" showRowStripes="1" showColumnStripes="0"/>
</table>
</file>

<file path=xl/tables/table21.xml><?xml version="1.0" encoding="utf-8"?>
<table xmlns="http://schemas.openxmlformats.org/spreadsheetml/2006/main" id="13" name="BGIb" displayName="BGIb" ref="A48:A53" totalsRowShown="0">
  <autoFilter ref="A48:A53"/>
  <tableColumns count="1">
    <tableColumn id="1" name="BGIb"/>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W33"/>
  <sheetViews>
    <sheetView showGridLines="0" tabSelected="1" zoomScaleNormal="100" workbookViewId="0">
      <selection activeCell="N3" sqref="N3:Q3"/>
    </sheetView>
  </sheetViews>
  <sheetFormatPr baseColWidth="10" defaultColWidth="11.42578125" defaultRowHeight="15" x14ac:dyDescent="0.25"/>
  <cols>
    <col min="1" max="1" width="4.28515625" style="1" customWidth="1"/>
    <col min="2" max="17" width="11.42578125" style="1"/>
    <col min="18" max="18" width="11.42578125" style="1" customWidth="1"/>
    <col min="19" max="16384" width="11.42578125" style="1"/>
  </cols>
  <sheetData>
    <row r="1" spans="1:23" ht="15" customHeight="1" x14ac:dyDescent="0.25"/>
    <row r="2" spans="1:23" ht="15" customHeight="1" x14ac:dyDescent="0.25">
      <c r="A2" s="1" t="s">
        <v>0</v>
      </c>
    </row>
    <row r="3" spans="1:23" s="57" customFormat="1" ht="30" customHeight="1" x14ac:dyDescent="0.35">
      <c r="A3" s="47"/>
      <c r="B3" s="336"/>
      <c r="C3" s="48" t="s">
        <v>200</v>
      </c>
      <c r="D3" s="49"/>
      <c r="E3" s="49"/>
      <c r="F3" s="50"/>
      <c r="G3" s="51"/>
      <c r="H3" s="52"/>
      <c r="I3" s="52"/>
      <c r="J3" s="53"/>
      <c r="K3" s="53"/>
      <c r="L3" s="53"/>
      <c r="M3" s="53"/>
      <c r="N3" s="342" t="s">
        <v>223</v>
      </c>
      <c r="O3" s="342"/>
      <c r="P3" s="342"/>
      <c r="Q3" s="342"/>
      <c r="R3" s="54"/>
      <c r="S3" s="55"/>
      <c r="T3" s="56"/>
      <c r="U3" s="55"/>
      <c r="V3" s="55"/>
      <c r="W3" s="55"/>
    </row>
    <row r="4" spans="1:23" ht="15" customHeight="1" x14ac:dyDescent="0.25">
      <c r="A4" s="2"/>
      <c r="B4" s="3"/>
      <c r="C4" s="4"/>
      <c r="D4" s="5"/>
      <c r="E4" s="5"/>
      <c r="F4" s="5"/>
    </row>
    <row r="5" spans="1:23" ht="15" customHeight="1" x14ac:dyDescent="0.25">
      <c r="B5" s="97"/>
      <c r="C5" s="98"/>
      <c r="D5" s="98"/>
      <c r="E5" s="98"/>
      <c r="F5" s="98"/>
      <c r="G5" s="98"/>
      <c r="H5" s="98"/>
      <c r="I5" s="98"/>
      <c r="J5" s="98"/>
      <c r="K5" s="98"/>
      <c r="L5" s="98"/>
      <c r="M5" s="98"/>
      <c r="N5" s="98"/>
      <c r="O5" s="98"/>
      <c r="P5" s="98"/>
      <c r="Q5" s="98"/>
      <c r="R5" s="337"/>
    </row>
    <row r="6" spans="1:23" s="218" customFormat="1" ht="26.25" customHeight="1" x14ac:dyDescent="0.25">
      <c r="B6" s="102"/>
      <c r="C6" s="219" t="s">
        <v>296</v>
      </c>
      <c r="D6" s="220"/>
      <c r="E6" s="220"/>
      <c r="F6" s="221"/>
      <c r="G6" s="104"/>
      <c r="H6" s="220"/>
      <c r="I6" s="220"/>
      <c r="J6" s="220"/>
      <c r="K6" s="220"/>
      <c r="L6" s="220"/>
      <c r="M6" s="105"/>
      <c r="N6" s="222"/>
      <c r="O6" s="223"/>
      <c r="P6" s="223"/>
      <c r="Q6" s="223"/>
      <c r="R6" s="224"/>
    </row>
    <row r="7" spans="1:23" ht="15" customHeight="1" x14ac:dyDescent="0.25">
      <c r="B7" s="108"/>
      <c r="C7" s="343" t="s">
        <v>297</v>
      </c>
      <c r="D7" s="344"/>
      <c r="E7" s="344"/>
      <c r="F7" s="344"/>
      <c r="G7" s="344"/>
      <c r="H7" s="344"/>
      <c r="I7" s="344"/>
      <c r="J7" s="344"/>
      <c r="K7" s="344"/>
      <c r="L7" s="344"/>
      <c r="M7" s="344"/>
      <c r="N7" s="344"/>
      <c r="O7" s="344"/>
      <c r="P7" s="344"/>
      <c r="Q7" s="344"/>
      <c r="R7" s="107"/>
    </row>
    <row r="8" spans="1:23" ht="15" customHeight="1" x14ac:dyDescent="0.25">
      <c r="B8" s="108"/>
      <c r="C8" s="344"/>
      <c r="D8" s="344"/>
      <c r="E8" s="344"/>
      <c r="F8" s="344"/>
      <c r="G8" s="344"/>
      <c r="H8" s="344"/>
      <c r="I8" s="344"/>
      <c r="J8" s="344"/>
      <c r="K8" s="344"/>
      <c r="L8" s="344"/>
      <c r="M8" s="344"/>
      <c r="N8" s="344"/>
      <c r="O8" s="344"/>
      <c r="P8" s="344"/>
      <c r="Q8" s="344"/>
      <c r="R8" s="107"/>
    </row>
    <row r="9" spans="1:23" ht="15" customHeight="1" x14ac:dyDescent="0.25">
      <c r="B9" s="108"/>
      <c r="C9" s="344"/>
      <c r="D9" s="344"/>
      <c r="E9" s="344"/>
      <c r="F9" s="344"/>
      <c r="G9" s="344"/>
      <c r="H9" s="344"/>
      <c r="I9" s="344"/>
      <c r="J9" s="344"/>
      <c r="K9" s="344"/>
      <c r="L9" s="344"/>
      <c r="M9" s="344"/>
      <c r="N9" s="344"/>
      <c r="O9" s="344"/>
      <c r="P9" s="344"/>
      <c r="Q9" s="344"/>
      <c r="R9" s="107"/>
    </row>
    <row r="10" spans="1:23" ht="15" customHeight="1" x14ac:dyDescent="0.25">
      <c r="B10" s="108"/>
      <c r="C10" s="344"/>
      <c r="D10" s="344"/>
      <c r="E10" s="344"/>
      <c r="F10" s="344"/>
      <c r="G10" s="344"/>
      <c r="H10" s="344"/>
      <c r="I10" s="344"/>
      <c r="J10" s="344"/>
      <c r="K10" s="344"/>
      <c r="L10" s="344"/>
      <c r="M10" s="344"/>
      <c r="N10" s="344"/>
      <c r="O10" s="344"/>
      <c r="P10" s="344"/>
      <c r="Q10" s="344"/>
      <c r="R10" s="107"/>
    </row>
    <row r="11" spans="1:23" ht="15" customHeight="1" x14ac:dyDescent="0.25">
      <c r="B11" s="108"/>
      <c r="C11" s="344"/>
      <c r="D11" s="344"/>
      <c r="E11" s="344"/>
      <c r="F11" s="344"/>
      <c r="G11" s="344"/>
      <c r="H11" s="344"/>
      <c r="I11" s="344"/>
      <c r="J11" s="344"/>
      <c r="K11" s="344"/>
      <c r="L11" s="344"/>
      <c r="M11" s="344"/>
      <c r="N11" s="344"/>
      <c r="O11" s="344"/>
      <c r="P11" s="344"/>
      <c r="Q11" s="344"/>
      <c r="R11" s="107"/>
    </row>
    <row r="12" spans="1:23" ht="15" customHeight="1" x14ac:dyDescent="0.25">
      <c r="B12" s="108"/>
      <c r="C12" s="344"/>
      <c r="D12" s="344"/>
      <c r="E12" s="344"/>
      <c r="F12" s="344"/>
      <c r="G12" s="344"/>
      <c r="H12" s="344"/>
      <c r="I12" s="344"/>
      <c r="J12" s="344"/>
      <c r="K12" s="344"/>
      <c r="L12" s="344"/>
      <c r="M12" s="344"/>
      <c r="N12" s="344"/>
      <c r="O12" s="344"/>
      <c r="P12" s="344"/>
      <c r="Q12" s="344"/>
      <c r="R12" s="107"/>
    </row>
    <row r="13" spans="1:23" ht="15" customHeight="1" x14ac:dyDescent="0.25">
      <c r="B13" s="108"/>
      <c r="C13" s="110"/>
      <c r="D13" s="100"/>
      <c r="E13" s="100"/>
      <c r="F13" s="103"/>
      <c r="G13" s="111"/>
      <c r="H13" s="112"/>
      <c r="I13" s="112"/>
      <c r="J13" s="112"/>
      <c r="K13" s="100"/>
      <c r="L13" s="100"/>
      <c r="M13" s="109"/>
      <c r="N13" s="106"/>
      <c r="O13" s="106"/>
      <c r="P13" s="106"/>
      <c r="Q13" s="106"/>
      <c r="R13" s="107"/>
    </row>
    <row r="14" spans="1:23" ht="15" customHeight="1" x14ac:dyDescent="0.3">
      <c r="B14" s="102"/>
      <c r="C14" s="113" t="s">
        <v>12</v>
      </c>
      <c r="D14" s="215"/>
      <c r="E14" s="215"/>
      <c r="F14" s="215"/>
      <c r="G14" s="215"/>
      <c r="H14" s="215"/>
      <c r="I14" s="215"/>
      <c r="J14" s="215"/>
      <c r="K14" s="215"/>
      <c r="L14" s="215"/>
      <c r="M14" s="215"/>
      <c r="N14" s="215"/>
      <c r="O14" s="215"/>
      <c r="P14" s="215"/>
      <c r="Q14" s="215"/>
      <c r="R14" s="101"/>
    </row>
    <row r="15" spans="1:23" ht="15" customHeight="1" x14ac:dyDescent="0.25">
      <c r="B15" s="108"/>
      <c r="C15" s="343" t="s">
        <v>283</v>
      </c>
      <c r="D15" s="344"/>
      <c r="E15" s="344"/>
      <c r="F15" s="344"/>
      <c r="G15" s="344"/>
      <c r="H15" s="344"/>
      <c r="I15" s="344"/>
      <c r="J15" s="344"/>
      <c r="K15" s="344"/>
      <c r="L15" s="344"/>
      <c r="M15" s="344"/>
      <c r="N15" s="344"/>
      <c r="O15" s="344"/>
      <c r="P15" s="344"/>
      <c r="Q15" s="344"/>
      <c r="R15" s="114"/>
    </row>
    <row r="16" spans="1:23" ht="15" customHeight="1" x14ac:dyDescent="0.25">
      <c r="B16" s="102"/>
      <c r="C16" s="344"/>
      <c r="D16" s="344"/>
      <c r="E16" s="344"/>
      <c r="F16" s="344"/>
      <c r="G16" s="344"/>
      <c r="H16" s="344"/>
      <c r="I16" s="344"/>
      <c r="J16" s="344"/>
      <c r="K16" s="344"/>
      <c r="L16" s="344"/>
      <c r="M16" s="344"/>
      <c r="N16" s="344"/>
      <c r="O16" s="344"/>
      <c r="P16" s="344"/>
      <c r="Q16" s="344"/>
      <c r="R16" s="114"/>
    </row>
    <row r="17" spans="2:18" ht="15" customHeight="1" x14ac:dyDescent="0.25">
      <c r="B17" s="99"/>
      <c r="C17" s="344"/>
      <c r="D17" s="344"/>
      <c r="E17" s="344"/>
      <c r="F17" s="344"/>
      <c r="G17" s="344"/>
      <c r="H17" s="344"/>
      <c r="I17" s="344"/>
      <c r="J17" s="344"/>
      <c r="K17" s="344"/>
      <c r="L17" s="344"/>
      <c r="M17" s="344"/>
      <c r="N17" s="344"/>
      <c r="O17" s="344"/>
      <c r="P17" s="344"/>
      <c r="Q17" s="344"/>
      <c r="R17" s="101"/>
    </row>
    <row r="18" spans="2:18" ht="15" customHeight="1" x14ac:dyDescent="0.25">
      <c r="B18" s="99"/>
      <c r="C18" s="100"/>
      <c r="D18" s="100"/>
      <c r="E18" s="100"/>
      <c r="F18" s="103"/>
      <c r="G18" s="111"/>
      <c r="H18" s="112"/>
      <c r="I18" s="112"/>
      <c r="J18" s="112"/>
      <c r="K18" s="100"/>
      <c r="L18" s="109"/>
      <c r="M18" s="115"/>
      <c r="N18" s="115"/>
      <c r="O18" s="115"/>
      <c r="P18" s="115"/>
      <c r="Q18" s="115"/>
      <c r="R18" s="101"/>
    </row>
    <row r="19" spans="2:18" ht="15" customHeight="1" x14ac:dyDescent="0.3">
      <c r="B19" s="102"/>
      <c r="C19" s="113" t="s">
        <v>13</v>
      </c>
      <c r="D19" s="100"/>
      <c r="E19" s="100"/>
      <c r="F19" s="103"/>
      <c r="G19" s="111"/>
      <c r="H19" s="112"/>
      <c r="I19" s="112"/>
      <c r="J19" s="112"/>
      <c r="K19" s="100"/>
      <c r="L19" s="109"/>
      <c r="M19" s="115"/>
      <c r="N19" s="115"/>
      <c r="O19" s="115"/>
      <c r="P19" s="115"/>
      <c r="Q19" s="115"/>
      <c r="R19" s="101"/>
    </row>
    <row r="20" spans="2:18" ht="15" customHeight="1" x14ac:dyDescent="0.25">
      <c r="B20" s="99"/>
      <c r="C20" s="236" t="s">
        <v>14</v>
      </c>
      <c r="D20" s="100"/>
      <c r="E20" s="100"/>
      <c r="F20" s="103"/>
      <c r="G20" s="111"/>
      <c r="H20" s="112"/>
      <c r="I20" s="112"/>
      <c r="J20" s="112"/>
      <c r="K20" s="100"/>
      <c r="L20" s="109"/>
      <c r="M20" s="115"/>
      <c r="N20" s="115"/>
      <c r="O20" s="115"/>
      <c r="P20" s="115"/>
      <c r="Q20" s="115"/>
      <c r="R20" s="101"/>
    </row>
    <row r="21" spans="2:18" s="327" customFormat="1" ht="18.75" x14ac:dyDescent="0.25">
      <c r="B21" s="322"/>
      <c r="C21" s="320" t="s">
        <v>284</v>
      </c>
      <c r="D21" s="323"/>
      <c r="E21" s="323"/>
      <c r="F21" s="324"/>
      <c r="G21" s="325"/>
      <c r="H21" s="323"/>
      <c r="I21" s="323"/>
      <c r="J21" s="323"/>
      <c r="K21" s="323"/>
      <c r="L21" s="325"/>
      <c r="M21" s="115"/>
      <c r="N21" s="115"/>
      <c r="O21" s="115"/>
      <c r="P21" s="115"/>
      <c r="Q21" s="115"/>
      <c r="R21" s="326"/>
    </row>
    <row r="22" spans="2:18" ht="15" customHeight="1" x14ac:dyDescent="0.25">
      <c r="B22" s="99"/>
      <c r="C22" s="236" t="s">
        <v>148</v>
      </c>
      <c r="D22" s="100"/>
      <c r="E22" s="100"/>
      <c r="F22" s="103"/>
      <c r="G22" s="111"/>
      <c r="H22" s="112"/>
      <c r="I22" s="112"/>
      <c r="J22" s="112"/>
      <c r="K22" s="100"/>
      <c r="L22" s="109"/>
      <c r="M22" s="115"/>
      <c r="N22" s="115"/>
      <c r="O22" s="115"/>
      <c r="P22" s="115"/>
      <c r="Q22" s="115"/>
      <c r="R22" s="101"/>
    </row>
    <row r="23" spans="2:18" ht="15" customHeight="1" x14ac:dyDescent="0.25">
      <c r="B23" s="116"/>
      <c r="C23" s="236" t="s">
        <v>203</v>
      </c>
      <c r="D23" s="100"/>
      <c r="E23" s="100"/>
      <c r="F23" s="100"/>
      <c r="G23" s="100"/>
      <c r="H23" s="100"/>
      <c r="I23" s="100"/>
      <c r="J23" s="100"/>
      <c r="K23" s="100"/>
      <c r="L23" s="100"/>
      <c r="M23" s="100"/>
      <c r="N23" s="100"/>
      <c r="O23" s="100"/>
      <c r="P23" s="100"/>
      <c r="Q23" s="100"/>
      <c r="R23" s="101"/>
    </row>
    <row r="24" spans="2:18" ht="22.15" customHeight="1" x14ac:dyDescent="0.25">
      <c r="B24" s="116"/>
      <c r="C24" s="320" t="s">
        <v>286</v>
      </c>
      <c r="D24" s="100"/>
      <c r="E24" s="100"/>
      <c r="F24" s="100"/>
      <c r="G24" s="100"/>
      <c r="H24" s="100"/>
      <c r="I24" s="100"/>
      <c r="J24" s="100"/>
      <c r="K24" s="100"/>
      <c r="L24" s="100"/>
      <c r="M24" s="100"/>
      <c r="N24" s="100"/>
      <c r="O24" s="100"/>
      <c r="P24" s="100"/>
      <c r="Q24" s="100"/>
      <c r="R24" s="101"/>
    </row>
    <row r="25" spans="2:18" ht="15" customHeight="1" x14ac:dyDescent="0.25">
      <c r="B25" s="316" t="s">
        <v>20</v>
      </c>
      <c r="C25" s="317" t="s">
        <v>379</v>
      </c>
      <c r="D25" s="318"/>
      <c r="E25" s="318"/>
      <c r="F25" s="318"/>
      <c r="G25" s="318"/>
      <c r="H25" s="318"/>
      <c r="I25" s="318"/>
      <c r="J25" s="319"/>
      <c r="K25" s="100"/>
      <c r="L25" s="100"/>
      <c r="M25" s="100"/>
      <c r="N25" s="100"/>
      <c r="O25" s="100"/>
      <c r="P25" s="100"/>
      <c r="Q25" s="100"/>
      <c r="R25" s="101"/>
    </row>
    <row r="26" spans="2:18" ht="15" customHeight="1" x14ac:dyDescent="0.25">
      <c r="B26" s="99"/>
      <c r="C26" s="100"/>
      <c r="D26" s="100"/>
      <c r="E26" s="100"/>
      <c r="F26" s="100"/>
      <c r="G26" s="100"/>
      <c r="H26" s="100"/>
      <c r="I26" s="100"/>
      <c r="J26" s="100"/>
      <c r="K26" s="100"/>
      <c r="L26" s="100"/>
      <c r="M26" s="100"/>
      <c r="N26" s="100"/>
      <c r="O26" s="100"/>
      <c r="P26" s="100"/>
      <c r="Q26" s="100"/>
      <c r="R26" s="101"/>
    </row>
    <row r="27" spans="2:18" ht="15" customHeight="1" x14ac:dyDescent="0.3">
      <c r="B27" s="102"/>
      <c r="C27" s="113" t="s">
        <v>201</v>
      </c>
      <c r="D27" s="100"/>
      <c r="E27" s="100"/>
      <c r="F27" s="100"/>
      <c r="G27" s="100"/>
      <c r="H27" s="100"/>
      <c r="I27" s="100"/>
      <c r="J27" s="100"/>
      <c r="K27" s="100"/>
      <c r="L27" s="100"/>
      <c r="M27" s="100"/>
      <c r="N27" s="100"/>
      <c r="O27" s="100"/>
      <c r="P27" s="100"/>
      <c r="Q27" s="100"/>
      <c r="R27" s="101"/>
    </row>
    <row r="28" spans="2:18" x14ac:dyDescent="0.25">
      <c r="B28" s="99"/>
      <c r="C28" s="340" t="s">
        <v>388</v>
      </c>
      <c r="D28" s="340"/>
      <c r="E28" s="340"/>
      <c r="F28" s="340"/>
      <c r="G28" s="340"/>
      <c r="H28" s="340"/>
      <c r="I28" s="340"/>
      <c r="J28" s="340"/>
      <c r="K28" s="340"/>
      <c r="L28" s="340"/>
      <c r="M28" s="340"/>
      <c r="N28" s="340"/>
      <c r="O28" s="340"/>
      <c r="P28" s="340"/>
      <c r="Q28" s="340"/>
      <c r="R28" s="101"/>
    </row>
    <row r="29" spans="2:18" x14ac:dyDescent="0.25">
      <c r="B29" s="99"/>
      <c r="C29" s="341"/>
      <c r="D29" s="341"/>
      <c r="E29" s="341"/>
      <c r="F29" s="341"/>
      <c r="G29" s="341"/>
      <c r="H29" s="341"/>
      <c r="I29" s="341"/>
      <c r="J29" s="341"/>
      <c r="K29" s="341"/>
      <c r="L29" s="341"/>
      <c r="M29" s="341"/>
      <c r="N29" s="341"/>
      <c r="O29" s="341"/>
      <c r="P29" s="341"/>
      <c r="Q29" s="341"/>
      <c r="R29" s="101"/>
    </row>
    <row r="30" spans="2:18" ht="15" customHeight="1" x14ac:dyDescent="0.25">
      <c r="B30" s="99"/>
      <c r="C30" s="339" t="s">
        <v>382</v>
      </c>
      <c r="D30" s="339"/>
      <c r="E30" s="339"/>
      <c r="F30" s="339"/>
      <c r="G30" s="339"/>
      <c r="H30" s="339"/>
      <c r="I30" s="339"/>
      <c r="J30" s="339"/>
      <c r="K30" s="339"/>
      <c r="L30" s="339"/>
      <c r="M30" s="339"/>
      <c r="N30" s="339"/>
      <c r="O30" s="339"/>
      <c r="P30" s="339"/>
      <c r="Q30" s="339"/>
      <c r="R30" s="101"/>
    </row>
    <row r="31" spans="2:18" ht="15" customHeight="1" x14ac:dyDescent="0.25">
      <c r="B31" s="99"/>
      <c r="C31" s="236" t="s">
        <v>202</v>
      </c>
      <c r="D31" s="100"/>
      <c r="E31" s="100"/>
      <c r="F31" s="100"/>
      <c r="G31" s="100"/>
      <c r="H31" s="100"/>
      <c r="I31" s="100"/>
      <c r="J31" s="100"/>
      <c r="K31" s="100"/>
      <c r="L31" s="100"/>
      <c r="M31" s="100"/>
      <c r="N31" s="100"/>
      <c r="O31" s="100"/>
      <c r="P31" s="100"/>
      <c r="Q31" s="100"/>
      <c r="R31" s="101"/>
    </row>
    <row r="32" spans="2:18" ht="15" customHeight="1" x14ac:dyDescent="0.25">
      <c r="B32" s="117"/>
      <c r="C32" s="118"/>
      <c r="D32" s="118"/>
      <c r="E32" s="118"/>
      <c r="F32" s="118"/>
      <c r="G32" s="118"/>
      <c r="H32" s="118"/>
      <c r="I32" s="118"/>
      <c r="J32" s="118"/>
      <c r="K32" s="118"/>
      <c r="L32" s="118"/>
      <c r="M32" s="118"/>
      <c r="N32" s="118"/>
      <c r="O32" s="118"/>
      <c r="P32" s="118"/>
      <c r="Q32" s="118"/>
      <c r="R32" s="338" t="s">
        <v>390</v>
      </c>
    </row>
    <row r="33" ht="15" customHeight="1" x14ac:dyDescent="0.25"/>
  </sheetData>
  <sheetProtection algorithmName="SHA-512" hashValue="xCY13pvyTHce/R2rt9pwulhkkpk2JhdDqOh47CyU4Q6gq8EL+ih85p9u1xOsNJzXvuymvmoxLR9Z+HaeA2o5sw==" saltValue="u7iMH6o7WBOfDHQSLVt3Gg==" spinCount="100000" sheet="1" objects="1" scenarios="1" selectLockedCells="1"/>
  <mergeCells count="5">
    <mergeCell ref="C30:Q30"/>
    <mergeCell ref="C28:Q29"/>
    <mergeCell ref="N3:Q3"/>
    <mergeCell ref="C15:Q17"/>
    <mergeCell ref="C7:Q12"/>
  </mergeCells>
  <hyperlinks>
    <hyperlink ref="N3" location="'Angaben KH-Standort'!A1" display="Angaben KH-Standort &gt;&gt;"/>
    <hyperlink ref="N3:Q3" location="'Angaben KH-Standort'!D11" display="Angaben KH-Standort &gt;&gt;"/>
  </hyperlinks>
  <pageMargins left="0.25" right="0.25" top="0.75" bottom="0.75" header="0.3" footer="0.3"/>
  <pageSetup paperSize="9" scale="64"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Z36"/>
  <sheetViews>
    <sheetView showGridLines="0" zoomScaleNormal="100" zoomScaleSheetLayoutView="100" workbookViewId="0">
      <selection activeCell="D14" sqref="D14"/>
    </sheetView>
  </sheetViews>
  <sheetFormatPr baseColWidth="10" defaultColWidth="11.42578125" defaultRowHeight="15" customHeight="1" x14ac:dyDescent="0.25"/>
  <cols>
    <col min="1" max="1" width="4.28515625" style="7" customWidth="1"/>
    <col min="2" max="2" width="11.42578125" style="7"/>
    <col min="3" max="3" width="45.7109375" style="7" customWidth="1"/>
    <col min="4" max="4" width="68.5703125" style="7" customWidth="1"/>
    <col min="5" max="7" width="22.85546875" style="7" customWidth="1"/>
    <col min="8" max="25" width="11.42578125" style="9"/>
    <col min="26" max="26" width="11.42578125" style="31"/>
    <col min="27" max="16384" width="11.42578125" style="7"/>
  </cols>
  <sheetData>
    <row r="2" spans="1:26" ht="15" customHeight="1" x14ac:dyDescent="0.25">
      <c r="A2" s="7" t="s">
        <v>0</v>
      </c>
    </row>
    <row r="3" spans="1:26" s="57" customFormat="1" ht="30" customHeight="1" x14ac:dyDescent="0.35">
      <c r="A3" s="47"/>
      <c r="B3" s="58" t="s">
        <v>253</v>
      </c>
      <c r="C3" s="48" t="s">
        <v>282</v>
      </c>
      <c r="D3" s="51"/>
      <c r="E3" s="155" t="s">
        <v>11</v>
      </c>
      <c r="F3" s="346" t="s">
        <v>225</v>
      </c>
      <c r="G3" s="347"/>
      <c r="H3" s="56"/>
      <c r="I3" s="56"/>
      <c r="J3" s="56"/>
      <c r="K3" s="56"/>
      <c r="L3" s="56"/>
      <c r="M3" s="56"/>
      <c r="N3" s="56"/>
      <c r="O3" s="56"/>
      <c r="P3" s="56"/>
      <c r="Q3" s="56"/>
      <c r="R3" s="56"/>
      <c r="S3" s="56"/>
      <c r="T3" s="56"/>
      <c r="U3" s="56"/>
      <c r="V3" s="56"/>
      <c r="W3" s="56"/>
      <c r="X3" s="56"/>
      <c r="Y3" s="56"/>
      <c r="Z3" s="55"/>
    </row>
    <row r="4" spans="1:26" ht="15" customHeight="1" x14ac:dyDescent="0.25">
      <c r="A4" s="21"/>
      <c r="B4" s="22"/>
      <c r="C4" s="34"/>
    </row>
    <row r="5" spans="1:26" ht="15" customHeight="1" x14ac:dyDescent="0.25">
      <c r="B5" s="141"/>
      <c r="C5" s="142"/>
      <c r="D5" s="142"/>
      <c r="E5" s="142"/>
      <c r="F5" s="142"/>
      <c r="G5" s="142"/>
    </row>
    <row r="6" spans="1:26" ht="15" customHeight="1" x14ac:dyDescent="0.35">
      <c r="B6" s="143"/>
      <c r="C6" s="45" t="s">
        <v>198</v>
      </c>
      <c r="D6" s="41"/>
      <c r="E6" s="41"/>
      <c r="F6" s="41"/>
      <c r="G6" s="41"/>
    </row>
    <row r="7" spans="1:26" ht="15" customHeight="1" x14ac:dyDescent="0.25">
      <c r="B7" s="143"/>
      <c r="C7" s="348" t="s">
        <v>385</v>
      </c>
      <c r="D7" s="344"/>
      <c r="E7" s="344"/>
      <c r="F7" s="41"/>
      <c r="G7" s="199" t="s">
        <v>257</v>
      </c>
    </row>
    <row r="8" spans="1:26" ht="15" customHeight="1" x14ac:dyDescent="0.25">
      <c r="B8" s="143"/>
      <c r="C8" s="344"/>
      <c r="D8" s="344"/>
      <c r="E8" s="344"/>
      <c r="F8" s="41"/>
      <c r="G8" s="206" t="s">
        <v>285</v>
      </c>
    </row>
    <row r="9" spans="1:26" ht="15" customHeight="1" x14ac:dyDescent="0.25">
      <c r="B9" s="143"/>
      <c r="C9" s="344"/>
      <c r="D9" s="344"/>
      <c r="E9" s="344"/>
      <c r="F9" s="41"/>
      <c r="G9" s="333"/>
    </row>
    <row r="10" spans="1:26" ht="15" customHeight="1" x14ac:dyDescent="0.25">
      <c r="B10" s="147"/>
      <c r="C10" s="344"/>
      <c r="D10" s="344"/>
      <c r="E10" s="344"/>
      <c r="F10" s="41"/>
      <c r="G10" s="144"/>
    </row>
    <row r="11" spans="1:26" ht="15" customHeight="1" x14ac:dyDescent="0.25">
      <c r="B11" s="147"/>
      <c r="C11" s="331"/>
      <c r="D11" s="331"/>
      <c r="E11" s="331"/>
      <c r="F11" s="41"/>
      <c r="G11" s="144"/>
    </row>
    <row r="12" spans="1:26" ht="15" customHeight="1" thickBot="1" x14ac:dyDescent="0.3">
      <c r="B12" s="228" t="str">
        <f>IF(C12&lt;&gt;"","!!!","")</f>
        <v>!!!</v>
      </c>
      <c r="C12" s="349" t="str">
        <f>IF(J12&lt;12,"Es fehlen noch MUSS-ANGABEN in den mit !!! gekennzeichneten Zeilen","")</f>
        <v>Es fehlen noch MUSS-ANGABEN in den mit !!! gekennzeichneten Zeilen</v>
      </c>
      <c r="D12" s="349"/>
      <c r="E12" s="321"/>
      <c r="F12" s="140"/>
      <c r="G12" s="144"/>
      <c r="J12" s="9">
        <f>SUM(J13:J30)</f>
        <v>1</v>
      </c>
    </row>
    <row r="13" spans="1:26" ht="15" customHeight="1" thickBot="1" x14ac:dyDescent="0.3">
      <c r="B13" s="147" t="str">
        <f t="shared" ref="B13:B27" si="0">IF(LEN(D13)=0,"!!!","")</f>
        <v>!!!</v>
      </c>
      <c r="C13" s="314" t="s">
        <v>10</v>
      </c>
      <c r="D13" s="312"/>
      <c r="E13" s="43"/>
      <c r="F13" s="140"/>
      <c r="G13" s="145"/>
      <c r="J13" s="9">
        <f t="shared" ref="J13:J30" si="1">IF(LEN(D13)&gt;0,1,0)</f>
        <v>0</v>
      </c>
    </row>
    <row r="14" spans="1:26" ht="15" customHeight="1" thickBot="1" x14ac:dyDescent="0.3">
      <c r="B14" s="147" t="str">
        <f t="shared" si="0"/>
        <v>!!!</v>
      </c>
      <c r="C14" s="314" t="s">
        <v>351</v>
      </c>
      <c r="D14" s="313"/>
      <c r="E14" s="43"/>
      <c r="F14" s="140"/>
      <c r="G14" s="145"/>
      <c r="J14" s="9">
        <f t="shared" si="1"/>
        <v>0</v>
      </c>
    </row>
    <row r="15" spans="1:26" ht="15" customHeight="1" x14ac:dyDescent="0.25">
      <c r="B15" s="147"/>
      <c r="C15" s="43"/>
      <c r="D15" s="43"/>
      <c r="E15" s="43"/>
      <c r="F15" s="140"/>
      <c r="G15" s="145"/>
    </row>
    <row r="16" spans="1:26" ht="15" customHeight="1" x14ac:dyDescent="0.25">
      <c r="B16" s="147" t="str">
        <f t="shared" si="0"/>
        <v>!!!</v>
      </c>
      <c r="C16" s="43" t="s">
        <v>1</v>
      </c>
      <c r="D16" s="235"/>
      <c r="E16" s="43"/>
      <c r="F16" s="140"/>
      <c r="G16" s="145"/>
      <c r="J16" s="9">
        <f t="shared" si="1"/>
        <v>0</v>
      </c>
    </row>
    <row r="17" spans="2:10" ht="15" customHeight="1" x14ac:dyDescent="0.25">
      <c r="B17" s="147"/>
      <c r="C17" s="43"/>
      <c r="D17" s="43"/>
      <c r="E17" s="43"/>
      <c r="F17" s="140"/>
      <c r="G17" s="145"/>
    </row>
    <row r="18" spans="2:10" ht="15" customHeight="1" x14ac:dyDescent="0.25">
      <c r="B18" s="147" t="str">
        <f>IF(LEN(D18)=0,"!!!","")</f>
        <v>!!!</v>
      </c>
      <c r="C18" s="43" t="s">
        <v>2</v>
      </c>
      <c r="D18" s="274"/>
      <c r="E18" s="43"/>
      <c r="F18" s="140"/>
      <c r="G18" s="145"/>
      <c r="J18" s="9">
        <f t="shared" si="1"/>
        <v>0</v>
      </c>
    </row>
    <row r="19" spans="2:10" ht="15" customHeight="1" x14ac:dyDescent="0.25">
      <c r="B19" s="147" t="str">
        <f t="shared" si="0"/>
        <v>!!!</v>
      </c>
      <c r="C19" s="43" t="s">
        <v>3</v>
      </c>
      <c r="D19" s="238"/>
      <c r="E19" s="43"/>
      <c r="F19" s="140"/>
      <c r="G19" s="144"/>
      <c r="J19" s="9">
        <f t="shared" si="1"/>
        <v>0</v>
      </c>
    </row>
    <row r="20" spans="2:10" ht="15" customHeight="1" x14ac:dyDescent="0.25">
      <c r="B20" s="147" t="str">
        <f t="shared" si="0"/>
        <v>!!!</v>
      </c>
      <c r="C20" s="43" t="s">
        <v>4</v>
      </c>
      <c r="D20" s="239"/>
      <c r="E20" s="43"/>
      <c r="F20" s="140"/>
      <c r="G20" s="146"/>
      <c r="J20" s="9">
        <f t="shared" si="1"/>
        <v>0</v>
      </c>
    </row>
    <row r="21" spans="2:10" ht="15" customHeight="1" x14ac:dyDescent="0.25">
      <c r="B21" s="147"/>
      <c r="C21" s="43"/>
      <c r="D21" s="43"/>
      <c r="E21" s="43"/>
      <c r="F21" s="42"/>
      <c r="G21" s="144"/>
    </row>
    <row r="22" spans="2:10" ht="15" customHeight="1" x14ac:dyDescent="0.25">
      <c r="B22" s="147" t="str">
        <f t="shared" si="0"/>
        <v>!!!</v>
      </c>
      <c r="C22" s="43" t="s">
        <v>5</v>
      </c>
      <c r="D22" s="240"/>
      <c r="E22" s="43"/>
      <c r="F22" s="44"/>
      <c r="G22" s="144"/>
      <c r="J22" s="9">
        <f t="shared" si="1"/>
        <v>0</v>
      </c>
    </row>
    <row r="23" spans="2:10" ht="15" customHeight="1" x14ac:dyDescent="0.25">
      <c r="B23" s="147" t="str">
        <f t="shared" si="0"/>
        <v>!!!</v>
      </c>
      <c r="C23" s="43" t="s">
        <v>6</v>
      </c>
      <c r="D23" s="238"/>
      <c r="E23" s="43"/>
      <c r="F23" s="41"/>
      <c r="G23" s="144"/>
      <c r="J23" s="9">
        <f t="shared" si="1"/>
        <v>0</v>
      </c>
    </row>
    <row r="24" spans="2:10" ht="15" customHeight="1" x14ac:dyDescent="0.25">
      <c r="B24" s="147" t="str">
        <f t="shared" si="0"/>
        <v>!!!</v>
      </c>
      <c r="C24" s="43" t="s">
        <v>7</v>
      </c>
      <c r="D24" s="197"/>
      <c r="E24" s="43"/>
      <c r="F24" s="41"/>
      <c r="G24" s="144"/>
      <c r="J24" s="9">
        <f t="shared" si="1"/>
        <v>0</v>
      </c>
    </row>
    <row r="25" spans="2:10" ht="15" customHeight="1" x14ac:dyDescent="0.25">
      <c r="B25" s="147"/>
      <c r="C25" s="43"/>
      <c r="D25" s="43"/>
      <c r="E25" s="43"/>
      <c r="F25" s="41"/>
      <c r="G25" s="144"/>
    </row>
    <row r="26" spans="2:10" ht="15" customHeight="1" x14ac:dyDescent="0.25">
      <c r="B26" s="147" t="str">
        <f t="shared" si="0"/>
        <v>!!!</v>
      </c>
      <c r="C26" s="43" t="s">
        <v>8</v>
      </c>
      <c r="D26" s="237"/>
      <c r="E26" s="43"/>
      <c r="F26" s="41"/>
      <c r="G26" s="144"/>
      <c r="J26" s="9">
        <f t="shared" si="1"/>
        <v>0</v>
      </c>
    </row>
    <row r="27" spans="2:10" ht="15" customHeight="1" x14ac:dyDescent="0.25">
      <c r="B27" s="147" t="str">
        <f t="shared" si="0"/>
        <v>!!!</v>
      </c>
      <c r="C27" s="43" t="s">
        <v>9</v>
      </c>
      <c r="D27" s="241"/>
      <c r="E27" s="43"/>
      <c r="F27" s="41"/>
      <c r="G27" s="144"/>
      <c r="J27" s="9">
        <f t="shared" si="1"/>
        <v>0</v>
      </c>
    </row>
    <row r="28" spans="2:10" ht="15" customHeight="1" x14ac:dyDescent="0.25">
      <c r="B28" s="147"/>
      <c r="C28" s="43"/>
      <c r="D28" s="43"/>
      <c r="E28" s="43"/>
      <c r="F28" s="41"/>
      <c r="G28" s="144"/>
    </row>
    <row r="29" spans="2:10" ht="15" customHeight="1" x14ac:dyDescent="0.25">
      <c r="B29" s="147"/>
      <c r="C29" s="43"/>
      <c r="D29" s="43"/>
      <c r="E29" s="43"/>
      <c r="F29" s="41"/>
      <c r="G29" s="144"/>
    </row>
    <row r="30" spans="2:10" ht="15" customHeight="1" x14ac:dyDescent="0.25">
      <c r="B30" s="147" t="str">
        <f>IF(LEN(D30)=0,"!!!","")</f>
        <v/>
      </c>
      <c r="C30" s="345" t="s">
        <v>44</v>
      </c>
      <c r="D30" s="242" t="s">
        <v>151</v>
      </c>
      <c r="E30" s="43"/>
      <c r="F30" s="140"/>
      <c r="G30" s="144"/>
      <c r="I30" s="9">
        <f>LEN(D18)</f>
        <v>0</v>
      </c>
      <c r="J30" s="9">
        <f t="shared" si="1"/>
        <v>1</v>
      </c>
    </row>
    <row r="31" spans="2:10" ht="15" customHeight="1" x14ac:dyDescent="0.25">
      <c r="B31" s="143"/>
      <c r="C31" s="345"/>
      <c r="D31" s="243"/>
      <c r="E31" s="43"/>
      <c r="F31" s="140"/>
      <c r="G31" s="144"/>
      <c r="I31" s="9" t="str">
        <f>VLOOKUP(D30,{"29 - Psychiatrie (Erwachsene)","Einrichtungen2";"30 - Kinder- und Jugendpsychiatrie","Einrichtungen2";"31 - Psychosomatik","Einrichtungen2";"00 - Bitte eine Fachabteilung auswählen","Leer";0,"Leer"},2,0)</f>
        <v>Leer</v>
      </c>
    </row>
    <row r="32" spans="2:10" ht="15" customHeight="1" x14ac:dyDescent="0.25">
      <c r="B32" s="139"/>
      <c r="C32" s="350" t="s">
        <v>389</v>
      </c>
      <c r="D32" s="243"/>
      <c r="E32" s="43"/>
      <c r="F32" s="140"/>
      <c r="G32" s="144"/>
      <c r="I32" s="9" t="str">
        <f>VLOOKUP(D31,{"29 - Psychiatrie (Erwachsene)","Einrichtungen2";"30 - Kinder- und Jugendpsychiatrie","Einrichtungen2";"31 - Psychosomatik","Einrichtungen2";"00 - Bitte eine Fachabteilung auswählen","Leer";0,"Leer"},2,0)</f>
        <v>Leer</v>
      </c>
    </row>
    <row r="33" spans="2:7" ht="15" customHeight="1" x14ac:dyDescent="0.25">
      <c r="B33" s="143"/>
      <c r="C33" s="350"/>
      <c r="D33" s="43"/>
      <c r="E33" s="43"/>
      <c r="F33" s="41"/>
      <c r="G33" s="144"/>
    </row>
    <row r="34" spans="2:7" ht="15" customHeight="1" x14ac:dyDescent="0.25">
      <c r="B34" s="143"/>
      <c r="C34" s="350"/>
      <c r="D34" s="43"/>
      <c r="E34" s="43"/>
      <c r="F34" s="41"/>
      <c r="G34" s="144"/>
    </row>
    <row r="35" spans="2:7" ht="15" customHeight="1" x14ac:dyDescent="0.25">
      <c r="B35" s="147"/>
      <c r="C35" s="350"/>
      <c r="D35" s="42"/>
      <c r="E35" s="41"/>
      <c r="F35" s="41"/>
      <c r="G35" s="144"/>
    </row>
    <row r="36" spans="2:7" ht="15" customHeight="1" x14ac:dyDescent="0.25">
      <c r="B36" s="148"/>
      <c r="C36" s="351"/>
      <c r="D36" s="149"/>
      <c r="E36" s="149"/>
      <c r="F36" s="149"/>
      <c r="G36" s="150"/>
    </row>
  </sheetData>
  <sheetProtection algorithmName="SHA-512" hashValue="xb+YQxL/8dcA6+PUzfKB3ptHcHXWhRzUKMOrz/OiiiVqXfVf+Xv5dKatNdHmSBVkUt+hdvET84tRmTevBOoPdQ==" saltValue="0zORQddCHDq3V7GW2c8j3Q==" spinCount="100000" sheet="1" objects="1" scenarios="1" selectLockedCells="1"/>
  <mergeCells count="5">
    <mergeCell ref="C30:C31"/>
    <mergeCell ref="F3:G3"/>
    <mergeCell ref="C7:E10"/>
    <mergeCell ref="C12:D12"/>
    <mergeCell ref="C32:C36"/>
  </mergeCells>
  <conditionalFormatting sqref="C12:D12">
    <cfRule type="expression" dxfId="281" priority="2">
      <formula>C12&lt;&gt;""</formula>
    </cfRule>
  </conditionalFormatting>
  <conditionalFormatting sqref="B12">
    <cfRule type="expression" dxfId="280" priority="1">
      <formula>B12&lt;&gt;""</formula>
    </cfRule>
  </conditionalFormatting>
  <dataValidations count="7">
    <dataValidation type="list" allowBlank="1" showInputMessage="1" showErrorMessage="1" sqref="D30">
      <formula1>"00 - Bitte eine Fachabteilung auswählen,29 - Psychiatrie (Erwachsene),30 - Kinder- und Jugendpsychiatrie,31 - Psychosomatik"</formula1>
    </dataValidation>
    <dataValidation type="list" allowBlank="1" showInputMessage="1" showErrorMessage="1" sqref="D31:D32">
      <formula1>INDIRECT(I31)</formula1>
    </dataValidation>
    <dataValidation type="whole" allowBlank="1" showInputMessage="1" showErrorMessage="1" errorTitle="ACHTUNG" error="Bitte geben Sie eine gültige Standort-ID ein (6-stellig im Bereich 770000 bis 779999)_x000a_" sqref="D27">
      <formula1>770000</formula1>
      <formula2>779999</formula2>
    </dataValidation>
    <dataValidation type="whole" allowBlank="1" showInputMessage="1" showErrorMessage="1" errorTitle="ACHTUNG" error="Bitte geben Sie eine neunstellige Zahl, zumeist beginnen die IK mit 26 oder 51" sqref="D26">
      <formula1>260000000</formula1>
      <formula2>519999999</formula2>
    </dataValidation>
    <dataValidation type="whole" allowBlank="1" showInputMessage="1" showErrorMessage="1" errorTitle="ACHTUNG" error="Es sind nur die Kalenderjahre 2020 und 2021 zulässig" sqref="D13">
      <formula1>2020</formula1>
      <formula2>2021</formula2>
    </dataValidation>
    <dataValidation type="whole" allowBlank="1" showInputMessage="1" showErrorMessage="1" errorTitle="ACHTUNG" error="Bitte geben Sie eine fünfstellige PLZ ein" sqref="D18">
      <formula1>0</formula1>
      <formula2>99999</formula2>
    </dataValidation>
    <dataValidation type="list" allowBlank="1" showInputMessage="1" showErrorMessage="1" sqref="D14">
      <formula1>"1,2,3,4"</formula1>
    </dataValidation>
  </dataValidations>
  <hyperlinks>
    <hyperlink ref="E3" location="Hinweise!A1" display="&lt;&lt; Hinweise"/>
    <hyperlink ref="F3" location="'Angaben Stationen'!A1" display="Angaben Stationen &gt;&gt;"/>
    <hyperlink ref="F3:G3" location="'Angaben Stationen'!E14" display="Angaben Stationen &gt;&gt;"/>
  </hyperlinks>
  <pageMargins left="0.25" right="0.25"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6">
    <pageSetUpPr fitToPage="1"/>
  </sheetPr>
  <dimension ref="A2:Z136"/>
  <sheetViews>
    <sheetView showGridLines="0" zoomScaleNormal="100" workbookViewId="0">
      <selection activeCell="D14" sqref="D14"/>
    </sheetView>
  </sheetViews>
  <sheetFormatPr baseColWidth="10" defaultColWidth="11.42578125" defaultRowHeight="15" customHeight="1" x14ac:dyDescent="0.25"/>
  <cols>
    <col min="1" max="1" width="4.28515625" style="7" customWidth="1"/>
    <col min="2" max="3" width="11.42578125" style="7"/>
    <col min="4" max="4" width="38.5703125" style="7" customWidth="1"/>
    <col min="5" max="5" width="84.7109375" style="7" customWidth="1"/>
    <col min="6" max="6" width="22.85546875" style="7" customWidth="1"/>
    <col min="7" max="20" width="11.42578125" style="31"/>
    <col min="21" max="21" width="11.42578125" style="225"/>
    <col min="22" max="26" width="11.42578125" style="31"/>
    <col min="27" max="16384" width="11.42578125" style="7"/>
  </cols>
  <sheetData>
    <row r="2" spans="1:26" ht="15" customHeight="1" x14ac:dyDescent="0.25">
      <c r="A2" s="7" t="s">
        <v>0</v>
      </c>
    </row>
    <row r="3" spans="1:26" s="57" customFormat="1" ht="30" customHeight="1" x14ac:dyDescent="0.35">
      <c r="A3" s="47"/>
      <c r="B3" s="58" t="s">
        <v>252</v>
      </c>
      <c r="C3" s="50"/>
      <c r="D3" s="168" t="s">
        <v>224</v>
      </c>
      <c r="E3" s="164" t="s">
        <v>226</v>
      </c>
      <c r="F3" s="157" t="s">
        <v>142</v>
      </c>
      <c r="G3" s="55"/>
      <c r="H3" s="55"/>
      <c r="I3" s="55"/>
      <c r="J3" s="55"/>
      <c r="K3" s="55"/>
      <c r="L3" s="55"/>
      <c r="M3" s="55"/>
      <c r="N3" s="55"/>
      <c r="O3" s="55"/>
      <c r="P3" s="55"/>
      <c r="Q3" s="55"/>
      <c r="R3" s="55"/>
      <c r="T3" s="55"/>
      <c r="U3" s="226"/>
      <c r="V3" s="55"/>
      <c r="W3" s="55"/>
      <c r="X3" s="55"/>
      <c r="Y3" s="55"/>
      <c r="Z3" s="55"/>
    </row>
    <row r="4" spans="1:26" ht="15" customHeight="1" x14ac:dyDescent="0.25">
      <c r="A4" s="21"/>
      <c r="B4" s="21"/>
      <c r="C4" s="21"/>
      <c r="D4" s="21"/>
      <c r="E4" s="21"/>
      <c r="F4" s="21"/>
    </row>
    <row r="5" spans="1:26" ht="15" customHeight="1" x14ac:dyDescent="0.25">
      <c r="A5" s="21"/>
      <c r="B5" s="126"/>
      <c r="C5" s="67"/>
      <c r="D5" s="166" t="str">
        <f ca="1">"Haupt-IK: " &amp; CELL("inhalt",'Angaben KH-Standort'!D26)</f>
        <v xml:space="preserve">Haupt-IK: </v>
      </c>
      <c r="E5" s="166" t="str">
        <f ca="1">"Jahr: " &amp; CELL("inhalt",'Angaben KH-Standort'!D13)</f>
        <v xml:space="preserve">Jahr: </v>
      </c>
      <c r="F5" s="63"/>
    </row>
    <row r="6" spans="1:26" ht="15" customHeight="1" x14ac:dyDescent="0.25">
      <c r="A6" s="21"/>
      <c r="B6" s="127"/>
      <c r="C6" s="46"/>
      <c r="D6" s="167" t="str">
        <f ca="1" xml:space="preserve"> "Standort-ID: " &amp; CELL("inhalt",'Angaben KH-Standort'!D27)</f>
        <v xml:space="preserve">Standort-ID: </v>
      </c>
      <c r="E6" s="167" t="str">
        <f ca="1">CELL("inhalt",'A1'!$F$15) &amp; ". Quartal"</f>
        <v>0. Quartal</v>
      </c>
      <c r="F6" s="66"/>
    </row>
    <row r="7" spans="1:26" ht="15" customHeight="1" x14ac:dyDescent="0.25">
      <c r="A7" s="21"/>
      <c r="B7" s="352"/>
      <c r="C7" s="353"/>
      <c r="D7" s="213"/>
      <c r="E7" s="161"/>
      <c r="F7" s="40"/>
    </row>
    <row r="8" spans="1:26" ht="15" customHeight="1" x14ac:dyDescent="0.25">
      <c r="B8" s="69"/>
      <c r="C8" s="67"/>
      <c r="D8" s="67"/>
      <c r="E8" s="67"/>
      <c r="F8" s="210"/>
    </row>
    <row r="9" spans="1:26" ht="15" customHeight="1" x14ac:dyDescent="0.35">
      <c r="B9" s="71"/>
      <c r="C9" s="175" t="s">
        <v>198</v>
      </c>
      <c r="D9" s="46"/>
      <c r="E9" s="46"/>
      <c r="F9" s="199" t="s">
        <v>257</v>
      </c>
    </row>
    <row r="10" spans="1:26" ht="15" customHeight="1" x14ac:dyDescent="0.25">
      <c r="B10" s="71"/>
      <c r="C10" s="354" t="s">
        <v>280</v>
      </c>
      <c r="D10" s="354"/>
      <c r="E10" s="355"/>
      <c r="F10" s="206" t="s">
        <v>285</v>
      </c>
      <c r="S10" s="9"/>
      <c r="T10" s="9"/>
      <c r="U10" s="203">
        <f>MIN(U14:U113)</f>
        <v>1</v>
      </c>
      <c r="V10" s="9"/>
      <c r="W10" s="9"/>
      <c r="X10" s="9"/>
      <c r="Y10" s="9"/>
    </row>
    <row r="11" spans="1:26" ht="15" customHeight="1" x14ac:dyDescent="0.25">
      <c r="B11" s="71"/>
      <c r="C11" s="354"/>
      <c r="D11" s="354"/>
      <c r="E11" s="355"/>
      <c r="F11" s="198" t="s">
        <v>258</v>
      </c>
      <c r="S11" s="9"/>
      <c r="T11" s="9"/>
      <c r="U11" s="203">
        <f>MAX(U14:U113)</f>
        <v>1</v>
      </c>
      <c r="V11" s="9"/>
      <c r="W11" s="9">
        <f t="shared" ref="W11" si="0">SUM(W14:W113)</f>
        <v>0</v>
      </c>
      <c r="X11" s="9"/>
      <c r="Y11" s="9">
        <f>SUM(Y14:Y113)</f>
        <v>0</v>
      </c>
    </row>
    <row r="12" spans="1:26" ht="15" customHeight="1" x14ac:dyDescent="0.25">
      <c r="B12" s="228" t="str">
        <f>IF(Y11&lt;W11,"!!!","")</f>
        <v/>
      </c>
      <c r="C12" s="356" t="str">
        <f>IF(Y11&lt;W11,"Es fehlen noch Angaben in den mit !!! gekennzeichneten Zeilen","")</f>
        <v/>
      </c>
      <c r="D12" s="356"/>
      <c r="E12" s="356"/>
      <c r="F12" s="75"/>
      <c r="S12" s="9"/>
      <c r="T12" s="9"/>
      <c r="U12" s="315"/>
      <c r="V12" s="9"/>
      <c r="W12" s="9"/>
      <c r="X12" s="9"/>
      <c r="Y12" s="9"/>
    </row>
    <row r="13" spans="1:26" ht="45" customHeight="1" x14ac:dyDescent="0.25">
      <c r="B13" s="71"/>
      <c r="C13" s="231" t="s">
        <v>230</v>
      </c>
      <c r="D13" s="232" t="s">
        <v>16</v>
      </c>
      <c r="E13" s="231" t="s">
        <v>281</v>
      </c>
      <c r="F13" s="75"/>
      <c r="S13" s="9"/>
      <c r="T13" s="9"/>
      <c r="U13" s="315"/>
      <c r="V13" s="9"/>
      <c r="W13" s="9"/>
      <c r="X13" s="9"/>
      <c r="Y13" s="9"/>
    </row>
    <row r="14" spans="1:26" ht="15" customHeight="1" x14ac:dyDescent="0.25">
      <c r="B14" s="78" t="str">
        <f>IF(SUM(W14:Y14)&lt;3,"!!!","")</f>
        <v>!!!</v>
      </c>
      <c r="C14" s="233" t="s">
        <v>36</v>
      </c>
      <c r="D14" s="234" t="s">
        <v>151</v>
      </c>
      <c r="E14" s="235"/>
      <c r="F14" s="75"/>
      <c r="S14" s="9" t="str">
        <f>VLOOKUP(D14,{"29 - Psychiatrie (Erwachsene)","Einrichtungen";"30 - Kinder- und Jugendpsychiatrie","Einrichtungen";"31 - Psychosomatik","Einrichtungen";"00 - Bitte eine Fachabteilung auswählen","Leer";0,"Leer"},2,0)</f>
        <v>Leer</v>
      </c>
      <c r="T14" s="9">
        <f>LEN(D14)</f>
        <v>39</v>
      </c>
      <c r="U14" s="203">
        <f>IF(T14&gt;0,VALUE($C14),"")</f>
        <v>1</v>
      </c>
      <c r="V14" s="9" t="str">
        <f>VLOOKUP($D14,{"29 - Psychiatrie (Erwachsene)","29 - Psychiatrie (Erwachsene)";"30 - Kinder- und Jugendpsychiatrie","30 - Kinder- und Jugendpsychiatrie";"31 - Psychosomatik","31 - Psychosomatik";"00 - Bitte eine Fachabteilung auswählen","";0,""},2,0)</f>
        <v/>
      </c>
      <c r="W14" s="9">
        <f>VLOOKUP($D14,{"29 - Psychiatrie (Erwachsene)",1;"30 - Kinder- und Jugendpsychiatrie",1;"31 - Psychosomatik",1;"00 - Bitte eine Fachabteilung auswählen",0;0,0},2,0)</f>
        <v>0</v>
      </c>
      <c r="X14" s="9">
        <f>IF(LEN($C14)&gt;0,1,0)</f>
        <v>1</v>
      </c>
      <c r="Y14" s="9">
        <f>IF(LEN($E14)&gt;0,1,0)</f>
        <v>0</v>
      </c>
    </row>
    <row r="15" spans="1:26" ht="15" customHeight="1" x14ac:dyDescent="0.25">
      <c r="B15" s="78" t="str">
        <f t="shared" ref="B15:B78" si="1">IF(SUM(W15:Y15)&lt;3,"!!!","")</f>
        <v>!!!</v>
      </c>
      <c r="C15" s="233" t="s">
        <v>27</v>
      </c>
      <c r="D15" s="234"/>
      <c r="E15" s="235"/>
      <c r="F15" s="75"/>
      <c r="S15" s="9" t="str">
        <f>VLOOKUP(D14,{"29 - Psychiatrie (Erwachsene)","Einrichtungen";"30 - Kinder- und Jugendpsychiatrie","Einrichtungen";"31 - Psychosomatik","Einrichtungen";"00 - Bitte eine Fachabteilung auswählen","Leer";0,"Leer"},2,0)</f>
        <v>Leer</v>
      </c>
      <c r="T15" s="9">
        <f t="shared" ref="T15:T78" si="2">LEN(D15)</f>
        <v>0</v>
      </c>
      <c r="U15" s="203" t="str">
        <f t="shared" ref="U15:U78" si="3">IF(T15&gt;0,VALUE($C15),"")</f>
        <v/>
      </c>
      <c r="V15" s="9" t="str">
        <f>VLOOKUP($D15,{"29 - Psychiatrie (Erwachsene)","29 - Psychiatrie (Erwachsene)";"30 - Kinder- und Jugendpsychiatrie","30 - Kinder- und Jugendpsychiatrie";"31 - Psychosomatik","31 - Psychosomatik";"00 - Bitte eine Fachabteilung auswählen","";0,""},2,0)</f>
        <v/>
      </c>
      <c r="W15" s="9">
        <f>VLOOKUP($D15,{"29 - Psychiatrie (Erwachsene)",1;"30 - Kinder- und Jugendpsychiatrie",1;"31 - Psychosomatik",1;"00 - Bitte eine Fachabteilung auswählen",0;0,0},2,0)</f>
        <v>0</v>
      </c>
      <c r="X15" s="9">
        <f t="shared" ref="X15:X78" si="4">IF(LEN($C15)&gt;0,1,0)</f>
        <v>1</v>
      </c>
      <c r="Y15" s="9">
        <f t="shared" ref="Y15:Y78" si="5">IF(LEN($E15)&gt;0,1,0)</f>
        <v>0</v>
      </c>
    </row>
    <row r="16" spans="1:26" ht="15" customHeight="1" x14ac:dyDescent="0.25">
      <c r="B16" s="78" t="str">
        <f t="shared" si="1"/>
        <v>!!!</v>
      </c>
      <c r="C16" s="233" t="s">
        <v>28</v>
      </c>
      <c r="D16" s="234"/>
      <c r="E16" s="235"/>
      <c r="F16" s="72"/>
      <c r="S16" s="9" t="str">
        <f>VLOOKUP(D15,{"29 - Psychiatrie (Erwachsene)","Einrichtungen";"30 - Kinder- und Jugendpsychiatrie","Einrichtungen";"31 - Psychosomatik","Einrichtungen";"00 - Bitte eine Fachabteilung auswählen","Leer";0,"Leer"},2,0)</f>
        <v>Leer</v>
      </c>
      <c r="T16" s="9">
        <f t="shared" si="2"/>
        <v>0</v>
      </c>
      <c r="U16" s="203" t="str">
        <f t="shared" si="3"/>
        <v/>
      </c>
      <c r="V16" s="9" t="str">
        <f>VLOOKUP($D16,{"29 - Psychiatrie (Erwachsene)","29 - Psychiatrie (Erwachsene)";"30 - Kinder- und Jugendpsychiatrie","30 - Kinder- und Jugendpsychiatrie";"31 - Psychosomatik","31 - Psychosomatik";"00 - Bitte eine Fachabteilung auswählen","";0,""},2,0)</f>
        <v/>
      </c>
      <c r="W16" s="9">
        <f>VLOOKUP($D16,{"29 - Psychiatrie (Erwachsene)",1;"30 - Kinder- und Jugendpsychiatrie",1;"31 - Psychosomatik",1;"00 - Bitte eine Fachabteilung auswählen",0;0,0},2,0)</f>
        <v>0</v>
      </c>
      <c r="X16" s="9">
        <f t="shared" si="4"/>
        <v>1</v>
      </c>
      <c r="Y16" s="9">
        <f t="shared" si="5"/>
        <v>0</v>
      </c>
    </row>
    <row r="17" spans="2:25" ht="15" customHeight="1" x14ac:dyDescent="0.25">
      <c r="B17" s="78" t="str">
        <f t="shared" si="1"/>
        <v>!!!</v>
      </c>
      <c r="C17" s="233" t="s">
        <v>29</v>
      </c>
      <c r="D17" s="234"/>
      <c r="E17" s="235"/>
      <c r="F17" s="85"/>
      <c r="S17" s="9" t="str">
        <f>VLOOKUP(D16,{"29 - Psychiatrie (Erwachsene)","Einrichtungen";"30 - Kinder- und Jugendpsychiatrie","Einrichtungen";"31 - Psychosomatik","Einrichtungen";"00 - Bitte eine Fachabteilung auswählen","Leer";0,"Leer"},2,0)</f>
        <v>Leer</v>
      </c>
      <c r="T17" s="9">
        <f t="shared" si="2"/>
        <v>0</v>
      </c>
      <c r="U17" s="203" t="str">
        <f t="shared" si="3"/>
        <v/>
      </c>
      <c r="V17" s="9" t="str">
        <f>VLOOKUP($D17,{"29 - Psychiatrie (Erwachsene)","29 - Psychiatrie (Erwachsene)";"30 - Kinder- und Jugendpsychiatrie","30 - Kinder- und Jugendpsychiatrie";"31 - Psychosomatik","31 - Psychosomatik";"00 - Bitte eine Fachabteilung auswählen","";0,""},2,0)</f>
        <v/>
      </c>
      <c r="W17" s="9">
        <f>VLOOKUP($D17,{"29 - Psychiatrie (Erwachsene)",1;"30 - Kinder- und Jugendpsychiatrie",1;"31 - Psychosomatik",1;"00 - Bitte eine Fachabteilung auswählen",0;0,0},2,0)</f>
        <v>0</v>
      </c>
      <c r="X17" s="9">
        <f t="shared" si="4"/>
        <v>1</v>
      </c>
      <c r="Y17" s="9">
        <f t="shared" si="5"/>
        <v>0</v>
      </c>
    </row>
    <row r="18" spans="2:25" ht="15" customHeight="1" x14ac:dyDescent="0.25">
      <c r="B18" s="78" t="str">
        <f t="shared" si="1"/>
        <v>!!!</v>
      </c>
      <c r="C18" s="233" t="s">
        <v>30</v>
      </c>
      <c r="D18" s="234"/>
      <c r="E18" s="235"/>
      <c r="F18" s="72"/>
      <c r="S18" s="9" t="str">
        <f>VLOOKUP(D17,{"29 - Psychiatrie (Erwachsene)","Einrichtungen";"30 - Kinder- und Jugendpsychiatrie","Einrichtungen";"31 - Psychosomatik","Einrichtungen";"00 - Bitte eine Fachabteilung auswählen","Leer";0,"Leer"},2,0)</f>
        <v>Leer</v>
      </c>
      <c r="T18" s="9">
        <f t="shared" si="2"/>
        <v>0</v>
      </c>
      <c r="U18" s="203" t="str">
        <f t="shared" si="3"/>
        <v/>
      </c>
      <c r="V18" s="9" t="str">
        <f>VLOOKUP($D18,{"29 - Psychiatrie (Erwachsene)","29 - Psychiatrie (Erwachsene)";"30 - Kinder- und Jugendpsychiatrie","30 - Kinder- und Jugendpsychiatrie";"31 - Psychosomatik","31 - Psychosomatik";"00 - Bitte eine Fachabteilung auswählen","";0,""},2,0)</f>
        <v/>
      </c>
      <c r="W18" s="9">
        <f>VLOOKUP($D18,{"29 - Psychiatrie (Erwachsene)",1;"30 - Kinder- und Jugendpsychiatrie",1;"31 - Psychosomatik",1;"00 - Bitte eine Fachabteilung auswählen",0;0,0},2,0)</f>
        <v>0</v>
      </c>
      <c r="X18" s="9">
        <f t="shared" si="4"/>
        <v>1</v>
      </c>
      <c r="Y18" s="9">
        <f t="shared" si="5"/>
        <v>0</v>
      </c>
    </row>
    <row r="19" spans="2:25" ht="15" customHeight="1" x14ac:dyDescent="0.25">
      <c r="B19" s="78" t="str">
        <f t="shared" si="1"/>
        <v>!!!</v>
      </c>
      <c r="C19" s="233" t="s">
        <v>31</v>
      </c>
      <c r="D19" s="234"/>
      <c r="E19" s="235"/>
      <c r="F19" s="72"/>
      <c r="S19" s="9" t="str">
        <f>VLOOKUP(D18,{"29 - Psychiatrie (Erwachsene)","Einrichtungen";"30 - Kinder- und Jugendpsychiatrie","Einrichtungen";"31 - Psychosomatik","Einrichtungen";"00 - Bitte eine Fachabteilung auswählen","Leer";0,"Leer"},2,0)</f>
        <v>Leer</v>
      </c>
      <c r="T19" s="9">
        <f t="shared" si="2"/>
        <v>0</v>
      </c>
      <c r="U19" s="203" t="str">
        <f t="shared" si="3"/>
        <v/>
      </c>
      <c r="V19" s="9" t="str">
        <f>VLOOKUP($D19,{"29 - Psychiatrie (Erwachsene)","29 - Psychiatrie (Erwachsene)";"30 - Kinder- und Jugendpsychiatrie","30 - Kinder- und Jugendpsychiatrie";"31 - Psychosomatik","31 - Psychosomatik";"00 - Bitte eine Fachabteilung auswählen","";0,""},2,0)</f>
        <v/>
      </c>
      <c r="W19" s="9">
        <f>VLOOKUP($D19,{"29 - Psychiatrie (Erwachsene)",1;"30 - Kinder- und Jugendpsychiatrie",1;"31 - Psychosomatik",1;"00 - Bitte eine Fachabteilung auswählen",0;0,0},2,0)</f>
        <v>0</v>
      </c>
      <c r="X19" s="9">
        <f t="shared" si="4"/>
        <v>1</v>
      </c>
      <c r="Y19" s="9">
        <f t="shared" si="5"/>
        <v>0</v>
      </c>
    </row>
    <row r="20" spans="2:25" ht="15" customHeight="1" x14ac:dyDescent="0.25">
      <c r="B20" s="78" t="str">
        <f t="shared" si="1"/>
        <v>!!!</v>
      </c>
      <c r="C20" s="233" t="s">
        <v>32</v>
      </c>
      <c r="D20" s="234"/>
      <c r="E20" s="235"/>
      <c r="F20" s="72"/>
      <c r="S20" s="9" t="str">
        <f>VLOOKUP(D19,{"29 - Psychiatrie (Erwachsene)","Einrichtungen";"30 - Kinder- und Jugendpsychiatrie","Einrichtungen";"31 - Psychosomatik","Einrichtungen";"00 - Bitte eine Fachabteilung auswählen","Leer";0,"Leer"},2,0)</f>
        <v>Leer</v>
      </c>
      <c r="T20" s="9">
        <f t="shared" si="2"/>
        <v>0</v>
      </c>
      <c r="U20" s="203" t="str">
        <f t="shared" si="3"/>
        <v/>
      </c>
      <c r="V20" s="9" t="str">
        <f>VLOOKUP($D20,{"29 - Psychiatrie (Erwachsene)","29 - Psychiatrie (Erwachsene)";"30 - Kinder- und Jugendpsychiatrie","30 - Kinder- und Jugendpsychiatrie";"31 - Psychosomatik","31 - Psychosomatik";"00 - Bitte eine Fachabteilung auswählen","";0,""},2,0)</f>
        <v/>
      </c>
      <c r="W20" s="9">
        <f>VLOOKUP($D20,{"29 - Psychiatrie (Erwachsene)",1;"30 - Kinder- und Jugendpsychiatrie",1;"31 - Psychosomatik",1;"00 - Bitte eine Fachabteilung auswählen",0;0,0},2,0)</f>
        <v>0</v>
      </c>
      <c r="X20" s="9">
        <f t="shared" si="4"/>
        <v>1</v>
      </c>
      <c r="Y20" s="9">
        <f t="shared" si="5"/>
        <v>0</v>
      </c>
    </row>
    <row r="21" spans="2:25" ht="15" customHeight="1" x14ac:dyDescent="0.25">
      <c r="B21" s="78" t="str">
        <f t="shared" si="1"/>
        <v>!!!</v>
      </c>
      <c r="C21" s="233" t="s">
        <v>33</v>
      </c>
      <c r="D21" s="234"/>
      <c r="E21" s="235"/>
      <c r="F21" s="72"/>
      <c r="S21" s="9" t="str">
        <f>VLOOKUP(D20,{"29 - Psychiatrie (Erwachsene)","Einrichtungen";"30 - Kinder- und Jugendpsychiatrie","Einrichtungen";"31 - Psychosomatik","Einrichtungen";"00 - Bitte eine Fachabteilung auswählen","Leer";0,"Leer"},2,0)</f>
        <v>Leer</v>
      </c>
      <c r="T21" s="9">
        <f t="shared" si="2"/>
        <v>0</v>
      </c>
      <c r="U21" s="203" t="str">
        <f t="shared" si="3"/>
        <v/>
      </c>
      <c r="V21" s="9" t="str">
        <f>VLOOKUP($D21,{"29 - Psychiatrie (Erwachsene)","29 - Psychiatrie (Erwachsene)";"30 - Kinder- und Jugendpsychiatrie","30 - Kinder- und Jugendpsychiatrie";"31 - Psychosomatik","31 - Psychosomatik";"00 - Bitte eine Fachabteilung auswählen","";0,""},2,0)</f>
        <v/>
      </c>
      <c r="W21" s="9">
        <f>VLOOKUP($D21,{"29 - Psychiatrie (Erwachsene)",1;"30 - Kinder- und Jugendpsychiatrie",1;"31 - Psychosomatik",1;"00 - Bitte eine Fachabteilung auswählen",0;0,0},2,0)</f>
        <v>0</v>
      </c>
      <c r="X21" s="9">
        <f t="shared" si="4"/>
        <v>1</v>
      </c>
      <c r="Y21" s="9">
        <f t="shared" si="5"/>
        <v>0</v>
      </c>
    </row>
    <row r="22" spans="2:25" ht="15" customHeight="1" x14ac:dyDescent="0.25">
      <c r="B22" s="78" t="str">
        <f t="shared" si="1"/>
        <v>!!!</v>
      </c>
      <c r="C22" s="233" t="s">
        <v>34</v>
      </c>
      <c r="D22" s="234"/>
      <c r="E22" s="235"/>
      <c r="F22" s="72"/>
      <c r="S22" s="9" t="str">
        <f>VLOOKUP(D21,{"29 - Psychiatrie (Erwachsene)","Einrichtungen";"30 - Kinder- und Jugendpsychiatrie","Einrichtungen";"31 - Psychosomatik","Einrichtungen";"00 - Bitte eine Fachabteilung auswählen","Leer";0,"Leer"},2,0)</f>
        <v>Leer</v>
      </c>
      <c r="T22" s="9">
        <f t="shared" si="2"/>
        <v>0</v>
      </c>
      <c r="U22" s="203" t="str">
        <f t="shared" si="3"/>
        <v/>
      </c>
      <c r="V22" s="9" t="str">
        <f>VLOOKUP($D22,{"29 - Psychiatrie (Erwachsene)","29 - Psychiatrie (Erwachsene)";"30 - Kinder- und Jugendpsychiatrie","30 - Kinder- und Jugendpsychiatrie";"31 - Psychosomatik","31 - Psychosomatik";"00 - Bitte eine Fachabteilung auswählen","";0,""},2,0)</f>
        <v/>
      </c>
      <c r="W22" s="9">
        <f>VLOOKUP($D22,{"29 - Psychiatrie (Erwachsene)",1;"30 - Kinder- und Jugendpsychiatrie",1;"31 - Psychosomatik",1;"00 - Bitte eine Fachabteilung auswählen",0;0,0},2,0)</f>
        <v>0</v>
      </c>
      <c r="X22" s="9">
        <f t="shared" si="4"/>
        <v>1</v>
      </c>
      <c r="Y22" s="9">
        <f t="shared" si="5"/>
        <v>0</v>
      </c>
    </row>
    <row r="23" spans="2:25" ht="15" customHeight="1" x14ac:dyDescent="0.25">
      <c r="B23" s="78" t="str">
        <f t="shared" si="1"/>
        <v>!!!</v>
      </c>
      <c r="C23" s="233" t="s">
        <v>35</v>
      </c>
      <c r="D23" s="234"/>
      <c r="E23" s="235"/>
      <c r="F23" s="72"/>
      <c r="S23" s="9" t="str">
        <f>VLOOKUP(D22,{"29 - Psychiatrie (Erwachsene)","Einrichtungen";"30 - Kinder- und Jugendpsychiatrie","Einrichtungen";"31 - Psychosomatik","Einrichtungen";"00 - Bitte eine Fachabteilung auswählen","Leer";0,"Leer"},2,0)</f>
        <v>Leer</v>
      </c>
      <c r="T23" s="9">
        <f t="shared" si="2"/>
        <v>0</v>
      </c>
      <c r="U23" s="203" t="str">
        <f t="shared" si="3"/>
        <v/>
      </c>
      <c r="V23" s="9" t="str">
        <f>VLOOKUP($D23,{"29 - Psychiatrie (Erwachsene)","29 - Psychiatrie (Erwachsene)";"30 - Kinder- und Jugendpsychiatrie","30 - Kinder- und Jugendpsychiatrie";"31 - Psychosomatik","31 - Psychosomatik";"00 - Bitte eine Fachabteilung auswählen","";0,""},2,0)</f>
        <v/>
      </c>
      <c r="W23" s="9">
        <f>VLOOKUP($D23,{"29 - Psychiatrie (Erwachsene)",1;"30 - Kinder- und Jugendpsychiatrie",1;"31 - Psychosomatik",1;"00 - Bitte eine Fachabteilung auswählen",0;0,0},2,0)</f>
        <v>0</v>
      </c>
      <c r="X23" s="9">
        <f t="shared" si="4"/>
        <v>1</v>
      </c>
      <c r="Y23" s="9">
        <f t="shared" si="5"/>
        <v>0</v>
      </c>
    </row>
    <row r="24" spans="2:25" ht="15" customHeight="1" x14ac:dyDescent="0.25">
      <c r="B24" s="78" t="str">
        <f t="shared" si="1"/>
        <v>!!!</v>
      </c>
      <c r="C24" s="233" t="s">
        <v>72</v>
      </c>
      <c r="D24" s="234"/>
      <c r="E24" s="235"/>
      <c r="F24" s="72"/>
      <c r="S24" s="9" t="str">
        <f>VLOOKUP(D23,{"29 - Psychiatrie (Erwachsene)","Einrichtungen";"30 - Kinder- und Jugendpsychiatrie","Einrichtungen";"31 - Psychosomatik","Einrichtungen";"00 - Bitte eine Fachabteilung auswählen","Leer";0,"Leer"},2,0)</f>
        <v>Leer</v>
      </c>
      <c r="T24" s="9">
        <f t="shared" si="2"/>
        <v>0</v>
      </c>
      <c r="U24" s="203" t="str">
        <f t="shared" si="3"/>
        <v/>
      </c>
      <c r="V24" s="9" t="str">
        <f>VLOOKUP($D24,{"29 - Psychiatrie (Erwachsene)","29 - Psychiatrie (Erwachsene)";"30 - Kinder- und Jugendpsychiatrie","30 - Kinder- und Jugendpsychiatrie";"31 - Psychosomatik","31 - Psychosomatik";"00 - Bitte eine Fachabteilung auswählen","";0,""},2,0)</f>
        <v/>
      </c>
      <c r="W24" s="9">
        <f>VLOOKUP($D24,{"29 - Psychiatrie (Erwachsene)",1;"30 - Kinder- und Jugendpsychiatrie",1;"31 - Psychosomatik",1;"00 - Bitte eine Fachabteilung auswählen",0;0,0},2,0)</f>
        <v>0</v>
      </c>
      <c r="X24" s="9">
        <f t="shared" si="4"/>
        <v>1</v>
      </c>
      <c r="Y24" s="9">
        <f t="shared" si="5"/>
        <v>0</v>
      </c>
    </row>
    <row r="25" spans="2:25" ht="15" customHeight="1" x14ac:dyDescent="0.25">
      <c r="B25" s="78" t="str">
        <f t="shared" si="1"/>
        <v>!!!</v>
      </c>
      <c r="C25" s="233" t="s">
        <v>73</v>
      </c>
      <c r="D25" s="234"/>
      <c r="E25" s="235"/>
      <c r="F25" s="72"/>
      <c r="S25" s="9" t="str">
        <f>VLOOKUP(D24,{"29 - Psychiatrie (Erwachsene)","Einrichtungen";"30 - Kinder- und Jugendpsychiatrie","Einrichtungen";"31 - Psychosomatik","Einrichtungen";"00 - Bitte eine Fachabteilung auswählen","Leer";0,"Leer"},2,0)</f>
        <v>Leer</v>
      </c>
      <c r="T25" s="9">
        <f t="shared" si="2"/>
        <v>0</v>
      </c>
      <c r="U25" s="203" t="str">
        <f t="shared" si="3"/>
        <v/>
      </c>
      <c r="V25" s="9" t="str">
        <f>VLOOKUP($D25,{"29 - Psychiatrie (Erwachsene)","29 - Psychiatrie (Erwachsene)";"30 - Kinder- und Jugendpsychiatrie","30 - Kinder- und Jugendpsychiatrie";"31 - Psychosomatik","31 - Psychosomatik";"00 - Bitte eine Fachabteilung auswählen","";0,""},2,0)</f>
        <v/>
      </c>
      <c r="W25" s="9">
        <f>VLOOKUP($D25,{"29 - Psychiatrie (Erwachsene)",1;"30 - Kinder- und Jugendpsychiatrie",1;"31 - Psychosomatik",1;"00 - Bitte eine Fachabteilung auswählen",0;0,0},2,0)</f>
        <v>0</v>
      </c>
      <c r="X25" s="9">
        <f t="shared" si="4"/>
        <v>1</v>
      </c>
      <c r="Y25" s="9">
        <f t="shared" si="5"/>
        <v>0</v>
      </c>
    </row>
    <row r="26" spans="2:25" ht="15" customHeight="1" x14ac:dyDescent="0.25">
      <c r="B26" s="78" t="str">
        <f t="shared" si="1"/>
        <v>!!!</v>
      </c>
      <c r="C26" s="233" t="s">
        <v>74</v>
      </c>
      <c r="D26" s="234"/>
      <c r="E26" s="235"/>
      <c r="F26" s="72"/>
      <c r="S26" s="9" t="str">
        <f>VLOOKUP(D25,{"29 - Psychiatrie (Erwachsene)","Einrichtungen";"30 - Kinder- und Jugendpsychiatrie","Einrichtungen";"31 - Psychosomatik","Einrichtungen";"00 - Bitte eine Fachabteilung auswählen","Leer";0,"Leer"},2,0)</f>
        <v>Leer</v>
      </c>
      <c r="T26" s="9">
        <f t="shared" si="2"/>
        <v>0</v>
      </c>
      <c r="U26" s="203" t="str">
        <f t="shared" si="3"/>
        <v/>
      </c>
      <c r="V26" s="9" t="str">
        <f>VLOOKUP($D26,{"29 - Psychiatrie (Erwachsene)","29 - Psychiatrie (Erwachsene)";"30 - Kinder- und Jugendpsychiatrie","30 - Kinder- und Jugendpsychiatrie";"31 - Psychosomatik","31 - Psychosomatik";"00 - Bitte eine Fachabteilung auswählen","";0,""},2,0)</f>
        <v/>
      </c>
      <c r="W26" s="9">
        <f>VLOOKUP($D26,{"29 - Psychiatrie (Erwachsene)",1;"30 - Kinder- und Jugendpsychiatrie",1;"31 - Psychosomatik",1;"00 - Bitte eine Fachabteilung auswählen",0;0,0},2,0)</f>
        <v>0</v>
      </c>
      <c r="X26" s="9">
        <f t="shared" si="4"/>
        <v>1</v>
      </c>
      <c r="Y26" s="9">
        <f t="shared" si="5"/>
        <v>0</v>
      </c>
    </row>
    <row r="27" spans="2:25" ht="15" customHeight="1" x14ac:dyDescent="0.25">
      <c r="B27" s="78" t="str">
        <f t="shared" si="1"/>
        <v>!!!</v>
      </c>
      <c r="C27" s="233" t="s">
        <v>75</v>
      </c>
      <c r="D27" s="234"/>
      <c r="E27" s="235"/>
      <c r="F27" s="72"/>
      <c r="S27" s="9" t="str">
        <f>VLOOKUP(D26,{"29 - Psychiatrie (Erwachsene)","Einrichtungen";"30 - Kinder- und Jugendpsychiatrie","Einrichtungen";"31 - Psychosomatik","Einrichtungen";"00 - Bitte eine Fachabteilung auswählen","Leer";0,"Leer"},2,0)</f>
        <v>Leer</v>
      </c>
      <c r="T27" s="9">
        <f t="shared" si="2"/>
        <v>0</v>
      </c>
      <c r="U27" s="203" t="str">
        <f t="shared" si="3"/>
        <v/>
      </c>
      <c r="V27" s="9" t="str">
        <f>VLOOKUP($D27,{"29 - Psychiatrie (Erwachsene)","29 - Psychiatrie (Erwachsene)";"30 - Kinder- und Jugendpsychiatrie","30 - Kinder- und Jugendpsychiatrie";"31 - Psychosomatik","31 - Psychosomatik";"00 - Bitte eine Fachabteilung auswählen","";0,""},2,0)</f>
        <v/>
      </c>
      <c r="W27" s="9">
        <f>VLOOKUP($D27,{"29 - Psychiatrie (Erwachsene)",1;"30 - Kinder- und Jugendpsychiatrie",1;"31 - Psychosomatik",1;"00 - Bitte eine Fachabteilung auswählen",0;0,0},2,0)</f>
        <v>0</v>
      </c>
      <c r="X27" s="9">
        <f t="shared" si="4"/>
        <v>1</v>
      </c>
      <c r="Y27" s="9">
        <f t="shared" si="5"/>
        <v>0</v>
      </c>
    </row>
    <row r="28" spans="2:25" ht="15" customHeight="1" x14ac:dyDescent="0.25">
      <c r="B28" s="78" t="str">
        <f t="shared" si="1"/>
        <v>!!!</v>
      </c>
      <c r="C28" s="233" t="s">
        <v>76</v>
      </c>
      <c r="D28" s="234"/>
      <c r="E28" s="235"/>
      <c r="F28" s="72"/>
      <c r="S28" s="9" t="str">
        <f>VLOOKUP(D27,{"29 - Psychiatrie (Erwachsene)","Einrichtungen";"30 - Kinder- und Jugendpsychiatrie","Einrichtungen";"31 - Psychosomatik","Einrichtungen";"00 - Bitte eine Fachabteilung auswählen","Leer";0,"Leer"},2,0)</f>
        <v>Leer</v>
      </c>
      <c r="T28" s="9">
        <f t="shared" si="2"/>
        <v>0</v>
      </c>
      <c r="U28" s="203" t="str">
        <f t="shared" si="3"/>
        <v/>
      </c>
      <c r="V28" s="9" t="str">
        <f>VLOOKUP($D28,{"29 - Psychiatrie (Erwachsene)","29 - Psychiatrie (Erwachsene)";"30 - Kinder- und Jugendpsychiatrie","30 - Kinder- und Jugendpsychiatrie";"31 - Psychosomatik","31 - Psychosomatik";"00 - Bitte eine Fachabteilung auswählen","";0,""},2,0)</f>
        <v/>
      </c>
      <c r="W28" s="9">
        <f>VLOOKUP($D28,{"29 - Psychiatrie (Erwachsene)",1;"30 - Kinder- und Jugendpsychiatrie",1;"31 - Psychosomatik",1;"00 - Bitte eine Fachabteilung auswählen",0;0,0},2,0)</f>
        <v>0</v>
      </c>
      <c r="X28" s="9">
        <f t="shared" si="4"/>
        <v>1</v>
      </c>
      <c r="Y28" s="9">
        <f t="shared" si="5"/>
        <v>0</v>
      </c>
    </row>
    <row r="29" spans="2:25" ht="15" customHeight="1" x14ac:dyDescent="0.25">
      <c r="B29" s="78" t="str">
        <f t="shared" si="1"/>
        <v>!!!</v>
      </c>
      <c r="C29" s="233" t="s">
        <v>77</v>
      </c>
      <c r="D29" s="234"/>
      <c r="E29" s="235"/>
      <c r="F29" s="72"/>
      <c r="S29" s="9" t="str">
        <f>VLOOKUP(D28,{"29 - Psychiatrie (Erwachsene)","Einrichtungen";"30 - Kinder- und Jugendpsychiatrie","Einrichtungen";"31 - Psychosomatik","Einrichtungen";"00 - Bitte eine Fachabteilung auswählen","Leer";0,"Leer"},2,0)</f>
        <v>Leer</v>
      </c>
      <c r="T29" s="9">
        <f t="shared" si="2"/>
        <v>0</v>
      </c>
      <c r="U29" s="203" t="str">
        <f t="shared" si="3"/>
        <v/>
      </c>
      <c r="V29" s="9" t="str">
        <f>VLOOKUP($D29,{"29 - Psychiatrie (Erwachsene)","29 - Psychiatrie (Erwachsene)";"30 - Kinder- und Jugendpsychiatrie","30 - Kinder- und Jugendpsychiatrie";"31 - Psychosomatik","31 - Psychosomatik";"00 - Bitte eine Fachabteilung auswählen","";0,""},2,0)</f>
        <v/>
      </c>
      <c r="W29" s="9">
        <f>VLOOKUP($D29,{"29 - Psychiatrie (Erwachsene)",1;"30 - Kinder- und Jugendpsychiatrie",1;"31 - Psychosomatik",1;"00 - Bitte eine Fachabteilung auswählen",0;0,0},2,0)</f>
        <v>0</v>
      </c>
      <c r="X29" s="9">
        <f t="shared" si="4"/>
        <v>1</v>
      </c>
      <c r="Y29" s="9">
        <f t="shared" si="5"/>
        <v>0</v>
      </c>
    </row>
    <row r="30" spans="2:25" ht="15" customHeight="1" x14ac:dyDescent="0.25">
      <c r="B30" s="78" t="str">
        <f t="shared" si="1"/>
        <v>!!!</v>
      </c>
      <c r="C30" s="233" t="s">
        <v>78</v>
      </c>
      <c r="D30" s="234"/>
      <c r="E30" s="235"/>
      <c r="F30" s="72"/>
      <c r="S30" s="9" t="str">
        <f>VLOOKUP(D29,{"29 - Psychiatrie (Erwachsene)","Einrichtungen";"30 - Kinder- und Jugendpsychiatrie","Einrichtungen";"31 - Psychosomatik","Einrichtungen";"00 - Bitte eine Fachabteilung auswählen","Leer";0,"Leer"},2,0)</f>
        <v>Leer</v>
      </c>
      <c r="T30" s="9">
        <f t="shared" si="2"/>
        <v>0</v>
      </c>
      <c r="U30" s="203" t="str">
        <f t="shared" si="3"/>
        <v/>
      </c>
      <c r="V30" s="9" t="str">
        <f>VLOOKUP($D30,{"29 - Psychiatrie (Erwachsene)","29 - Psychiatrie (Erwachsene)";"30 - Kinder- und Jugendpsychiatrie","30 - Kinder- und Jugendpsychiatrie";"31 - Psychosomatik","31 - Psychosomatik";"00 - Bitte eine Fachabteilung auswählen","";0,""},2,0)</f>
        <v/>
      </c>
      <c r="W30" s="9">
        <f>VLOOKUP($D30,{"29 - Psychiatrie (Erwachsene)",1;"30 - Kinder- und Jugendpsychiatrie",1;"31 - Psychosomatik",1;"00 - Bitte eine Fachabteilung auswählen",0;0,0},2,0)</f>
        <v>0</v>
      </c>
      <c r="X30" s="9">
        <f t="shared" si="4"/>
        <v>1</v>
      </c>
      <c r="Y30" s="9">
        <f t="shared" si="5"/>
        <v>0</v>
      </c>
    </row>
    <row r="31" spans="2:25" ht="15" customHeight="1" x14ac:dyDescent="0.25">
      <c r="B31" s="78" t="str">
        <f t="shared" si="1"/>
        <v>!!!</v>
      </c>
      <c r="C31" s="233" t="s">
        <v>79</v>
      </c>
      <c r="D31" s="234"/>
      <c r="E31" s="235"/>
      <c r="F31" s="72"/>
      <c r="S31" s="9" t="str">
        <f>VLOOKUP(D30,{"29 - Psychiatrie (Erwachsene)","Einrichtungen";"30 - Kinder- und Jugendpsychiatrie","Einrichtungen";"31 - Psychosomatik","Einrichtungen";"00 - Bitte eine Fachabteilung auswählen","Leer";0,"Leer"},2,0)</f>
        <v>Leer</v>
      </c>
      <c r="T31" s="9">
        <f t="shared" si="2"/>
        <v>0</v>
      </c>
      <c r="U31" s="203" t="str">
        <f t="shared" si="3"/>
        <v/>
      </c>
      <c r="V31" s="9" t="str">
        <f>VLOOKUP($D31,{"29 - Psychiatrie (Erwachsene)","29 - Psychiatrie (Erwachsene)";"30 - Kinder- und Jugendpsychiatrie","30 - Kinder- und Jugendpsychiatrie";"31 - Psychosomatik","31 - Psychosomatik";"00 - Bitte eine Fachabteilung auswählen","";0,""},2,0)</f>
        <v/>
      </c>
      <c r="W31" s="9">
        <f>VLOOKUP($D31,{"29 - Psychiatrie (Erwachsene)",1;"30 - Kinder- und Jugendpsychiatrie",1;"31 - Psychosomatik",1;"00 - Bitte eine Fachabteilung auswählen",0;0,0},2,0)</f>
        <v>0</v>
      </c>
      <c r="X31" s="9">
        <f t="shared" si="4"/>
        <v>1</v>
      </c>
      <c r="Y31" s="9">
        <f t="shared" si="5"/>
        <v>0</v>
      </c>
    </row>
    <row r="32" spans="2:25" ht="15" customHeight="1" x14ac:dyDescent="0.25">
      <c r="B32" s="78" t="str">
        <f t="shared" si="1"/>
        <v>!!!</v>
      </c>
      <c r="C32" s="233" t="s">
        <v>80</v>
      </c>
      <c r="D32" s="234"/>
      <c r="E32" s="235"/>
      <c r="F32" s="72"/>
      <c r="S32" s="9" t="str">
        <f>VLOOKUP(D31,{"29 - Psychiatrie (Erwachsene)","Einrichtungen";"30 - Kinder- und Jugendpsychiatrie","Einrichtungen";"31 - Psychosomatik","Einrichtungen";"00 - Bitte eine Fachabteilung auswählen","Leer";0,"Leer"},2,0)</f>
        <v>Leer</v>
      </c>
      <c r="T32" s="9">
        <f t="shared" si="2"/>
        <v>0</v>
      </c>
      <c r="U32" s="203" t="str">
        <f t="shared" si="3"/>
        <v/>
      </c>
      <c r="V32" s="9" t="str">
        <f>VLOOKUP($D32,{"29 - Psychiatrie (Erwachsene)","29 - Psychiatrie (Erwachsene)";"30 - Kinder- und Jugendpsychiatrie","30 - Kinder- und Jugendpsychiatrie";"31 - Psychosomatik","31 - Psychosomatik";"00 - Bitte eine Fachabteilung auswählen","";0,""},2,0)</f>
        <v/>
      </c>
      <c r="W32" s="9">
        <f>VLOOKUP($D32,{"29 - Psychiatrie (Erwachsene)",1;"30 - Kinder- und Jugendpsychiatrie",1;"31 - Psychosomatik",1;"00 - Bitte eine Fachabteilung auswählen",0;0,0},2,0)</f>
        <v>0</v>
      </c>
      <c r="X32" s="9">
        <f t="shared" si="4"/>
        <v>1</v>
      </c>
      <c r="Y32" s="9">
        <f t="shared" si="5"/>
        <v>0</v>
      </c>
    </row>
    <row r="33" spans="2:25" ht="15" customHeight="1" x14ac:dyDescent="0.25">
      <c r="B33" s="78" t="str">
        <f t="shared" si="1"/>
        <v>!!!</v>
      </c>
      <c r="C33" s="233" t="s">
        <v>81</v>
      </c>
      <c r="D33" s="234"/>
      <c r="E33" s="235"/>
      <c r="F33" s="72"/>
      <c r="S33" s="9" t="str">
        <f>VLOOKUP(D32,{"29 - Psychiatrie (Erwachsene)","Einrichtungen";"30 - Kinder- und Jugendpsychiatrie","Einrichtungen";"31 - Psychosomatik","Einrichtungen";"00 - Bitte eine Fachabteilung auswählen","Leer";0,"Leer"},2,0)</f>
        <v>Leer</v>
      </c>
      <c r="T33" s="9">
        <f t="shared" si="2"/>
        <v>0</v>
      </c>
      <c r="U33" s="203" t="str">
        <f t="shared" si="3"/>
        <v/>
      </c>
      <c r="V33" s="9" t="str">
        <f>VLOOKUP($D33,{"29 - Psychiatrie (Erwachsene)","29 - Psychiatrie (Erwachsene)";"30 - Kinder- und Jugendpsychiatrie","30 - Kinder- und Jugendpsychiatrie";"31 - Psychosomatik","31 - Psychosomatik";"00 - Bitte eine Fachabteilung auswählen","";0,""},2,0)</f>
        <v/>
      </c>
      <c r="W33" s="9">
        <f>VLOOKUP($D33,{"29 - Psychiatrie (Erwachsene)",1;"30 - Kinder- und Jugendpsychiatrie",1;"31 - Psychosomatik",1;"00 - Bitte eine Fachabteilung auswählen",0;0,0},2,0)</f>
        <v>0</v>
      </c>
      <c r="X33" s="9">
        <f t="shared" si="4"/>
        <v>1</v>
      </c>
      <c r="Y33" s="9">
        <f t="shared" si="5"/>
        <v>0</v>
      </c>
    </row>
    <row r="34" spans="2:25" ht="15" customHeight="1" x14ac:dyDescent="0.25">
      <c r="B34" s="78" t="str">
        <f t="shared" si="1"/>
        <v>!!!</v>
      </c>
      <c r="C34" s="233" t="s">
        <v>82</v>
      </c>
      <c r="D34" s="234"/>
      <c r="E34" s="235"/>
      <c r="F34" s="72"/>
      <c r="S34" s="9" t="str">
        <f>VLOOKUP(D33,{"29 - Psychiatrie (Erwachsene)","Einrichtungen";"30 - Kinder- und Jugendpsychiatrie","Einrichtungen";"31 - Psychosomatik","Einrichtungen";"00 - Bitte eine Fachabteilung auswählen","Leer";0,"Leer"},2,0)</f>
        <v>Leer</v>
      </c>
      <c r="T34" s="9">
        <f t="shared" si="2"/>
        <v>0</v>
      </c>
      <c r="U34" s="203" t="str">
        <f t="shared" si="3"/>
        <v/>
      </c>
      <c r="V34" s="9" t="str">
        <f>VLOOKUP($D34,{"29 - Psychiatrie (Erwachsene)","29 - Psychiatrie (Erwachsene)";"30 - Kinder- und Jugendpsychiatrie","30 - Kinder- und Jugendpsychiatrie";"31 - Psychosomatik","31 - Psychosomatik";"00 - Bitte eine Fachabteilung auswählen","";0,""},2,0)</f>
        <v/>
      </c>
      <c r="W34" s="9">
        <f>VLOOKUP($D34,{"29 - Psychiatrie (Erwachsene)",1;"30 - Kinder- und Jugendpsychiatrie",1;"31 - Psychosomatik",1;"00 - Bitte eine Fachabteilung auswählen",0;0,0},2,0)</f>
        <v>0</v>
      </c>
      <c r="X34" s="9">
        <f t="shared" si="4"/>
        <v>1</v>
      </c>
      <c r="Y34" s="9">
        <f t="shared" si="5"/>
        <v>0</v>
      </c>
    </row>
    <row r="35" spans="2:25" ht="15" customHeight="1" x14ac:dyDescent="0.25">
      <c r="B35" s="78" t="str">
        <f t="shared" si="1"/>
        <v>!!!</v>
      </c>
      <c r="C35" s="233" t="s">
        <v>83</v>
      </c>
      <c r="D35" s="234"/>
      <c r="E35" s="235"/>
      <c r="F35" s="72"/>
      <c r="S35" s="9" t="str">
        <f>VLOOKUP(D34,{"29 - Psychiatrie (Erwachsene)","Einrichtungen";"30 - Kinder- und Jugendpsychiatrie","Einrichtungen";"31 - Psychosomatik","Einrichtungen";"00 - Bitte eine Fachabteilung auswählen","Leer";0,"Leer"},2,0)</f>
        <v>Leer</v>
      </c>
      <c r="T35" s="9">
        <f t="shared" si="2"/>
        <v>0</v>
      </c>
      <c r="U35" s="203" t="str">
        <f t="shared" si="3"/>
        <v/>
      </c>
      <c r="V35" s="9" t="str">
        <f>VLOOKUP($D35,{"29 - Psychiatrie (Erwachsene)","29 - Psychiatrie (Erwachsene)";"30 - Kinder- und Jugendpsychiatrie","30 - Kinder- und Jugendpsychiatrie";"31 - Psychosomatik","31 - Psychosomatik";"00 - Bitte eine Fachabteilung auswählen","";0,""},2,0)</f>
        <v/>
      </c>
      <c r="W35" s="9">
        <f>VLOOKUP($D35,{"29 - Psychiatrie (Erwachsene)",1;"30 - Kinder- und Jugendpsychiatrie",1;"31 - Psychosomatik",1;"00 - Bitte eine Fachabteilung auswählen",0;0,0},2,0)</f>
        <v>0</v>
      </c>
      <c r="X35" s="9">
        <f t="shared" si="4"/>
        <v>1</v>
      </c>
      <c r="Y35" s="9">
        <f t="shared" si="5"/>
        <v>0</v>
      </c>
    </row>
    <row r="36" spans="2:25" ht="15" customHeight="1" x14ac:dyDescent="0.25">
      <c r="B36" s="78" t="str">
        <f t="shared" si="1"/>
        <v>!!!</v>
      </c>
      <c r="C36" s="233" t="s">
        <v>84</v>
      </c>
      <c r="D36" s="234"/>
      <c r="E36" s="235"/>
      <c r="F36" s="72"/>
      <c r="S36" s="9" t="str">
        <f>VLOOKUP(D35,{"29 - Psychiatrie (Erwachsene)","Einrichtungen";"30 - Kinder- und Jugendpsychiatrie","Einrichtungen";"31 - Psychosomatik","Einrichtungen";"00 - Bitte eine Fachabteilung auswählen","Leer";0,"Leer"},2,0)</f>
        <v>Leer</v>
      </c>
      <c r="T36" s="9">
        <f t="shared" si="2"/>
        <v>0</v>
      </c>
      <c r="U36" s="203" t="str">
        <f t="shared" si="3"/>
        <v/>
      </c>
      <c r="V36" s="9" t="str">
        <f>VLOOKUP($D36,{"29 - Psychiatrie (Erwachsene)","29 - Psychiatrie (Erwachsene)";"30 - Kinder- und Jugendpsychiatrie","30 - Kinder- und Jugendpsychiatrie";"31 - Psychosomatik","31 - Psychosomatik";"00 - Bitte eine Fachabteilung auswählen","";0,""},2,0)</f>
        <v/>
      </c>
      <c r="W36" s="9">
        <f>VLOOKUP($D36,{"29 - Psychiatrie (Erwachsene)",1;"30 - Kinder- und Jugendpsychiatrie",1;"31 - Psychosomatik",1;"00 - Bitte eine Fachabteilung auswählen",0;0,0},2,0)</f>
        <v>0</v>
      </c>
      <c r="X36" s="9">
        <f t="shared" si="4"/>
        <v>1</v>
      </c>
      <c r="Y36" s="9">
        <f t="shared" si="5"/>
        <v>0</v>
      </c>
    </row>
    <row r="37" spans="2:25" ht="15" customHeight="1" x14ac:dyDescent="0.25">
      <c r="B37" s="78" t="str">
        <f t="shared" si="1"/>
        <v>!!!</v>
      </c>
      <c r="C37" s="233" t="s">
        <v>85</v>
      </c>
      <c r="D37" s="234"/>
      <c r="E37" s="235"/>
      <c r="F37" s="72"/>
      <c r="S37" s="9" t="str">
        <f>VLOOKUP(D36,{"29 - Psychiatrie (Erwachsene)","Einrichtungen";"30 - Kinder- und Jugendpsychiatrie","Einrichtungen";"31 - Psychosomatik","Einrichtungen";"00 - Bitte eine Fachabteilung auswählen","Leer";0,"Leer"},2,0)</f>
        <v>Leer</v>
      </c>
      <c r="T37" s="9">
        <f t="shared" si="2"/>
        <v>0</v>
      </c>
      <c r="U37" s="203" t="str">
        <f t="shared" si="3"/>
        <v/>
      </c>
      <c r="V37" s="9" t="str">
        <f>VLOOKUP($D37,{"29 - Psychiatrie (Erwachsene)","29 - Psychiatrie (Erwachsene)";"30 - Kinder- und Jugendpsychiatrie","30 - Kinder- und Jugendpsychiatrie";"31 - Psychosomatik","31 - Psychosomatik";"00 - Bitte eine Fachabteilung auswählen","";0,""},2,0)</f>
        <v/>
      </c>
      <c r="W37" s="9">
        <f>VLOOKUP($D37,{"29 - Psychiatrie (Erwachsene)",1;"30 - Kinder- und Jugendpsychiatrie",1;"31 - Psychosomatik",1;"00 - Bitte eine Fachabteilung auswählen",0;0,0},2,0)</f>
        <v>0</v>
      </c>
      <c r="X37" s="9">
        <f t="shared" si="4"/>
        <v>1</v>
      </c>
      <c r="Y37" s="9">
        <f t="shared" si="5"/>
        <v>0</v>
      </c>
    </row>
    <row r="38" spans="2:25" ht="15" customHeight="1" x14ac:dyDescent="0.25">
      <c r="B38" s="78" t="str">
        <f t="shared" si="1"/>
        <v>!!!</v>
      </c>
      <c r="C38" s="233" t="s">
        <v>86</v>
      </c>
      <c r="D38" s="234"/>
      <c r="E38" s="235"/>
      <c r="F38" s="72"/>
      <c r="S38" s="9" t="str">
        <f>VLOOKUP(D37,{"29 - Psychiatrie (Erwachsene)","Einrichtungen";"30 - Kinder- und Jugendpsychiatrie","Einrichtungen";"31 - Psychosomatik","Einrichtungen";"00 - Bitte eine Fachabteilung auswählen","Leer";0,"Leer"},2,0)</f>
        <v>Leer</v>
      </c>
      <c r="T38" s="9">
        <f t="shared" si="2"/>
        <v>0</v>
      </c>
      <c r="U38" s="203" t="str">
        <f t="shared" si="3"/>
        <v/>
      </c>
      <c r="V38" s="9" t="str">
        <f>VLOOKUP($D38,{"29 - Psychiatrie (Erwachsene)","29 - Psychiatrie (Erwachsene)";"30 - Kinder- und Jugendpsychiatrie","30 - Kinder- und Jugendpsychiatrie";"31 - Psychosomatik","31 - Psychosomatik";"00 - Bitte eine Fachabteilung auswählen","";0,""},2,0)</f>
        <v/>
      </c>
      <c r="W38" s="9">
        <f>VLOOKUP($D38,{"29 - Psychiatrie (Erwachsene)",1;"30 - Kinder- und Jugendpsychiatrie",1;"31 - Psychosomatik",1;"00 - Bitte eine Fachabteilung auswählen",0;0,0},2,0)</f>
        <v>0</v>
      </c>
      <c r="X38" s="9">
        <f t="shared" si="4"/>
        <v>1</v>
      </c>
      <c r="Y38" s="9">
        <f t="shared" si="5"/>
        <v>0</v>
      </c>
    </row>
    <row r="39" spans="2:25" ht="15" customHeight="1" x14ac:dyDescent="0.25">
      <c r="B39" s="78" t="str">
        <f t="shared" si="1"/>
        <v>!!!</v>
      </c>
      <c r="C39" s="233" t="s">
        <v>87</v>
      </c>
      <c r="D39" s="234"/>
      <c r="E39" s="235"/>
      <c r="F39" s="72"/>
      <c r="S39" s="9" t="str">
        <f>VLOOKUP(D38,{"29 - Psychiatrie (Erwachsene)","Einrichtungen";"30 - Kinder- und Jugendpsychiatrie","Einrichtungen";"31 - Psychosomatik","Einrichtungen";"00 - Bitte eine Fachabteilung auswählen","Leer";0,"Leer"},2,0)</f>
        <v>Leer</v>
      </c>
      <c r="T39" s="9">
        <f t="shared" si="2"/>
        <v>0</v>
      </c>
      <c r="U39" s="203" t="str">
        <f t="shared" si="3"/>
        <v/>
      </c>
      <c r="V39" s="9" t="str">
        <f>VLOOKUP($D39,{"29 - Psychiatrie (Erwachsene)","29 - Psychiatrie (Erwachsene)";"30 - Kinder- und Jugendpsychiatrie","30 - Kinder- und Jugendpsychiatrie";"31 - Psychosomatik","31 - Psychosomatik";"00 - Bitte eine Fachabteilung auswählen","";0,""},2,0)</f>
        <v/>
      </c>
      <c r="W39" s="9">
        <f>VLOOKUP($D39,{"29 - Psychiatrie (Erwachsene)",1;"30 - Kinder- und Jugendpsychiatrie",1;"31 - Psychosomatik",1;"00 - Bitte eine Fachabteilung auswählen",0;0,0},2,0)</f>
        <v>0</v>
      </c>
      <c r="X39" s="9">
        <f t="shared" si="4"/>
        <v>1</v>
      </c>
      <c r="Y39" s="9">
        <f t="shared" si="5"/>
        <v>0</v>
      </c>
    </row>
    <row r="40" spans="2:25" ht="15" customHeight="1" x14ac:dyDescent="0.25">
      <c r="B40" s="78" t="str">
        <f t="shared" si="1"/>
        <v>!!!</v>
      </c>
      <c r="C40" s="233" t="s">
        <v>88</v>
      </c>
      <c r="D40" s="234"/>
      <c r="E40" s="235"/>
      <c r="F40" s="72"/>
      <c r="S40" s="9" t="str">
        <f>VLOOKUP(D39,{"29 - Psychiatrie (Erwachsene)","Einrichtungen";"30 - Kinder- und Jugendpsychiatrie","Einrichtungen";"31 - Psychosomatik","Einrichtungen";"00 - Bitte eine Fachabteilung auswählen","Leer";0,"Leer"},2,0)</f>
        <v>Leer</v>
      </c>
      <c r="T40" s="9">
        <f t="shared" si="2"/>
        <v>0</v>
      </c>
      <c r="U40" s="203" t="str">
        <f t="shared" si="3"/>
        <v/>
      </c>
      <c r="V40" s="9" t="str">
        <f>VLOOKUP($D40,{"29 - Psychiatrie (Erwachsene)","29 - Psychiatrie (Erwachsene)";"30 - Kinder- und Jugendpsychiatrie","30 - Kinder- und Jugendpsychiatrie";"31 - Psychosomatik","31 - Psychosomatik";"00 - Bitte eine Fachabteilung auswählen","";0,""},2,0)</f>
        <v/>
      </c>
      <c r="W40" s="9">
        <f>VLOOKUP($D40,{"29 - Psychiatrie (Erwachsene)",1;"30 - Kinder- und Jugendpsychiatrie",1;"31 - Psychosomatik",1;"00 - Bitte eine Fachabteilung auswählen",0;0,0},2,0)</f>
        <v>0</v>
      </c>
      <c r="X40" s="9">
        <f t="shared" si="4"/>
        <v>1</v>
      </c>
      <c r="Y40" s="9">
        <f t="shared" si="5"/>
        <v>0</v>
      </c>
    </row>
    <row r="41" spans="2:25" ht="15" customHeight="1" x14ac:dyDescent="0.25">
      <c r="B41" s="78" t="str">
        <f t="shared" si="1"/>
        <v>!!!</v>
      </c>
      <c r="C41" s="233" t="s">
        <v>89</v>
      </c>
      <c r="D41" s="234"/>
      <c r="E41" s="235"/>
      <c r="F41" s="72"/>
      <c r="S41" s="9" t="str">
        <f>VLOOKUP(D40,{"29 - Psychiatrie (Erwachsene)","Einrichtungen";"30 - Kinder- und Jugendpsychiatrie","Einrichtungen";"31 - Psychosomatik","Einrichtungen";"00 - Bitte eine Fachabteilung auswählen","Leer";0,"Leer"},2,0)</f>
        <v>Leer</v>
      </c>
      <c r="T41" s="9">
        <f t="shared" si="2"/>
        <v>0</v>
      </c>
      <c r="U41" s="203" t="str">
        <f t="shared" si="3"/>
        <v/>
      </c>
      <c r="V41" s="9" t="str">
        <f>VLOOKUP($D41,{"29 - Psychiatrie (Erwachsene)","29 - Psychiatrie (Erwachsene)";"30 - Kinder- und Jugendpsychiatrie","30 - Kinder- und Jugendpsychiatrie";"31 - Psychosomatik","31 - Psychosomatik";"00 - Bitte eine Fachabteilung auswählen","";0,""},2,0)</f>
        <v/>
      </c>
      <c r="W41" s="9">
        <f>VLOOKUP($D41,{"29 - Psychiatrie (Erwachsene)",1;"30 - Kinder- und Jugendpsychiatrie",1;"31 - Psychosomatik",1;"00 - Bitte eine Fachabteilung auswählen",0;0,0},2,0)</f>
        <v>0</v>
      </c>
      <c r="X41" s="9">
        <f t="shared" si="4"/>
        <v>1</v>
      </c>
      <c r="Y41" s="9">
        <f t="shared" si="5"/>
        <v>0</v>
      </c>
    </row>
    <row r="42" spans="2:25" ht="15" customHeight="1" x14ac:dyDescent="0.25">
      <c r="B42" s="78" t="str">
        <f t="shared" si="1"/>
        <v>!!!</v>
      </c>
      <c r="C42" s="233" t="s">
        <v>90</v>
      </c>
      <c r="D42" s="234"/>
      <c r="E42" s="235"/>
      <c r="F42" s="72"/>
      <c r="S42" s="9" t="str">
        <f>VLOOKUP(D41,{"29 - Psychiatrie (Erwachsene)","Einrichtungen";"30 - Kinder- und Jugendpsychiatrie","Einrichtungen";"31 - Psychosomatik","Einrichtungen";"00 - Bitte eine Fachabteilung auswählen","Leer";0,"Leer"},2,0)</f>
        <v>Leer</v>
      </c>
      <c r="T42" s="9">
        <f t="shared" si="2"/>
        <v>0</v>
      </c>
      <c r="U42" s="203" t="str">
        <f t="shared" si="3"/>
        <v/>
      </c>
      <c r="V42" s="9" t="str">
        <f>VLOOKUP($D42,{"29 - Psychiatrie (Erwachsene)","29 - Psychiatrie (Erwachsene)";"30 - Kinder- und Jugendpsychiatrie","30 - Kinder- und Jugendpsychiatrie";"31 - Psychosomatik","31 - Psychosomatik";"00 - Bitte eine Fachabteilung auswählen","";0,""},2,0)</f>
        <v/>
      </c>
      <c r="W42" s="9">
        <f>VLOOKUP($D42,{"29 - Psychiatrie (Erwachsene)",1;"30 - Kinder- und Jugendpsychiatrie",1;"31 - Psychosomatik",1;"00 - Bitte eine Fachabteilung auswählen",0;0,0},2,0)</f>
        <v>0</v>
      </c>
      <c r="X42" s="9">
        <f t="shared" si="4"/>
        <v>1</v>
      </c>
      <c r="Y42" s="9">
        <f t="shared" si="5"/>
        <v>0</v>
      </c>
    </row>
    <row r="43" spans="2:25" ht="15" customHeight="1" x14ac:dyDescent="0.25">
      <c r="B43" s="78" t="str">
        <f t="shared" si="1"/>
        <v>!!!</v>
      </c>
      <c r="C43" s="233" t="s">
        <v>91</v>
      </c>
      <c r="D43" s="234"/>
      <c r="E43" s="235"/>
      <c r="F43" s="72"/>
      <c r="S43" s="9" t="str">
        <f>VLOOKUP(D42,{"29 - Psychiatrie (Erwachsene)","Einrichtungen";"30 - Kinder- und Jugendpsychiatrie","Einrichtungen";"31 - Psychosomatik","Einrichtungen";"00 - Bitte eine Fachabteilung auswählen","Leer";0,"Leer"},2,0)</f>
        <v>Leer</v>
      </c>
      <c r="T43" s="9">
        <f t="shared" si="2"/>
        <v>0</v>
      </c>
      <c r="U43" s="203" t="str">
        <f t="shared" si="3"/>
        <v/>
      </c>
      <c r="V43" s="9" t="str">
        <f>VLOOKUP($D43,{"29 - Psychiatrie (Erwachsene)","29 - Psychiatrie (Erwachsene)";"30 - Kinder- und Jugendpsychiatrie","30 - Kinder- und Jugendpsychiatrie";"31 - Psychosomatik","31 - Psychosomatik";"00 - Bitte eine Fachabteilung auswählen","";0,""},2,0)</f>
        <v/>
      </c>
      <c r="W43" s="9">
        <f>VLOOKUP($D43,{"29 - Psychiatrie (Erwachsene)",1;"30 - Kinder- und Jugendpsychiatrie",1;"31 - Psychosomatik",1;"00 - Bitte eine Fachabteilung auswählen",0;0,0},2,0)</f>
        <v>0</v>
      </c>
      <c r="X43" s="9">
        <f t="shared" si="4"/>
        <v>1</v>
      </c>
      <c r="Y43" s="9">
        <f t="shared" si="5"/>
        <v>0</v>
      </c>
    </row>
    <row r="44" spans="2:25" ht="15" customHeight="1" x14ac:dyDescent="0.25">
      <c r="B44" s="78" t="str">
        <f t="shared" si="1"/>
        <v>!!!</v>
      </c>
      <c r="C44" s="233" t="s">
        <v>92</v>
      </c>
      <c r="D44" s="234"/>
      <c r="E44" s="235"/>
      <c r="F44" s="72"/>
      <c r="S44" s="9" t="str">
        <f>VLOOKUP(D43,{"29 - Psychiatrie (Erwachsene)","Einrichtungen";"30 - Kinder- und Jugendpsychiatrie","Einrichtungen";"31 - Psychosomatik","Einrichtungen";"00 - Bitte eine Fachabteilung auswählen","Leer";0,"Leer"},2,0)</f>
        <v>Leer</v>
      </c>
      <c r="T44" s="9">
        <f t="shared" si="2"/>
        <v>0</v>
      </c>
      <c r="U44" s="203" t="str">
        <f t="shared" si="3"/>
        <v/>
      </c>
      <c r="V44" s="9" t="str">
        <f>VLOOKUP($D44,{"29 - Psychiatrie (Erwachsene)","29 - Psychiatrie (Erwachsene)";"30 - Kinder- und Jugendpsychiatrie","30 - Kinder- und Jugendpsychiatrie";"31 - Psychosomatik","31 - Psychosomatik";"00 - Bitte eine Fachabteilung auswählen","";0,""},2,0)</f>
        <v/>
      </c>
      <c r="W44" s="9">
        <f>VLOOKUP($D44,{"29 - Psychiatrie (Erwachsene)",1;"30 - Kinder- und Jugendpsychiatrie",1;"31 - Psychosomatik",1;"00 - Bitte eine Fachabteilung auswählen",0;0,0},2,0)</f>
        <v>0</v>
      </c>
      <c r="X44" s="9">
        <f t="shared" si="4"/>
        <v>1</v>
      </c>
      <c r="Y44" s="9">
        <f t="shared" si="5"/>
        <v>0</v>
      </c>
    </row>
    <row r="45" spans="2:25" ht="15" customHeight="1" x14ac:dyDescent="0.25">
      <c r="B45" s="78" t="str">
        <f t="shared" si="1"/>
        <v>!!!</v>
      </c>
      <c r="C45" s="233" t="s">
        <v>93</v>
      </c>
      <c r="D45" s="234"/>
      <c r="E45" s="235"/>
      <c r="F45" s="72"/>
      <c r="S45" s="9" t="str">
        <f>VLOOKUP(D44,{"29 - Psychiatrie (Erwachsene)","Einrichtungen";"30 - Kinder- und Jugendpsychiatrie","Einrichtungen";"31 - Psychosomatik","Einrichtungen";"00 - Bitte eine Fachabteilung auswählen","Leer";0,"Leer"},2,0)</f>
        <v>Leer</v>
      </c>
      <c r="T45" s="9">
        <f t="shared" si="2"/>
        <v>0</v>
      </c>
      <c r="U45" s="203" t="str">
        <f t="shared" si="3"/>
        <v/>
      </c>
      <c r="V45" s="9" t="str">
        <f>VLOOKUP($D45,{"29 - Psychiatrie (Erwachsene)","29 - Psychiatrie (Erwachsene)";"30 - Kinder- und Jugendpsychiatrie","30 - Kinder- und Jugendpsychiatrie";"31 - Psychosomatik","31 - Psychosomatik";"00 - Bitte eine Fachabteilung auswählen","";0,""},2,0)</f>
        <v/>
      </c>
      <c r="W45" s="9">
        <f>VLOOKUP($D45,{"29 - Psychiatrie (Erwachsene)",1;"30 - Kinder- und Jugendpsychiatrie",1;"31 - Psychosomatik",1;"00 - Bitte eine Fachabteilung auswählen",0;0,0},2,0)</f>
        <v>0</v>
      </c>
      <c r="X45" s="9">
        <f t="shared" si="4"/>
        <v>1</v>
      </c>
      <c r="Y45" s="9">
        <f t="shared" si="5"/>
        <v>0</v>
      </c>
    </row>
    <row r="46" spans="2:25" ht="15" customHeight="1" x14ac:dyDescent="0.25">
      <c r="B46" s="78" t="str">
        <f t="shared" si="1"/>
        <v>!!!</v>
      </c>
      <c r="C46" s="233" t="s">
        <v>94</v>
      </c>
      <c r="D46" s="234"/>
      <c r="E46" s="235"/>
      <c r="F46" s="72"/>
      <c r="S46" s="9" t="str">
        <f>VLOOKUP(D45,{"29 - Psychiatrie (Erwachsene)","Einrichtungen";"30 - Kinder- und Jugendpsychiatrie","Einrichtungen";"31 - Psychosomatik","Einrichtungen";"00 - Bitte eine Fachabteilung auswählen","Leer";0,"Leer"},2,0)</f>
        <v>Leer</v>
      </c>
      <c r="T46" s="9">
        <f t="shared" si="2"/>
        <v>0</v>
      </c>
      <c r="U46" s="203" t="str">
        <f t="shared" si="3"/>
        <v/>
      </c>
      <c r="V46" s="9" t="str">
        <f>VLOOKUP($D46,{"29 - Psychiatrie (Erwachsene)","29 - Psychiatrie (Erwachsene)";"30 - Kinder- und Jugendpsychiatrie","30 - Kinder- und Jugendpsychiatrie";"31 - Psychosomatik","31 - Psychosomatik";"00 - Bitte eine Fachabteilung auswählen","";0,""},2,0)</f>
        <v/>
      </c>
      <c r="W46" s="9">
        <f>VLOOKUP($D46,{"29 - Psychiatrie (Erwachsene)",1;"30 - Kinder- und Jugendpsychiatrie",1;"31 - Psychosomatik",1;"00 - Bitte eine Fachabteilung auswählen",0;0,0},2,0)</f>
        <v>0</v>
      </c>
      <c r="X46" s="9">
        <f t="shared" si="4"/>
        <v>1</v>
      </c>
      <c r="Y46" s="9">
        <f t="shared" si="5"/>
        <v>0</v>
      </c>
    </row>
    <row r="47" spans="2:25" ht="15" customHeight="1" x14ac:dyDescent="0.25">
      <c r="B47" s="78" t="str">
        <f t="shared" si="1"/>
        <v>!!!</v>
      </c>
      <c r="C47" s="233" t="s">
        <v>95</v>
      </c>
      <c r="D47" s="234"/>
      <c r="E47" s="235"/>
      <c r="F47" s="72"/>
      <c r="S47" s="9" t="str">
        <f>VLOOKUP(D46,{"29 - Psychiatrie (Erwachsene)","Einrichtungen";"30 - Kinder- und Jugendpsychiatrie","Einrichtungen";"31 - Psychosomatik","Einrichtungen";"00 - Bitte eine Fachabteilung auswählen","Leer";0,"Leer"},2,0)</f>
        <v>Leer</v>
      </c>
      <c r="T47" s="9">
        <f t="shared" si="2"/>
        <v>0</v>
      </c>
      <c r="U47" s="203" t="str">
        <f t="shared" si="3"/>
        <v/>
      </c>
      <c r="V47" s="9" t="str">
        <f>VLOOKUP($D47,{"29 - Psychiatrie (Erwachsene)","29 - Psychiatrie (Erwachsene)";"30 - Kinder- und Jugendpsychiatrie","30 - Kinder- und Jugendpsychiatrie";"31 - Psychosomatik","31 - Psychosomatik";"00 - Bitte eine Fachabteilung auswählen","";0,""},2,0)</f>
        <v/>
      </c>
      <c r="W47" s="9">
        <f>VLOOKUP($D47,{"29 - Psychiatrie (Erwachsene)",1;"30 - Kinder- und Jugendpsychiatrie",1;"31 - Psychosomatik",1;"00 - Bitte eine Fachabteilung auswählen",0;0,0},2,0)</f>
        <v>0</v>
      </c>
      <c r="X47" s="9">
        <f t="shared" si="4"/>
        <v>1</v>
      </c>
      <c r="Y47" s="9">
        <f t="shared" si="5"/>
        <v>0</v>
      </c>
    </row>
    <row r="48" spans="2:25" ht="15" customHeight="1" x14ac:dyDescent="0.25">
      <c r="B48" s="78" t="str">
        <f t="shared" si="1"/>
        <v>!!!</v>
      </c>
      <c r="C48" s="233" t="s">
        <v>96</v>
      </c>
      <c r="D48" s="234"/>
      <c r="E48" s="235"/>
      <c r="F48" s="72"/>
      <c r="S48" s="9" t="str">
        <f>VLOOKUP(D47,{"29 - Psychiatrie (Erwachsene)","Einrichtungen";"30 - Kinder- und Jugendpsychiatrie","Einrichtungen";"31 - Psychosomatik","Einrichtungen";"00 - Bitte eine Fachabteilung auswählen","Leer";0,"Leer"},2,0)</f>
        <v>Leer</v>
      </c>
      <c r="T48" s="9">
        <f t="shared" si="2"/>
        <v>0</v>
      </c>
      <c r="U48" s="203" t="str">
        <f t="shared" si="3"/>
        <v/>
      </c>
      <c r="V48" s="9" t="str">
        <f>VLOOKUP($D48,{"29 - Psychiatrie (Erwachsene)","29 - Psychiatrie (Erwachsene)";"30 - Kinder- und Jugendpsychiatrie","30 - Kinder- und Jugendpsychiatrie";"31 - Psychosomatik","31 - Psychosomatik";"00 - Bitte eine Fachabteilung auswählen","";0,""},2,0)</f>
        <v/>
      </c>
      <c r="W48" s="9">
        <f>VLOOKUP($D48,{"29 - Psychiatrie (Erwachsene)",1;"30 - Kinder- und Jugendpsychiatrie",1;"31 - Psychosomatik",1;"00 - Bitte eine Fachabteilung auswählen",0;0,0},2,0)</f>
        <v>0</v>
      </c>
      <c r="X48" s="9">
        <f t="shared" si="4"/>
        <v>1</v>
      </c>
      <c r="Y48" s="9">
        <f t="shared" si="5"/>
        <v>0</v>
      </c>
    </row>
    <row r="49" spans="2:25" ht="15" customHeight="1" x14ac:dyDescent="0.25">
      <c r="B49" s="78" t="str">
        <f t="shared" si="1"/>
        <v>!!!</v>
      </c>
      <c r="C49" s="233" t="s">
        <v>97</v>
      </c>
      <c r="D49" s="234"/>
      <c r="E49" s="235"/>
      <c r="F49" s="72"/>
      <c r="S49" s="9" t="str">
        <f>VLOOKUP(D48,{"29 - Psychiatrie (Erwachsene)","Einrichtungen";"30 - Kinder- und Jugendpsychiatrie","Einrichtungen";"31 - Psychosomatik","Einrichtungen";"00 - Bitte eine Fachabteilung auswählen","Leer";0,"Leer"},2,0)</f>
        <v>Leer</v>
      </c>
      <c r="T49" s="9">
        <f t="shared" si="2"/>
        <v>0</v>
      </c>
      <c r="U49" s="203" t="str">
        <f t="shared" si="3"/>
        <v/>
      </c>
      <c r="V49" s="9" t="str">
        <f>VLOOKUP($D49,{"29 - Psychiatrie (Erwachsene)","29 - Psychiatrie (Erwachsene)";"30 - Kinder- und Jugendpsychiatrie","30 - Kinder- und Jugendpsychiatrie";"31 - Psychosomatik","31 - Psychosomatik";"00 - Bitte eine Fachabteilung auswählen","";0,""},2,0)</f>
        <v/>
      </c>
      <c r="W49" s="9">
        <f>VLOOKUP($D49,{"29 - Psychiatrie (Erwachsene)",1;"30 - Kinder- und Jugendpsychiatrie",1;"31 - Psychosomatik",1;"00 - Bitte eine Fachabteilung auswählen",0;0,0},2,0)</f>
        <v>0</v>
      </c>
      <c r="X49" s="9">
        <f t="shared" si="4"/>
        <v>1</v>
      </c>
      <c r="Y49" s="9">
        <f t="shared" si="5"/>
        <v>0</v>
      </c>
    </row>
    <row r="50" spans="2:25" ht="15" customHeight="1" x14ac:dyDescent="0.25">
      <c r="B50" s="78" t="str">
        <f t="shared" si="1"/>
        <v>!!!</v>
      </c>
      <c r="C50" s="233" t="s">
        <v>98</v>
      </c>
      <c r="D50" s="234"/>
      <c r="E50" s="235"/>
      <c r="F50" s="72"/>
      <c r="S50" s="9" t="str">
        <f>VLOOKUP(D49,{"29 - Psychiatrie (Erwachsene)","Einrichtungen";"30 - Kinder- und Jugendpsychiatrie","Einrichtungen";"31 - Psychosomatik","Einrichtungen";"00 - Bitte eine Fachabteilung auswählen","Leer";0,"Leer"},2,0)</f>
        <v>Leer</v>
      </c>
      <c r="T50" s="9">
        <f t="shared" si="2"/>
        <v>0</v>
      </c>
      <c r="U50" s="203" t="str">
        <f t="shared" si="3"/>
        <v/>
      </c>
      <c r="V50" s="9" t="str">
        <f>VLOOKUP($D50,{"29 - Psychiatrie (Erwachsene)","29 - Psychiatrie (Erwachsene)";"30 - Kinder- und Jugendpsychiatrie","30 - Kinder- und Jugendpsychiatrie";"31 - Psychosomatik","31 - Psychosomatik";"00 - Bitte eine Fachabteilung auswählen","";0,""},2,0)</f>
        <v/>
      </c>
      <c r="W50" s="9">
        <f>VLOOKUP($D50,{"29 - Psychiatrie (Erwachsene)",1;"30 - Kinder- und Jugendpsychiatrie",1;"31 - Psychosomatik",1;"00 - Bitte eine Fachabteilung auswählen",0;0,0},2,0)</f>
        <v>0</v>
      </c>
      <c r="X50" s="9">
        <f t="shared" si="4"/>
        <v>1</v>
      </c>
      <c r="Y50" s="9">
        <f t="shared" si="5"/>
        <v>0</v>
      </c>
    </row>
    <row r="51" spans="2:25" ht="15" customHeight="1" x14ac:dyDescent="0.25">
      <c r="B51" s="78" t="str">
        <f t="shared" si="1"/>
        <v>!!!</v>
      </c>
      <c r="C51" s="233" t="s">
        <v>99</v>
      </c>
      <c r="D51" s="234"/>
      <c r="E51" s="235"/>
      <c r="F51" s="72"/>
      <c r="S51" s="9" t="str">
        <f>VLOOKUP(D50,{"29 - Psychiatrie (Erwachsene)","Einrichtungen";"30 - Kinder- und Jugendpsychiatrie","Einrichtungen";"31 - Psychosomatik","Einrichtungen";"00 - Bitte eine Fachabteilung auswählen","Leer";0,"Leer"},2,0)</f>
        <v>Leer</v>
      </c>
      <c r="T51" s="9">
        <f t="shared" si="2"/>
        <v>0</v>
      </c>
      <c r="U51" s="203" t="str">
        <f t="shared" si="3"/>
        <v/>
      </c>
      <c r="V51" s="9" t="str">
        <f>VLOOKUP($D51,{"29 - Psychiatrie (Erwachsene)","29 - Psychiatrie (Erwachsene)";"30 - Kinder- und Jugendpsychiatrie","30 - Kinder- und Jugendpsychiatrie";"31 - Psychosomatik","31 - Psychosomatik";"00 - Bitte eine Fachabteilung auswählen","";0,""},2,0)</f>
        <v/>
      </c>
      <c r="W51" s="9">
        <f>VLOOKUP($D51,{"29 - Psychiatrie (Erwachsene)",1;"30 - Kinder- und Jugendpsychiatrie",1;"31 - Psychosomatik",1;"00 - Bitte eine Fachabteilung auswählen",0;0,0},2,0)</f>
        <v>0</v>
      </c>
      <c r="X51" s="9">
        <f t="shared" si="4"/>
        <v>1</v>
      </c>
      <c r="Y51" s="9">
        <f t="shared" si="5"/>
        <v>0</v>
      </c>
    </row>
    <row r="52" spans="2:25" ht="15" customHeight="1" x14ac:dyDescent="0.25">
      <c r="B52" s="78" t="str">
        <f t="shared" si="1"/>
        <v>!!!</v>
      </c>
      <c r="C52" s="233" t="s">
        <v>263</v>
      </c>
      <c r="D52" s="234"/>
      <c r="E52" s="235"/>
      <c r="F52" s="72"/>
      <c r="S52" s="9" t="str">
        <f>VLOOKUP(D51,{"29 - Psychiatrie (Erwachsene)","Einrichtungen";"30 - Kinder- und Jugendpsychiatrie","Einrichtungen";"31 - Psychosomatik","Einrichtungen";"00 - Bitte eine Fachabteilung auswählen","Leer";0,"Leer"},2,0)</f>
        <v>Leer</v>
      </c>
      <c r="T52" s="9">
        <f t="shared" si="2"/>
        <v>0</v>
      </c>
      <c r="U52" s="203" t="str">
        <f t="shared" si="3"/>
        <v/>
      </c>
      <c r="V52" s="9" t="str">
        <f>VLOOKUP($D52,{"29 - Psychiatrie (Erwachsene)","29 - Psychiatrie (Erwachsene)";"30 - Kinder- und Jugendpsychiatrie","30 - Kinder- und Jugendpsychiatrie";"31 - Psychosomatik","31 - Psychosomatik";"00 - Bitte eine Fachabteilung auswählen","";0,""},2,0)</f>
        <v/>
      </c>
      <c r="W52" s="9">
        <f>VLOOKUP($D52,{"29 - Psychiatrie (Erwachsene)",1;"30 - Kinder- und Jugendpsychiatrie",1;"31 - Psychosomatik",1;"00 - Bitte eine Fachabteilung auswählen",0;0,0},2,0)</f>
        <v>0</v>
      </c>
      <c r="X52" s="9">
        <f t="shared" si="4"/>
        <v>1</v>
      </c>
      <c r="Y52" s="9">
        <f t="shared" si="5"/>
        <v>0</v>
      </c>
    </row>
    <row r="53" spans="2:25" ht="15" customHeight="1" x14ac:dyDescent="0.25">
      <c r="B53" s="78" t="str">
        <f t="shared" si="1"/>
        <v>!!!</v>
      </c>
      <c r="C53" s="233" t="s">
        <v>264</v>
      </c>
      <c r="D53" s="234"/>
      <c r="E53" s="235"/>
      <c r="F53" s="72"/>
      <c r="S53" s="9" t="str">
        <f>VLOOKUP(D52,{"29 - Psychiatrie (Erwachsene)","Einrichtungen";"30 - Kinder- und Jugendpsychiatrie","Einrichtungen";"31 - Psychosomatik","Einrichtungen";"00 - Bitte eine Fachabteilung auswählen","Leer";0,"Leer"},2,0)</f>
        <v>Leer</v>
      </c>
      <c r="T53" s="9">
        <f t="shared" si="2"/>
        <v>0</v>
      </c>
      <c r="U53" s="203" t="str">
        <f t="shared" si="3"/>
        <v/>
      </c>
      <c r="V53" s="9" t="str">
        <f>VLOOKUP($D53,{"29 - Psychiatrie (Erwachsene)","29 - Psychiatrie (Erwachsene)";"30 - Kinder- und Jugendpsychiatrie","30 - Kinder- und Jugendpsychiatrie";"31 - Psychosomatik","31 - Psychosomatik";"00 - Bitte eine Fachabteilung auswählen","";0,""},2,0)</f>
        <v/>
      </c>
      <c r="W53" s="9">
        <f>VLOOKUP($D53,{"29 - Psychiatrie (Erwachsene)",1;"30 - Kinder- und Jugendpsychiatrie",1;"31 - Psychosomatik",1;"00 - Bitte eine Fachabteilung auswählen",0;0,0},2,0)</f>
        <v>0</v>
      </c>
      <c r="X53" s="9">
        <f t="shared" si="4"/>
        <v>1</v>
      </c>
      <c r="Y53" s="9">
        <f t="shared" si="5"/>
        <v>0</v>
      </c>
    </row>
    <row r="54" spans="2:25" ht="15" customHeight="1" x14ac:dyDescent="0.25">
      <c r="B54" s="78" t="str">
        <f t="shared" si="1"/>
        <v>!!!</v>
      </c>
      <c r="C54" s="233" t="s">
        <v>265</v>
      </c>
      <c r="D54" s="234"/>
      <c r="E54" s="235"/>
      <c r="F54" s="72"/>
      <c r="S54" s="9" t="str">
        <f>VLOOKUP(D53,{"29 - Psychiatrie (Erwachsene)","Einrichtungen";"30 - Kinder- und Jugendpsychiatrie","Einrichtungen";"31 - Psychosomatik","Einrichtungen";"00 - Bitte eine Fachabteilung auswählen","Leer";0,"Leer"},2,0)</f>
        <v>Leer</v>
      </c>
      <c r="T54" s="9">
        <f t="shared" si="2"/>
        <v>0</v>
      </c>
      <c r="U54" s="203" t="str">
        <f t="shared" si="3"/>
        <v/>
      </c>
      <c r="V54" s="9" t="str">
        <f>VLOOKUP($D54,{"29 - Psychiatrie (Erwachsene)","29 - Psychiatrie (Erwachsene)";"30 - Kinder- und Jugendpsychiatrie","30 - Kinder- und Jugendpsychiatrie";"31 - Psychosomatik","31 - Psychosomatik";"00 - Bitte eine Fachabteilung auswählen","";0,""},2,0)</f>
        <v/>
      </c>
      <c r="W54" s="9">
        <f>VLOOKUP($D54,{"29 - Psychiatrie (Erwachsene)",1;"30 - Kinder- und Jugendpsychiatrie",1;"31 - Psychosomatik",1;"00 - Bitte eine Fachabteilung auswählen",0;0,0},2,0)</f>
        <v>0</v>
      </c>
      <c r="X54" s="9">
        <f t="shared" si="4"/>
        <v>1</v>
      </c>
      <c r="Y54" s="9">
        <f t="shared" si="5"/>
        <v>0</v>
      </c>
    </row>
    <row r="55" spans="2:25" ht="15" customHeight="1" x14ac:dyDescent="0.25">
      <c r="B55" s="78" t="str">
        <f t="shared" si="1"/>
        <v>!!!</v>
      </c>
      <c r="C55" s="233" t="s">
        <v>266</v>
      </c>
      <c r="D55" s="234"/>
      <c r="E55" s="235"/>
      <c r="F55" s="72"/>
      <c r="S55" s="9" t="str">
        <f>VLOOKUP(D54,{"29 - Psychiatrie (Erwachsene)","Einrichtungen";"30 - Kinder- und Jugendpsychiatrie","Einrichtungen";"31 - Psychosomatik","Einrichtungen";"00 - Bitte eine Fachabteilung auswählen","Leer";0,"Leer"},2,0)</f>
        <v>Leer</v>
      </c>
      <c r="T55" s="9">
        <f t="shared" si="2"/>
        <v>0</v>
      </c>
      <c r="U55" s="203" t="str">
        <f t="shared" si="3"/>
        <v/>
      </c>
      <c r="V55" s="9" t="str">
        <f>VLOOKUP($D55,{"29 - Psychiatrie (Erwachsene)","29 - Psychiatrie (Erwachsene)";"30 - Kinder- und Jugendpsychiatrie","30 - Kinder- und Jugendpsychiatrie";"31 - Psychosomatik","31 - Psychosomatik";"00 - Bitte eine Fachabteilung auswählen","";0,""},2,0)</f>
        <v/>
      </c>
      <c r="W55" s="9">
        <f>VLOOKUP($D55,{"29 - Psychiatrie (Erwachsene)",1;"30 - Kinder- und Jugendpsychiatrie",1;"31 - Psychosomatik",1;"00 - Bitte eine Fachabteilung auswählen",0;0,0},2,0)</f>
        <v>0</v>
      </c>
      <c r="X55" s="9">
        <f t="shared" si="4"/>
        <v>1</v>
      </c>
      <c r="Y55" s="9">
        <f t="shared" si="5"/>
        <v>0</v>
      </c>
    </row>
    <row r="56" spans="2:25" ht="15" customHeight="1" x14ac:dyDescent="0.25">
      <c r="B56" s="78" t="str">
        <f t="shared" si="1"/>
        <v>!!!</v>
      </c>
      <c r="C56" s="233" t="s">
        <v>267</v>
      </c>
      <c r="D56" s="234"/>
      <c r="E56" s="235"/>
      <c r="F56" s="72"/>
      <c r="S56" s="9" t="str">
        <f>VLOOKUP(D55,{"29 - Psychiatrie (Erwachsene)","Einrichtungen";"30 - Kinder- und Jugendpsychiatrie","Einrichtungen";"31 - Psychosomatik","Einrichtungen";"00 - Bitte eine Fachabteilung auswählen","Leer";0,"Leer"},2,0)</f>
        <v>Leer</v>
      </c>
      <c r="T56" s="9">
        <f t="shared" si="2"/>
        <v>0</v>
      </c>
      <c r="U56" s="203" t="str">
        <f t="shared" si="3"/>
        <v/>
      </c>
      <c r="V56" s="9" t="str">
        <f>VLOOKUP($D56,{"29 - Psychiatrie (Erwachsene)","29 - Psychiatrie (Erwachsene)";"30 - Kinder- und Jugendpsychiatrie","30 - Kinder- und Jugendpsychiatrie";"31 - Psychosomatik","31 - Psychosomatik";"00 - Bitte eine Fachabteilung auswählen","";0,""},2,0)</f>
        <v/>
      </c>
      <c r="W56" s="9">
        <f>VLOOKUP($D56,{"29 - Psychiatrie (Erwachsene)",1;"30 - Kinder- und Jugendpsychiatrie",1;"31 - Psychosomatik",1;"00 - Bitte eine Fachabteilung auswählen",0;0,0},2,0)</f>
        <v>0</v>
      </c>
      <c r="X56" s="9">
        <f t="shared" si="4"/>
        <v>1</v>
      </c>
      <c r="Y56" s="9">
        <f t="shared" si="5"/>
        <v>0</v>
      </c>
    </row>
    <row r="57" spans="2:25" ht="15" customHeight="1" x14ac:dyDescent="0.25">
      <c r="B57" s="78" t="str">
        <f t="shared" si="1"/>
        <v>!!!</v>
      </c>
      <c r="C57" s="233" t="s">
        <v>268</v>
      </c>
      <c r="D57" s="234"/>
      <c r="E57" s="235"/>
      <c r="F57" s="72"/>
      <c r="S57" s="9" t="str">
        <f>VLOOKUP(D56,{"29 - Psychiatrie (Erwachsene)","Einrichtungen";"30 - Kinder- und Jugendpsychiatrie","Einrichtungen";"31 - Psychosomatik","Einrichtungen";"00 - Bitte eine Fachabteilung auswählen","Leer";0,"Leer"},2,0)</f>
        <v>Leer</v>
      </c>
      <c r="T57" s="9">
        <f t="shared" si="2"/>
        <v>0</v>
      </c>
      <c r="U57" s="203" t="str">
        <f t="shared" si="3"/>
        <v/>
      </c>
      <c r="V57" s="9" t="str">
        <f>VLOOKUP($D57,{"29 - Psychiatrie (Erwachsene)","29 - Psychiatrie (Erwachsene)";"30 - Kinder- und Jugendpsychiatrie","30 - Kinder- und Jugendpsychiatrie";"31 - Psychosomatik","31 - Psychosomatik";"00 - Bitte eine Fachabteilung auswählen","";0,""},2,0)</f>
        <v/>
      </c>
      <c r="W57" s="9">
        <f>VLOOKUP($D57,{"29 - Psychiatrie (Erwachsene)",1;"30 - Kinder- und Jugendpsychiatrie",1;"31 - Psychosomatik",1;"00 - Bitte eine Fachabteilung auswählen",0;0,0},2,0)</f>
        <v>0</v>
      </c>
      <c r="X57" s="9">
        <f t="shared" si="4"/>
        <v>1</v>
      </c>
      <c r="Y57" s="9">
        <f t="shared" si="5"/>
        <v>0</v>
      </c>
    </row>
    <row r="58" spans="2:25" ht="15" customHeight="1" x14ac:dyDescent="0.25">
      <c r="B58" s="78" t="str">
        <f t="shared" si="1"/>
        <v>!!!</v>
      </c>
      <c r="C58" s="233" t="s">
        <v>269</v>
      </c>
      <c r="D58" s="234"/>
      <c r="E58" s="235"/>
      <c r="F58" s="72"/>
      <c r="S58" s="9" t="str">
        <f>VLOOKUP(D57,{"29 - Psychiatrie (Erwachsene)","Einrichtungen";"30 - Kinder- und Jugendpsychiatrie","Einrichtungen";"31 - Psychosomatik","Einrichtungen";"00 - Bitte eine Fachabteilung auswählen","Leer";0,"Leer"},2,0)</f>
        <v>Leer</v>
      </c>
      <c r="T58" s="9">
        <f t="shared" si="2"/>
        <v>0</v>
      </c>
      <c r="U58" s="203" t="str">
        <f t="shared" si="3"/>
        <v/>
      </c>
      <c r="V58" s="9" t="str">
        <f>VLOOKUP($D58,{"29 - Psychiatrie (Erwachsene)","29 - Psychiatrie (Erwachsene)";"30 - Kinder- und Jugendpsychiatrie","30 - Kinder- und Jugendpsychiatrie";"31 - Psychosomatik","31 - Psychosomatik";"00 - Bitte eine Fachabteilung auswählen","";0,""},2,0)</f>
        <v/>
      </c>
      <c r="W58" s="9">
        <f>VLOOKUP($D58,{"29 - Psychiatrie (Erwachsene)",1;"30 - Kinder- und Jugendpsychiatrie",1;"31 - Psychosomatik",1;"00 - Bitte eine Fachabteilung auswählen",0;0,0},2,0)</f>
        <v>0</v>
      </c>
      <c r="X58" s="9">
        <f t="shared" si="4"/>
        <v>1</v>
      </c>
      <c r="Y58" s="9">
        <f t="shared" si="5"/>
        <v>0</v>
      </c>
    </row>
    <row r="59" spans="2:25" ht="15" customHeight="1" x14ac:dyDescent="0.25">
      <c r="B59" s="78" t="str">
        <f t="shared" si="1"/>
        <v>!!!</v>
      </c>
      <c r="C59" s="233" t="s">
        <v>270</v>
      </c>
      <c r="D59" s="234"/>
      <c r="E59" s="235"/>
      <c r="F59" s="72"/>
      <c r="S59" s="9" t="str">
        <f>VLOOKUP(D58,{"29 - Psychiatrie (Erwachsene)","Einrichtungen";"30 - Kinder- und Jugendpsychiatrie","Einrichtungen";"31 - Psychosomatik","Einrichtungen";"00 - Bitte eine Fachabteilung auswählen","Leer";0,"Leer"},2,0)</f>
        <v>Leer</v>
      </c>
      <c r="T59" s="9">
        <f t="shared" si="2"/>
        <v>0</v>
      </c>
      <c r="U59" s="203" t="str">
        <f t="shared" si="3"/>
        <v/>
      </c>
      <c r="V59" s="9" t="str">
        <f>VLOOKUP($D59,{"29 - Psychiatrie (Erwachsene)","29 - Psychiatrie (Erwachsene)";"30 - Kinder- und Jugendpsychiatrie","30 - Kinder- und Jugendpsychiatrie";"31 - Psychosomatik","31 - Psychosomatik";"00 - Bitte eine Fachabteilung auswählen","";0,""},2,0)</f>
        <v/>
      </c>
      <c r="W59" s="9">
        <f>VLOOKUP($D59,{"29 - Psychiatrie (Erwachsene)",1;"30 - Kinder- und Jugendpsychiatrie",1;"31 - Psychosomatik",1;"00 - Bitte eine Fachabteilung auswählen",0;0,0},2,0)</f>
        <v>0</v>
      </c>
      <c r="X59" s="9">
        <f t="shared" si="4"/>
        <v>1</v>
      </c>
      <c r="Y59" s="9">
        <f t="shared" si="5"/>
        <v>0</v>
      </c>
    </row>
    <row r="60" spans="2:25" ht="15" customHeight="1" x14ac:dyDescent="0.25">
      <c r="B60" s="78" t="str">
        <f t="shared" si="1"/>
        <v>!!!</v>
      </c>
      <c r="C60" s="233" t="s">
        <v>271</v>
      </c>
      <c r="D60" s="234"/>
      <c r="E60" s="235"/>
      <c r="F60" s="72"/>
      <c r="S60" s="9" t="str">
        <f>VLOOKUP(D59,{"29 - Psychiatrie (Erwachsene)","Einrichtungen";"30 - Kinder- und Jugendpsychiatrie","Einrichtungen";"31 - Psychosomatik","Einrichtungen";"00 - Bitte eine Fachabteilung auswählen","Leer";0,"Leer"},2,0)</f>
        <v>Leer</v>
      </c>
      <c r="T60" s="9">
        <f t="shared" si="2"/>
        <v>0</v>
      </c>
      <c r="U60" s="203" t="str">
        <f t="shared" si="3"/>
        <v/>
      </c>
      <c r="V60" s="9" t="str">
        <f>VLOOKUP($D60,{"29 - Psychiatrie (Erwachsene)","29 - Psychiatrie (Erwachsene)";"30 - Kinder- und Jugendpsychiatrie","30 - Kinder- und Jugendpsychiatrie";"31 - Psychosomatik","31 - Psychosomatik";"00 - Bitte eine Fachabteilung auswählen","";0,""},2,0)</f>
        <v/>
      </c>
      <c r="W60" s="9">
        <f>VLOOKUP($D60,{"29 - Psychiatrie (Erwachsene)",1;"30 - Kinder- und Jugendpsychiatrie",1;"31 - Psychosomatik",1;"00 - Bitte eine Fachabteilung auswählen",0;0,0},2,0)</f>
        <v>0</v>
      </c>
      <c r="X60" s="9">
        <f t="shared" si="4"/>
        <v>1</v>
      </c>
      <c r="Y60" s="9">
        <f t="shared" si="5"/>
        <v>0</v>
      </c>
    </row>
    <row r="61" spans="2:25" ht="15" customHeight="1" x14ac:dyDescent="0.25">
      <c r="B61" s="78" t="str">
        <f t="shared" si="1"/>
        <v>!!!</v>
      </c>
      <c r="C61" s="233" t="s">
        <v>272</v>
      </c>
      <c r="D61" s="234"/>
      <c r="E61" s="235"/>
      <c r="F61" s="72"/>
      <c r="S61" s="9" t="str">
        <f>VLOOKUP(D60,{"29 - Psychiatrie (Erwachsene)","Einrichtungen";"30 - Kinder- und Jugendpsychiatrie","Einrichtungen";"31 - Psychosomatik","Einrichtungen";"00 - Bitte eine Fachabteilung auswählen","Leer";0,"Leer"},2,0)</f>
        <v>Leer</v>
      </c>
      <c r="T61" s="9">
        <f t="shared" si="2"/>
        <v>0</v>
      </c>
      <c r="U61" s="203" t="str">
        <f t="shared" si="3"/>
        <v/>
      </c>
      <c r="V61" s="9" t="str">
        <f>VLOOKUP($D61,{"29 - Psychiatrie (Erwachsene)","29 - Psychiatrie (Erwachsene)";"30 - Kinder- und Jugendpsychiatrie","30 - Kinder- und Jugendpsychiatrie";"31 - Psychosomatik","31 - Psychosomatik";"00 - Bitte eine Fachabteilung auswählen","";0,""},2,0)</f>
        <v/>
      </c>
      <c r="W61" s="9">
        <f>VLOOKUP($D61,{"29 - Psychiatrie (Erwachsene)",1;"30 - Kinder- und Jugendpsychiatrie",1;"31 - Psychosomatik",1;"00 - Bitte eine Fachabteilung auswählen",0;0,0},2,0)</f>
        <v>0</v>
      </c>
      <c r="X61" s="9">
        <f t="shared" si="4"/>
        <v>1</v>
      </c>
      <c r="Y61" s="9">
        <f t="shared" si="5"/>
        <v>0</v>
      </c>
    </row>
    <row r="62" spans="2:25" ht="15" customHeight="1" x14ac:dyDescent="0.25">
      <c r="B62" s="78" t="str">
        <f t="shared" si="1"/>
        <v>!!!</v>
      </c>
      <c r="C62" s="233" t="s">
        <v>273</v>
      </c>
      <c r="D62" s="234"/>
      <c r="E62" s="235"/>
      <c r="F62" s="72"/>
      <c r="S62" s="9" t="str">
        <f>VLOOKUP(D61,{"29 - Psychiatrie (Erwachsene)","Einrichtungen";"30 - Kinder- und Jugendpsychiatrie","Einrichtungen";"31 - Psychosomatik","Einrichtungen";"00 - Bitte eine Fachabteilung auswählen","Leer";0,"Leer"},2,0)</f>
        <v>Leer</v>
      </c>
      <c r="T62" s="9">
        <f t="shared" si="2"/>
        <v>0</v>
      </c>
      <c r="U62" s="203" t="str">
        <f t="shared" si="3"/>
        <v/>
      </c>
      <c r="V62" s="9" t="str">
        <f>VLOOKUP($D62,{"29 - Psychiatrie (Erwachsene)","29 - Psychiatrie (Erwachsene)";"30 - Kinder- und Jugendpsychiatrie","30 - Kinder- und Jugendpsychiatrie";"31 - Psychosomatik","31 - Psychosomatik";"00 - Bitte eine Fachabteilung auswählen","";0,""},2,0)</f>
        <v/>
      </c>
      <c r="W62" s="9">
        <f>VLOOKUP($D62,{"29 - Psychiatrie (Erwachsene)",1;"30 - Kinder- und Jugendpsychiatrie",1;"31 - Psychosomatik",1;"00 - Bitte eine Fachabteilung auswählen",0;0,0},2,0)</f>
        <v>0</v>
      </c>
      <c r="X62" s="9">
        <f t="shared" si="4"/>
        <v>1</v>
      </c>
      <c r="Y62" s="9">
        <f t="shared" si="5"/>
        <v>0</v>
      </c>
    </row>
    <row r="63" spans="2:25" ht="15" customHeight="1" x14ac:dyDescent="0.25">
      <c r="B63" s="78" t="str">
        <f t="shared" si="1"/>
        <v>!!!</v>
      </c>
      <c r="C63" s="233" t="s">
        <v>274</v>
      </c>
      <c r="D63" s="234"/>
      <c r="E63" s="235"/>
      <c r="F63" s="72"/>
      <c r="S63" s="9" t="str">
        <f>VLOOKUP(D62,{"29 - Psychiatrie (Erwachsene)","Einrichtungen";"30 - Kinder- und Jugendpsychiatrie","Einrichtungen";"31 - Psychosomatik","Einrichtungen";"00 - Bitte eine Fachabteilung auswählen","Leer";0,"Leer"},2,0)</f>
        <v>Leer</v>
      </c>
      <c r="T63" s="9">
        <f t="shared" si="2"/>
        <v>0</v>
      </c>
      <c r="U63" s="203" t="str">
        <f t="shared" si="3"/>
        <v/>
      </c>
      <c r="V63" s="9" t="str">
        <f>VLOOKUP($D63,{"29 - Psychiatrie (Erwachsene)","29 - Psychiatrie (Erwachsene)";"30 - Kinder- und Jugendpsychiatrie","30 - Kinder- und Jugendpsychiatrie";"31 - Psychosomatik","31 - Psychosomatik";"00 - Bitte eine Fachabteilung auswählen","";0,""},2,0)</f>
        <v/>
      </c>
      <c r="W63" s="9">
        <f>VLOOKUP($D63,{"29 - Psychiatrie (Erwachsene)",1;"30 - Kinder- und Jugendpsychiatrie",1;"31 - Psychosomatik",1;"00 - Bitte eine Fachabteilung auswählen",0;0,0},2,0)</f>
        <v>0</v>
      </c>
      <c r="X63" s="9">
        <f t="shared" si="4"/>
        <v>1</v>
      </c>
      <c r="Y63" s="9">
        <f t="shared" si="5"/>
        <v>0</v>
      </c>
    </row>
    <row r="64" spans="2:25" ht="15" customHeight="1" x14ac:dyDescent="0.25">
      <c r="B64" s="78" t="str">
        <f t="shared" si="1"/>
        <v>!!!</v>
      </c>
      <c r="C64" s="233" t="s">
        <v>275</v>
      </c>
      <c r="D64" s="234"/>
      <c r="E64" s="235"/>
      <c r="F64" s="72"/>
      <c r="S64" s="9" t="str">
        <f>VLOOKUP(D63,{"29 - Psychiatrie (Erwachsene)","Einrichtungen";"30 - Kinder- und Jugendpsychiatrie","Einrichtungen";"31 - Psychosomatik","Einrichtungen";"00 - Bitte eine Fachabteilung auswählen","Leer";0,"Leer"},2,0)</f>
        <v>Leer</v>
      </c>
      <c r="T64" s="9">
        <f t="shared" si="2"/>
        <v>0</v>
      </c>
      <c r="U64" s="203" t="str">
        <f t="shared" si="3"/>
        <v/>
      </c>
      <c r="V64" s="9" t="str">
        <f>VLOOKUP($D64,{"29 - Psychiatrie (Erwachsene)","29 - Psychiatrie (Erwachsene)";"30 - Kinder- und Jugendpsychiatrie","30 - Kinder- und Jugendpsychiatrie";"31 - Psychosomatik","31 - Psychosomatik";"00 - Bitte eine Fachabteilung auswählen","";0,""},2,0)</f>
        <v/>
      </c>
      <c r="W64" s="9">
        <f>VLOOKUP($D64,{"29 - Psychiatrie (Erwachsene)",1;"30 - Kinder- und Jugendpsychiatrie",1;"31 - Psychosomatik",1;"00 - Bitte eine Fachabteilung auswählen",0;0,0},2,0)</f>
        <v>0</v>
      </c>
      <c r="X64" s="9">
        <f t="shared" si="4"/>
        <v>1</v>
      </c>
      <c r="Y64" s="9">
        <f t="shared" si="5"/>
        <v>0</v>
      </c>
    </row>
    <row r="65" spans="2:25" ht="15" customHeight="1" x14ac:dyDescent="0.25">
      <c r="B65" s="78" t="str">
        <f t="shared" si="1"/>
        <v>!!!</v>
      </c>
      <c r="C65" s="233" t="s">
        <v>301</v>
      </c>
      <c r="D65" s="234"/>
      <c r="E65" s="235"/>
      <c r="F65" s="72"/>
      <c r="S65" s="9" t="str">
        <f>VLOOKUP(D64,{"29 - Psychiatrie (Erwachsene)","Einrichtungen";"30 - Kinder- und Jugendpsychiatrie","Einrichtungen";"31 - Psychosomatik","Einrichtungen";"00 - Bitte eine Fachabteilung auswählen","Leer";0,"Leer"},2,0)</f>
        <v>Leer</v>
      </c>
      <c r="T65" s="9">
        <f t="shared" si="2"/>
        <v>0</v>
      </c>
      <c r="U65" s="203" t="str">
        <f t="shared" si="3"/>
        <v/>
      </c>
      <c r="V65" s="9" t="str">
        <f>VLOOKUP($D65,{"29 - Psychiatrie (Erwachsene)","29 - Psychiatrie (Erwachsene)";"30 - Kinder- und Jugendpsychiatrie","30 - Kinder- und Jugendpsychiatrie";"31 - Psychosomatik","31 - Psychosomatik";"00 - Bitte eine Fachabteilung auswählen","";0,""},2,0)</f>
        <v/>
      </c>
      <c r="W65" s="9">
        <f>VLOOKUP($D65,{"29 - Psychiatrie (Erwachsene)",1;"30 - Kinder- und Jugendpsychiatrie",1;"31 - Psychosomatik",1;"00 - Bitte eine Fachabteilung auswählen",0;0,0},2,0)</f>
        <v>0</v>
      </c>
      <c r="X65" s="9">
        <f t="shared" si="4"/>
        <v>1</v>
      </c>
      <c r="Y65" s="9">
        <f t="shared" si="5"/>
        <v>0</v>
      </c>
    </row>
    <row r="66" spans="2:25" ht="15" customHeight="1" x14ac:dyDescent="0.25">
      <c r="B66" s="78" t="str">
        <f t="shared" si="1"/>
        <v>!!!</v>
      </c>
      <c r="C66" s="233" t="s">
        <v>302</v>
      </c>
      <c r="D66" s="234"/>
      <c r="E66" s="235"/>
      <c r="F66" s="72"/>
      <c r="S66" s="9" t="str">
        <f>VLOOKUP(D65,{"29 - Psychiatrie (Erwachsene)","Einrichtungen";"30 - Kinder- und Jugendpsychiatrie","Einrichtungen";"31 - Psychosomatik","Einrichtungen";"00 - Bitte eine Fachabteilung auswählen","Leer";0,"Leer"},2,0)</f>
        <v>Leer</v>
      </c>
      <c r="T66" s="9">
        <f t="shared" si="2"/>
        <v>0</v>
      </c>
      <c r="U66" s="203" t="str">
        <f t="shared" si="3"/>
        <v/>
      </c>
      <c r="V66" s="9" t="str">
        <f>VLOOKUP($D66,{"29 - Psychiatrie (Erwachsene)","29 - Psychiatrie (Erwachsene)";"30 - Kinder- und Jugendpsychiatrie","30 - Kinder- und Jugendpsychiatrie";"31 - Psychosomatik","31 - Psychosomatik";"00 - Bitte eine Fachabteilung auswählen","";0,""},2,0)</f>
        <v/>
      </c>
      <c r="W66" s="9">
        <f>VLOOKUP($D66,{"29 - Psychiatrie (Erwachsene)",1;"30 - Kinder- und Jugendpsychiatrie",1;"31 - Psychosomatik",1;"00 - Bitte eine Fachabteilung auswählen",0;0,0},2,0)</f>
        <v>0</v>
      </c>
      <c r="X66" s="9">
        <f t="shared" si="4"/>
        <v>1</v>
      </c>
      <c r="Y66" s="9">
        <f t="shared" si="5"/>
        <v>0</v>
      </c>
    </row>
    <row r="67" spans="2:25" ht="15" customHeight="1" x14ac:dyDescent="0.25">
      <c r="B67" s="78" t="str">
        <f t="shared" si="1"/>
        <v>!!!</v>
      </c>
      <c r="C67" s="233" t="s">
        <v>303</v>
      </c>
      <c r="D67" s="234"/>
      <c r="E67" s="235"/>
      <c r="F67" s="72"/>
      <c r="S67" s="9" t="str">
        <f>VLOOKUP(D66,{"29 - Psychiatrie (Erwachsene)","Einrichtungen";"30 - Kinder- und Jugendpsychiatrie","Einrichtungen";"31 - Psychosomatik","Einrichtungen";"00 - Bitte eine Fachabteilung auswählen","Leer";0,"Leer"},2,0)</f>
        <v>Leer</v>
      </c>
      <c r="T67" s="9">
        <f t="shared" si="2"/>
        <v>0</v>
      </c>
      <c r="U67" s="203" t="str">
        <f t="shared" si="3"/>
        <v/>
      </c>
      <c r="V67" s="9" t="str">
        <f>VLOOKUP($D67,{"29 - Psychiatrie (Erwachsene)","29 - Psychiatrie (Erwachsene)";"30 - Kinder- und Jugendpsychiatrie","30 - Kinder- und Jugendpsychiatrie";"31 - Psychosomatik","31 - Psychosomatik";"00 - Bitte eine Fachabteilung auswählen","";0,""},2,0)</f>
        <v/>
      </c>
      <c r="W67" s="9">
        <f>VLOOKUP($D67,{"29 - Psychiatrie (Erwachsene)",1;"30 - Kinder- und Jugendpsychiatrie",1;"31 - Psychosomatik",1;"00 - Bitte eine Fachabteilung auswählen",0;0,0},2,0)</f>
        <v>0</v>
      </c>
      <c r="X67" s="9">
        <f t="shared" si="4"/>
        <v>1</v>
      </c>
      <c r="Y67" s="9">
        <f t="shared" si="5"/>
        <v>0</v>
      </c>
    </row>
    <row r="68" spans="2:25" ht="15" customHeight="1" x14ac:dyDescent="0.25">
      <c r="B68" s="78" t="str">
        <f t="shared" si="1"/>
        <v>!!!</v>
      </c>
      <c r="C68" s="233" t="s">
        <v>304</v>
      </c>
      <c r="D68" s="234"/>
      <c r="E68" s="235"/>
      <c r="F68" s="72"/>
      <c r="S68" s="9" t="str">
        <f>VLOOKUP(D67,{"29 - Psychiatrie (Erwachsene)","Einrichtungen";"30 - Kinder- und Jugendpsychiatrie","Einrichtungen";"31 - Psychosomatik","Einrichtungen";"00 - Bitte eine Fachabteilung auswählen","Leer";0,"Leer"},2,0)</f>
        <v>Leer</v>
      </c>
      <c r="T68" s="9">
        <f t="shared" si="2"/>
        <v>0</v>
      </c>
      <c r="U68" s="203" t="str">
        <f t="shared" si="3"/>
        <v/>
      </c>
      <c r="V68" s="9" t="str">
        <f>VLOOKUP($D68,{"29 - Psychiatrie (Erwachsene)","29 - Psychiatrie (Erwachsene)";"30 - Kinder- und Jugendpsychiatrie","30 - Kinder- und Jugendpsychiatrie";"31 - Psychosomatik","31 - Psychosomatik";"00 - Bitte eine Fachabteilung auswählen","";0,""},2,0)</f>
        <v/>
      </c>
      <c r="W68" s="9">
        <f>VLOOKUP($D68,{"29 - Psychiatrie (Erwachsene)",1;"30 - Kinder- und Jugendpsychiatrie",1;"31 - Psychosomatik",1;"00 - Bitte eine Fachabteilung auswählen",0;0,0},2,0)</f>
        <v>0</v>
      </c>
      <c r="X68" s="9">
        <f t="shared" si="4"/>
        <v>1</v>
      </c>
      <c r="Y68" s="9">
        <f t="shared" si="5"/>
        <v>0</v>
      </c>
    </row>
    <row r="69" spans="2:25" ht="15" customHeight="1" x14ac:dyDescent="0.25">
      <c r="B69" s="78" t="str">
        <f t="shared" si="1"/>
        <v>!!!</v>
      </c>
      <c r="C69" s="233" t="s">
        <v>305</v>
      </c>
      <c r="D69" s="234"/>
      <c r="E69" s="235"/>
      <c r="F69" s="72"/>
      <c r="S69" s="9" t="str">
        <f>VLOOKUP(D68,{"29 - Psychiatrie (Erwachsene)","Einrichtungen";"30 - Kinder- und Jugendpsychiatrie","Einrichtungen";"31 - Psychosomatik","Einrichtungen";"00 - Bitte eine Fachabteilung auswählen","Leer";0,"Leer"},2,0)</f>
        <v>Leer</v>
      </c>
      <c r="T69" s="9">
        <f t="shared" si="2"/>
        <v>0</v>
      </c>
      <c r="U69" s="203" t="str">
        <f t="shared" si="3"/>
        <v/>
      </c>
      <c r="V69" s="9" t="str">
        <f>VLOOKUP($D69,{"29 - Psychiatrie (Erwachsene)","29 - Psychiatrie (Erwachsene)";"30 - Kinder- und Jugendpsychiatrie","30 - Kinder- und Jugendpsychiatrie";"31 - Psychosomatik","31 - Psychosomatik";"00 - Bitte eine Fachabteilung auswählen","";0,""},2,0)</f>
        <v/>
      </c>
      <c r="W69" s="9">
        <f>VLOOKUP($D69,{"29 - Psychiatrie (Erwachsene)",1;"30 - Kinder- und Jugendpsychiatrie",1;"31 - Psychosomatik",1;"00 - Bitte eine Fachabteilung auswählen",0;0,0},2,0)</f>
        <v>0</v>
      </c>
      <c r="X69" s="9">
        <f t="shared" si="4"/>
        <v>1</v>
      </c>
      <c r="Y69" s="9">
        <f t="shared" si="5"/>
        <v>0</v>
      </c>
    </row>
    <row r="70" spans="2:25" ht="15" customHeight="1" x14ac:dyDescent="0.25">
      <c r="B70" s="78" t="str">
        <f t="shared" si="1"/>
        <v>!!!</v>
      </c>
      <c r="C70" s="233" t="s">
        <v>306</v>
      </c>
      <c r="D70" s="234"/>
      <c r="E70" s="235"/>
      <c r="F70" s="72"/>
      <c r="S70" s="9" t="str">
        <f>VLOOKUP(D69,{"29 - Psychiatrie (Erwachsene)","Einrichtungen";"30 - Kinder- und Jugendpsychiatrie","Einrichtungen";"31 - Psychosomatik","Einrichtungen";"00 - Bitte eine Fachabteilung auswählen","Leer";0,"Leer"},2,0)</f>
        <v>Leer</v>
      </c>
      <c r="T70" s="9">
        <f t="shared" si="2"/>
        <v>0</v>
      </c>
      <c r="U70" s="203" t="str">
        <f t="shared" si="3"/>
        <v/>
      </c>
      <c r="V70" s="9" t="str">
        <f>VLOOKUP($D70,{"29 - Psychiatrie (Erwachsene)","29 - Psychiatrie (Erwachsene)";"30 - Kinder- und Jugendpsychiatrie","30 - Kinder- und Jugendpsychiatrie";"31 - Psychosomatik","31 - Psychosomatik";"00 - Bitte eine Fachabteilung auswählen","";0,""},2,0)</f>
        <v/>
      </c>
      <c r="W70" s="9">
        <f>VLOOKUP($D70,{"29 - Psychiatrie (Erwachsene)",1;"30 - Kinder- und Jugendpsychiatrie",1;"31 - Psychosomatik",1;"00 - Bitte eine Fachabteilung auswählen",0;0,0},2,0)</f>
        <v>0</v>
      </c>
      <c r="X70" s="9">
        <f t="shared" si="4"/>
        <v>1</v>
      </c>
      <c r="Y70" s="9">
        <f t="shared" si="5"/>
        <v>0</v>
      </c>
    </row>
    <row r="71" spans="2:25" ht="15" customHeight="1" x14ac:dyDescent="0.25">
      <c r="B71" s="78" t="str">
        <f t="shared" si="1"/>
        <v>!!!</v>
      </c>
      <c r="C71" s="233" t="s">
        <v>307</v>
      </c>
      <c r="D71" s="234"/>
      <c r="E71" s="235"/>
      <c r="F71" s="72"/>
      <c r="S71" s="9" t="str">
        <f>VLOOKUP(D70,{"29 - Psychiatrie (Erwachsene)","Einrichtungen";"30 - Kinder- und Jugendpsychiatrie","Einrichtungen";"31 - Psychosomatik","Einrichtungen";"00 - Bitte eine Fachabteilung auswählen","Leer";0,"Leer"},2,0)</f>
        <v>Leer</v>
      </c>
      <c r="T71" s="9">
        <f t="shared" si="2"/>
        <v>0</v>
      </c>
      <c r="U71" s="203" t="str">
        <f t="shared" si="3"/>
        <v/>
      </c>
      <c r="V71" s="9" t="str">
        <f>VLOOKUP($D71,{"29 - Psychiatrie (Erwachsene)","29 - Psychiatrie (Erwachsene)";"30 - Kinder- und Jugendpsychiatrie","30 - Kinder- und Jugendpsychiatrie";"31 - Psychosomatik","31 - Psychosomatik";"00 - Bitte eine Fachabteilung auswählen","";0,""},2,0)</f>
        <v/>
      </c>
      <c r="W71" s="9">
        <f>VLOOKUP($D71,{"29 - Psychiatrie (Erwachsene)",1;"30 - Kinder- und Jugendpsychiatrie",1;"31 - Psychosomatik",1;"00 - Bitte eine Fachabteilung auswählen",0;0,0},2,0)</f>
        <v>0</v>
      </c>
      <c r="X71" s="9">
        <f t="shared" si="4"/>
        <v>1</v>
      </c>
      <c r="Y71" s="9">
        <f t="shared" si="5"/>
        <v>0</v>
      </c>
    </row>
    <row r="72" spans="2:25" ht="15" customHeight="1" x14ac:dyDescent="0.25">
      <c r="B72" s="78" t="str">
        <f t="shared" si="1"/>
        <v>!!!</v>
      </c>
      <c r="C72" s="233" t="s">
        <v>308</v>
      </c>
      <c r="D72" s="234"/>
      <c r="E72" s="235"/>
      <c r="F72" s="72"/>
      <c r="S72" s="9" t="str">
        <f>VLOOKUP(D71,{"29 - Psychiatrie (Erwachsene)","Einrichtungen";"30 - Kinder- und Jugendpsychiatrie","Einrichtungen";"31 - Psychosomatik","Einrichtungen";"00 - Bitte eine Fachabteilung auswählen","Leer";0,"Leer"},2,0)</f>
        <v>Leer</v>
      </c>
      <c r="T72" s="9">
        <f t="shared" si="2"/>
        <v>0</v>
      </c>
      <c r="U72" s="203" t="str">
        <f t="shared" si="3"/>
        <v/>
      </c>
      <c r="V72" s="9" t="str">
        <f>VLOOKUP($D72,{"29 - Psychiatrie (Erwachsene)","29 - Psychiatrie (Erwachsene)";"30 - Kinder- und Jugendpsychiatrie","30 - Kinder- und Jugendpsychiatrie";"31 - Psychosomatik","31 - Psychosomatik";"00 - Bitte eine Fachabteilung auswählen","";0,""},2,0)</f>
        <v/>
      </c>
      <c r="W72" s="9">
        <f>VLOOKUP($D72,{"29 - Psychiatrie (Erwachsene)",1;"30 - Kinder- und Jugendpsychiatrie",1;"31 - Psychosomatik",1;"00 - Bitte eine Fachabteilung auswählen",0;0,0},2,0)</f>
        <v>0</v>
      </c>
      <c r="X72" s="9">
        <f t="shared" si="4"/>
        <v>1</v>
      </c>
      <c r="Y72" s="9">
        <f t="shared" si="5"/>
        <v>0</v>
      </c>
    </row>
    <row r="73" spans="2:25" ht="15" customHeight="1" x14ac:dyDescent="0.25">
      <c r="B73" s="78" t="str">
        <f t="shared" si="1"/>
        <v>!!!</v>
      </c>
      <c r="C73" s="233" t="s">
        <v>309</v>
      </c>
      <c r="D73" s="234"/>
      <c r="E73" s="235"/>
      <c r="F73" s="72"/>
      <c r="S73" s="9" t="str">
        <f>VLOOKUP(D72,{"29 - Psychiatrie (Erwachsene)","Einrichtungen";"30 - Kinder- und Jugendpsychiatrie","Einrichtungen";"31 - Psychosomatik","Einrichtungen";"00 - Bitte eine Fachabteilung auswählen","Leer";0,"Leer"},2,0)</f>
        <v>Leer</v>
      </c>
      <c r="T73" s="9">
        <f t="shared" si="2"/>
        <v>0</v>
      </c>
      <c r="U73" s="203" t="str">
        <f t="shared" si="3"/>
        <v/>
      </c>
      <c r="V73" s="9" t="str">
        <f>VLOOKUP($D73,{"29 - Psychiatrie (Erwachsene)","29 - Psychiatrie (Erwachsene)";"30 - Kinder- und Jugendpsychiatrie","30 - Kinder- und Jugendpsychiatrie";"31 - Psychosomatik","31 - Psychosomatik";"00 - Bitte eine Fachabteilung auswählen","";0,""},2,0)</f>
        <v/>
      </c>
      <c r="W73" s="9">
        <f>VLOOKUP($D73,{"29 - Psychiatrie (Erwachsene)",1;"30 - Kinder- und Jugendpsychiatrie",1;"31 - Psychosomatik",1;"00 - Bitte eine Fachabteilung auswählen",0;0,0},2,0)</f>
        <v>0</v>
      </c>
      <c r="X73" s="9">
        <f t="shared" si="4"/>
        <v>1</v>
      </c>
      <c r="Y73" s="9">
        <f t="shared" si="5"/>
        <v>0</v>
      </c>
    </row>
    <row r="74" spans="2:25" ht="15" customHeight="1" x14ac:dyDescent="0.25">
      <c r="B74" s="78" t="str">
        <f t="shared" si="1"/>
        <v>!!!</v>
      </c>
      <c r="C74" s="233" t="s">
        <v>310</v>
      </c>
      <c r="D74" s="234"/>
      <c r="E74" s="235"/>
      <c r="F74" s="72"/>
      <c r="S74" s="9" t="str">
        <f>VLOOKUP(D73,{"29 - Psychiatrie (Erwachsene)","Einrichtungen";"30 - Kinder- und Jugendpsychiatrie","Einrichtungen";"31 - Psychosomatik","Einrichtungen";"00 - Bitte eine Fachabteilung auswählen","Leer";0,"Leer"},2,0)</f>
        <v>Leer</v>
      </c>
      <c r="T74" s="9">
        <f t="shared" si="2"/>
        <v>0</v>
      </c>
      <c r="U74" s="203" t="str">
        <f t="shared" si="3"/>
        <v/>
      </c>
      <c r="V74" s="9" t="str">
        <f>VLOOKUP($D74,{"29 - Psychiatrie (Erwachsene)","29 - Psychiatrie (Erwachsene)";"30 - Kinder- und Jugendpsychiatrie","30 - Kinder- und Jugendpsychiatrie";"31 - Psychosomatik","31 - Psychosomatik";"00 - Bitte eine Fachabteilung auswählen","";0,""},2,0)</f>
        <v/>
      </c>
      <c r="W74" s="9">
        <f>VLOOKUP($D74,{"29 - Psychiatrie (Erwachsene)",1;"30 - Kinder- und Jugendpsychiatrie",1;"31 - Psychosomatik",1;"00 - Bitte eine Fachabteilung auswählen",0;0,0},2,0)</f>
        <v>0</v>
      </c>
      <c r="X74" s="9">
        <f t="shared" si="4"/>
        <v>1</v>
      </c>
      <c r="Y74" s="9">
        <f t="shared" si="5"/>
        <v>0</v>
      </c>
    </row>
    <row r="75" spans="2:25" ht="15" customHeight="1" x14ac:dyDescent="0.25">
      <c r="B75" s="78" t="str">
        <f t="shared" si="1"/>
        <v>!!!</v>
      </c>
      <c r="C75" s="233" t="s">
        <v>311</v>
      </c>
      <c r="D75" s="234"/>
      <c r="E75" s="235"/>
      <c r="F75" s="72"/>
      <c r="S75" s="9" t="str">
        <f>VLOOKUP(D74,{"29 - Psychiatrie (Erwachsene)","Einrichtungen";"30 - Kinder- und Jugendpsychiatrie","Einrichtungen";"31 - Psychosomatik","Einrichtungen";"00 - Bitte eine Fachabteilung auswählen","Leer";0,"Leer"},2,0)</f>
        <v>Leer</v>
      </c>
      <c r="T75" s="9">
        <f t="shared" si="2"/>
        <v>0</v>
      </c>
      <c r="U75" s="203" t="str">
        <f t="shared" si="3"/>
        <v/>
      </c>
      <c r="V75" s="9" t="str">
        <f>VLOOKUP($D75,{"29 - Psychiatrie (Erwachsene)","29 - Psychiatrie (Erwachsene)";"30 - Kinder- und Jugendpsychiatrie","30 - Kinder- und Jugendpsychiatrie";"31 - Psychosomatik","31 - Psychosomatik";"00 - Bitte eine Fachabteilung auswählen","";0,""},2,0)</f>
        <v/>
      </c>
      <c r="W75" s="9">
        <f>VLOOKUP($D75,{"29 - Psychiatrie (Erwachsene)",1;"30 - Kinder- und Jugendpsychiatrie",1;"31 - Psychosomatik",1;"00 - Bitte eine Fachabteilung auswählen",0;0,0},2,0)</f>
        <v>0</v>
      </c>
      <c r="X75" s="9">
        <f t="shared" si="4"/>
        <v>1</v>
      </c>
      <c r="Y75" s="9">
        <f t="shared" si="5"/>
        <v>0</v>
      </c>
    </row>
    <row r="76" spans="2:25" ht="15" customHeight="1" x14ac:dyDescent="0.25">
      <c r="B76" s="78" t="str">
        <f t="shared" si="1"/>
        <v>!!!</v>
      </c>
      <c r="C76" s="233" t="s">
        <v>312</v>
      </c>
      <c r="D76" s="234"/>
      <c r="E76" s="235"/>
      <c r="F76" s="72"/>
      <c r="S76" s="9" t="str">
        <f>VLOOKUP(D75,{"29 - Psychiatrie (Erwachsene)","Einrichtungen";"30 - Kinder- und Jugendpsychiatrie","Einrichtungen";"31 - Psychosomatik","Einrichtungen";"00 - Bitte eine Fachabteilung auswählen","Leer";0,"Leer"},2,0)</f>
        <v>Leer</v>
      </c>
      <c r="T76" s="9">
        <f t="shared" si="2"/>
        <v>0</v>
      </c>
      <c r="U76" s="203" t="str">
        <f t="shared" si="3"/>
        <v/>
      </c>
      <c r="V76" s="9" t="str">
        <f>VLOOKUP($D76,{"29 - Psychiatrie (Erwachsene)","29 - Psychiatrie (Erwachsene)";"30 - Kinder- und Jugendpsychiatrie","30 - Kinder- und Jugendpsychiatrie";"31 - Psychosomatik","31 - Psychosomatik";"00 - Bitte eine Fachabteilung auswählen","";0,""},2,0)</f>
        <v/>
      </c>
      <c r="W76" s="9">
        <f>VLOOKUP($D76,{"29 - Psychiatrie (Erwachsene)",1;"30 - Kinder- und Jugendpsychiatrie",1;"31 - Psychosomatik",1;"00 - Bitte eine Fachabteilung auswählen",0;0,0},2,0)</f>
        <v>0</v>
      </c>
      <c r="X76" s="9">
        <f t="shared" si="4"/>
        <v>1</v>
      </c>
      <c r="Y76" s="9">
        <f t="shared" si="5"/>
        <v>0</v>
      </c>
    </row>
    <row r="77" spans="2:25" ht="15" customHeight="1" x14ac:dyDescent="0.25">
      <c r="B77" s="78" t="str">
        <f t="shared" si="1"/>
        <v>!!!</v>
      </c>
      <c r="C77" s="233" t="s">
        <v>313</v>
      </c>
      <c r="D77" s="234"/>
      <c r="E77" s="235"/>
      <c r="F77" s="72"/>
      <c r="S77" s="9" t="str">
        <f>VLOOKUP(D76,{"29 - Psychiatrie (Erwachsene)","Einrichtungen";"30 - Kinder- und Jugendpsychiatrie","Einrichtungen";"31 - Psychosomatik","Einrichtungen";"00 - Bitte eine Fachabteilung auswählen","Leer";0,"Leer"},2,0)</f>
        <v>Leer</v>
      </c>
      <c r="T77" s="9">
        <f t="shared" si="2"/>
        <v>0</v>
      </c>
      <c r="U77" s="203" t="str">
        <f t="shared" si="3"/>
        <v/>
      </c>
      <c r="V77" s="9" t="str">
        <f>VLOOKUP($D77,{"29 - Psychiatrie (Erwachsene)","29 - Psychiatrie (Erwachsene)";"30 - Kinder- und Jugendpsychiatrie","30 - Kinder- und Jugendpsychiatrie";"31 - Psychosomatik","31 - Psychosomatik";"00 - Bitte eine Fachabteilung auswählen","";0,""},2,0)</f>
        <v/>
      </c>
      <c r="W77" s="9">
        <f>VLOOKUP($D77,{"29 - Psychiatrie (Erwachsene)",1;"30 - Kinder- und Jugendpsychiatrie",1;"31 - Psychosomatik",1;"00 - Bitte eine Fachabteilung auswählen",0;0,0},2,0)</f>
        <v>0</v>
      </c>
      <c r="X77" s="9">
        <f t="shared" si="4"/>
        <v>1</v>
      </c>
      <c r="Y77" s="9">
        <f t="shared" si="5"/>
        <v>0</v>
      </c>
    </row>
    <row r="78" spans="2:25" ht="15" customHeight="1" x14ac:dyDescent="0.25">
      <c r="B78" s="78" t="str">
        <f t="shared" si="1"/>
        <v>!!!</v>
      </c>
      <c r="C78" s="233" t="s">
        <v>314</v>
      </c>
      <c r="D78" s="234"/>
      <c r="E78" s="235"/>
      <c r="F78" s="72"/>
      <c r="S78" s="9" t="str">
        <f>VLOOKUP(D77,{"29 - Psychiatrie (Erwachsene)","Einrichtungen";"30 - Kinder- und Jugendpsychiatrie","Einrichtungen";"31 - Psychosomatik","Einrichtungen";"00 - Bitte eine Fachabteilung auswählen","Leer";0,"Leer"},2,0)</f>
        <v>Leer</v>
      </c>
      <c r="T78" s="9">
        <f t="shared" si="2"/>
        <v>0</v>
      </c>
      <c r="U78" s="203" t="str">
        <f t="shared" si="3"/>
        <v/>
      </c>
      <c r="V78" s="9" t="str">
        <f>VLOOKUP($D78,{"29 - Psychiatrie (Erwachsene)","29 - Psychiatrie (Erwachsene)";"30 - Kinder- und Jugendpsychiatrie","30 - Kinder- und Jugendpsychiatrie";"31 - Psychosomatik","31 - Psychosomatik";"00 - Bitte eine Fachabteilung auswählen","";0,""},2,0)</f>
        <v/>
      </c>
      <c r="W78" s="9">
        <f>VLOOKUP($D78,{"29 - Psychiatrie (Erwachsene)",1;"30 - Kinder- und Jugendpsychiatrie",1;"31 - Psychosomatik",1;"00 - Bitte eine Fachabteilung auswählen",0;0,0},2,0)</f>
        <v>0</v>
      </c>
      <c r="X78" s="9">
        <f t="shared" si="4"/>
        <v>1</v>
      </c>
      <c r="Y78" s="9">
        <f t="shared" si="5"/>
        <v>0</v>
      </c>
    </row>
    <row r="79" spans="2:25" ht="15" customHeight="1" x14ac:dyDescent="0.25">
      <c r="B79" s="78" t="str">
        <f t="shared" ref="B79:B113" si="6">IF(SUM(W79:Y79)&lt;3,"!!!","")</f>
        <v>!!!</v>
      </c>
      <c r="C79" s="233" t="s">
        <v>315</v>
      </c>
      <c r="D79" s="234"/>
      <c r="E79" s="235"/>
      <c r="F79" s="72"/>
      <c r="S79" s="9" t="str">
        <f>VLOOKUP(D78,{"29 - Psychiatrie (Erwachsene)","Einrichtungen";"30 - Kinder- und Jugendpsychiatrie","Einrichtungen";"31 - Psychosomatik","Einrichtungen";"00 - Bitte eine Fachabteilung auswählen","Leer";0,"Leer"},2,0)</f>
        <v>Leer</v>
      </c>
      <c r="T79" s="9">
        <f t="shared" ref="T79:T113" si="7">LEN(D79)</f>
        <v>0</v>
      </c>
      <c r="U79" s="203" t="str">
        <f t="shared" ref="U79:U113" si="8">IF(T79&gt;0,VALUE($C79),"")</f>
        <v/>
      </c>
      <c r="V79" s="9" t="str">
        <f>VLOOKUP($D79,{"29 - Psychiatrie (Erwachsene)","29 - Psychiatrie (Erwachsene)";"30 - Kinder- und Jugendpsychiatrie","30 - Kinder- und Jugendpsychiatrie";"31 - Psychosomatik","31 - Psychosomatik";"00 - Bitte eine Fachabteilung auswählen","";0,""},2,0)</f>
        <v/>
      </c>
      <c r="W79" s="9">
        <f>VLOOKUP($D79,{"29 - Psychiatrie (Erwachsene)",1;"30 - Kinder- und Jugendpsychiatrie",1;"31 - Psychosomatik",1;"00 - Bitte eine Fachabteilung auswählen",0;0,0},2,0)</f>
        <v>0</v>
      </c>
      <c r="X79" s="9">
        <f t="shared" ref="X79:X113" si="9">IF(LEN($C79)&gt;0,1,0)</f>
        <v>1</v>
      </c>
      <c r="Y79" s="9">
        <f t="shared" ref="Y79:Y113" si="10">IF(LEN($E79)&gt;0,1,0)</f>
        <v>0</v>
      </c>
    </row>
    <row r="80" spans="2:25" ht="15" customHeight="1" x14ac:dyDescent="0.25">
      <c r="B80" s="78" t="str">
        <f t="shared" si="6"/>
        <v>!!!</v>
      </c>
      <c r="C80" s="233" t="s">
        <v>316</v>
      </c>
      <c r="D80" s="234"/>
      <c r="E80" s="235"/>
      <c r="F80" s="72"/>
      <c r="S80" s="9" t="str">
        <f>VLOOKUP(D79,{"29 - Psychiatrie (Erwachsene)","Einrichtungen";"30 - Kinder- und Jugendpsychiatrie","Einrichtungen";"31 - Psychosomatik","Einrichtungen";"00 - Bitte eine Fachabteilung auswählen","Leer";0,"Leer"},2,0)</f>
        <v>Leer</v>
      </c>
      <c r="T80" s="9">
        <f t="shared" si="7"/>
        <v>0</v>
      </c>
      <c r="U80" s="203" t="str">
        <f t="shared" si="8"/>
        <v/>
      </c>
      <c r="V80" s="9" t="str">
        <f>VLOOKUP($D80,{"29 - Psychiatrie (Erwachsene)","29 - Psychiatrie (Erwachsene)";"30 - Kinder- und Jugendpsychiatrie","30 - Kinder- und Jugendpsychiatrie";"31 - Psychosomatik","31 - Psychosomatik";"00 - Bitte eine Fachabteilung auswählen","";0,""},2,0)</f>
        <v/>
      </c>
      <c r="W80" s="9">
        <f>VLOOKUP($D80,{"29 - Psychiatrie (Erwachsene)",1;"30 - Kinder- und Jugendpsychiatrie",1;"31 - Psychosomatik",1;"00 - Bitte eine Fachabteilung auswählen",0;0,0},2,0)</f>
        <v>0</v>
      </c>
      <c r="X80" s="9">
        <f t="shared" si="9"/>
        <v>1</v>
      </c>
      <c r="Y80" s="9">
        <f t="shared" si="10"/>
        <v>0</v>
      </c>
    </row>
    <row r="81" spans="2:25" ht="15" customHeight="1" x14ac:dyDescent="0.25">
      <c r="B81" s="78" t="str">
        <f t="shared" si="6"/>
        <v>!!!</v>
      </c>
      <c r="C81" s="233" t="s">
        <v>317</v>
      </c>
      <c r="D81" s="234"/>
      <c r="E81" s="235"/>
      <c r="F81" s="72"/>
      <c r="S81" s="9" t="str">
        <f>VLOOKUP(D80,{"29 - Psychiatrie (Erwachsene)","Einrichtungen";"30 - Kinder- und Jugendpsychiatrie","Einrichtungen";"31 - Psychosomatik","Einrichtungen";"00 - Bitte eine Fachabteilung auswählen","Leer";0,"Leer"},2,0)</f>
        <v>Leer</v>
      </c>
      <c r="T81" s="9">
        <f t="shared" si="7"/>
        <v>0</v>
      </c>
      <c r="U81" s="203" t="str">
        <f t="shared" si="8"/>
        <v/>
      </c>
      <c r="V81" s="9" t="str">
        <f>VLOOKUP($D81,{"29 - Psychiatrie (Erwachsene)","29 - Psychiatrie (Erwachsene)";"30 - Kinder- und Jugendpsychiatrie","30 - Kinder- und Jugendpsychiatrie";"31 - Psychosomatik","31 - Psychosomatik";"00 - Bitte eine Fachabteilung auswählen","";0,""},2,0)</f>
        <v/>
      </c>
      <c r="W81" s="9">
        <f>VLOOKUP($D81,{"29 - Psychiatrie (Erwachsene)",1;"30 - Kinder- und Jugendpsychiatrie",1;"31 - Psychosomatik",1;"00 - Bitte eine Fachabteilung auswählen",0;0,0},2,0)</f>
        <v>0</v>
      </c>
      <c r="X81" s="9">
        <f t="shared" si="9"/>
        <v>1</v>
      </c>
      <c r="Y81" s="9">
        <f t="shared" si="10"/>
        <v>0</v>
      </c>
    </row>
    <row r="82" spans="2:25" ht="15" customHeight="1" x14ac:dyDescent="0.25">
      <c r="B82" s="78" t="str">
        <f t="shared" si="6"/>
        <v>!!!</v>
      </c>
      <c r="C82" s="233" t="s">
        <v>318</v>
      </c>
      <c r="D82" s="234"/>
      <c r="E82" s="235"/>
      <c r="F82" s="72"/>
      <c r="S82" s="9" t="str">
        <f>VLOOKUP(D81,{"29 - Psychiatrie (Erwachsene)","Einrichtungen";"30 - Kinder- und Jugendpsychiatrie","Einrichtungen";"31 - Psychosomatik","Einrichtungen";"00 - Bitte eine Fachabteilung auswählen","Leer";0,"Leer"},2,0)</f>
        <v>Leer</v>
      </c>
      <c r="T82" s="9">
        <f t="shared" si="7"/>
        <v>0</v>
      </c>
      <c r="U82" s="203" t="str">
        <f t="shared" si="8"/>
        <v/>
      </c>
      <c r="V82" s="9" t="str">
        <f>VLOOKUP($D82,{"29 - Psychiatrie (Erwachsene)","29 - Psychiatrie (Erwachsene)";"30 - Kinder- und Jugendpsychiatrie","30 - Kinder- und Jugendpsychiatrie";"31 - Psychosomatik","31 - Psychosomatik";"00 - Bitte eine Fachabteilung auswählen","";0,""},2,0)</f>
        <v/>
      </c>
      <c r="W82" s="9">
        <f>VLOOKUP($D82,{"29 - Psychiatrie (Erwachsene)",1;"30 - Kinder- und Jugendpsychiatrie",1;"31 - Psychosomatik",1;"00 - Bitte eine Fachabteilung auswählen",0;0,0},2,0)</f>
        <v>0</v>
      </c>
      <c r="X82" s="9">
        <f t="shared" si="9"/>
        <v>1</v>
      </c>
      <c r="Y82" s="9">
        <f t="shared" si="10"/>
        <v>0</v>
      </c>
    </row>
    <row r="83" spans="2:25" ht="15" customHeight="1" x14ac:dyDescent="0.25">
      <c r="B83" s="78" t="str">
        <f t="shared" si="6"/>
        <v>!!!</v>
      </c>
      <c r="C83" s="233" t="s">
        <v>319</v>
      </c>
      <c r="D83" s="234"/>
      <c r="E83" s="235"/>
      <c r="F83" s="72"/>
      <c r="S83" s="9" t="str">
        <f>VLOOKUP(D82,{"29 - Psychiatrie (Erwachsene)","Einrichtungen";"30 - Kinder- und Jugendpsychiatrie","Einrichtungen";"31 - Psychosomatik","Einrichtungen";"00 - Bitte eine Fachabteilung auswählen","Leer";0,"Leer"},2,0)</f>
        <v>Leer</v>
      </c>
      <c r="T83" s="9">
        <f t="shared" si="7"/>
        <v>0</v>
      </c>
      <c r="U83" s="203" t="str">
        <f t="shared" si="8"/>
        <v/>
      </c>
      <c r="V83" s="9" t="str">
        <f>VLOOKUP($D83,{"29 - Psychiatrie (Erwachsene)","29 - Psychiatrie (Erwachsene)";"30 - Kinder- und Jugendpsychiatrie","30 - Kinder- und Jugendpsychiatrie";"31 - Psychosomatik","31 - Psychosomatik";"00 - Bitte eine Fachabteilung auswählen","";0,""},2,0)</f>
        <v/>
      </c>
      <c r="W83" s="9">
        <f>VLOOKUP($D83,{"29 - Psychiatrie (Erwachsene)",1;"30 - Kinder- und Jugendpsychiatrie",1;"31 - Psychosomatik",1;"00 - Bitte eine Fachabteilung auswählen",0;0,0},2,0)</f>
        <v>0</v>
      </c>
      <c r="X83" s="9">
        <f t="shared" si="9"/>
        <v>1</v>
      </c>
      <c r="Y83" s="9">
        <f t="shared" si="10"/>
        <v>0</v>
      </c>
    </row>
    <row r="84" spans="2:25" ht="15" customHeight="1" x14ac:dyDescent="0.25">
      <c r="B84" s="78" t="str">
        <f t="shared" si="6"/>
        <v>!!!</v>
      </c>
      <c r="C84" s="233" t="s">
        <v>320</v>
      </c>
      <c r="D84" s="234"/>
      <c r="E84" s="235"/>
      <c r="F84" s="72"/>
      <c r="S84" s="9" t="str">
        <f>VLOOKUP(D83,{"29 - Psychiatrie (Erwachsene)","Einrichtungen";"30 - Kinder- und Jugendpsychiatrie","Einrichtungen";"31 - Psychosomatik","Einrichtungen";"00 - Bitte eine Fachabteilung auswählen","Leer";0,"Leer"},2,0)</f>
        <v>Leer</v>
      </c>
      <c r="T84" s="9">
        <f t="shared" si="7"/>
        <v>0</v>
      </c>
      <c r="U84" s="203" t="str">
        <f t="shared" si="8"/>
        <v/>
      </c>
      <c r="V84" s="9" t="str">
        <f>VLOOKUP($D84,{"29 - Psychiatrie (Erwachsene)","29 - Psychiatrie (Erwachsene)";"30 - Kinder- und Jugendpsychiatrie","30 - Kinder- und Jugendpsychiatrie";"31 - Psychosomatik","31 - Psychosomatik";"00 - Bitte eine Fachabteilung auswählen","";0,""},2,0)</f>
        <v/>
      </c>
      <c r="W84" s="9">
        <f>VLOOKUP($D84,{"29 - Psychiatrie (Erwachsene)",1;"30 - Kinder- und Jugendpsychiatrie",1;"31 - Psychosomatik",1;"00 - Bitte eine Fachabteilung auswählen",0;0,0},2,0)</f>
        <v>0</v>
      </c>
      <c r="X84" s="9">
        <f t="shared" si="9"/>
        <v>1</v>
      </c>
      <c r="Y84" s="9">
        <f t="shared" si="10"/>
        <v>0</v>
      </c>
    </row>
    <row r="85" spans="2:25" ht="15" customHeight="1" x14ac:dyDescent="0.25">
      <c r="B85" s="78" t="str">
        <f t="shared" si="6"/>
        <v>!!!</v>
      </c>
      <c r="C85" s="233" t="s">
        <v>321</v>
      </c>
      <c r="D85" s="234"/>
      <c r="E85" s="235"/>
      <c r="F85" s="72"/>
      <c r="S85" s="9" t="str">
        <f>VLOOKUP(D84,{"29 - Psychiatrie (Erwachsene)","Einrichtungen";"30 - Kinder- und Jugendpsychiatrie","Einrichtungen";"31 - Psychosomatik","Einrichtungen";"00 - Bitte eine Fachabteilung auswählen","Leer";0,"Leer"},2,0)</f>
        <v>Leer</v>
      </c>
      <c r="T85" s="9">
        <f t="shared" si="7"/>
        <v>0</v>
      </c>
      <c r="U85" s="203" t="str">
        <f t="shared" si="8"/>
        <v/>
      </c>
      <c r="V85" s="9" t="str">
        <f>VLOOKUP($D85,{"29 - Psychiatrie (Erwachsene)","29 - Psychiatrie (Erwachsene)";"30 - Kinder- und Jugendpsychiatrie","30 - Kinder- und Jugendpsychiatrie";"31 - Psychosomatik","31 - Psychosomatik";"00 - Bitte eine Fachabteilung auswählen","";0,""},2,0)</f>
        <v/>
      </c>
      <c r="W85" s="9">
        <f>VLOOKUP($D85,{"29 - Psychiatrie (Erwachsene)",1;"30 - Kinder- und Jugendpsychiatrie",1;"31 - Psychosomatik",1;"00 - Bitte eine Fachabteilung auswählen",0;0,0},2,0)</f>
        <v>0</v>
      </c>
      <c r="X85" s="9">
        <f t="shared" si="9"/>
        <v>1</v>
      </c>
      <c r="Y85" s="9">
        <f t="shared" si="10"/>
        <v>0</v>
      </c>
    </row>
    <row r="86" spans="2:25" ht="15" customHeight="1" x14ac:dyDescent="0.25">
      <c r="B86" s="78" t="str">
        <f t="shared" si="6"/>
        <v>!!!</v>
      </c>
      <c r="C86" s="233" t="s">
        <v>322</v>
      </c>
      <c r="D86" s="234"/>
      <c r="E86" s="235"/>
      <c r="F86" s="72"/>
      <c r="S86" s="9" t="str">
        <f>VLOOKUP(D85,{"29 - Psychiatrie (Erwachsene)","Einrichtungen";"30 - Kinder- und Jugendpsychiatrie","Einrichtungen";"31 - Psychosomatik","Einrichtungen";"00 - Bitte eine Fachabteilung auswählen","Leer";0,"Leer"},2,0)</f>
        <v>Leer</v>
      </c>
      <c r="T86" s="9">
        <f t="shared" si="7"/>
        <v>0</v>
      </c>
      <c r="U86" s="203" t="str">
        <f t="shared" si="8"/>
        <v/>
      </c>
      <c r="V86" s="9" t="str">
        <f>VLOOKUP($D86,{"29 - Psychiatrie (Erwachsene)","29 - Psychiatrie (Erwachsene)";"30 - Kinder- und Jugendpsychiatrie","30 - Kinder- und Jugendpsychiatrie";"31 - Psychosomatik","31 - Psychosomatik";"00 - Bitte eine Fachabteilung auswählen","";0,""},2,0)</f>
        <v/>
      </c>
      <c r="W86" s="9">
        <f>VLOOKUP($D86,{"29 - Psychiatrie (Erwachsene)",1;"30 - Kinder- und Jugendpsychiatrie",1;"31 - Psychosomatik",1;"00 - Bitte eine Fachabteilung auswählen",0;0,0},2,0)</f>
        <v>0</v>
      </c>
      <c r="X86" s="9">
        <f t="shared" si="9"/>
        <v>1</v>
      </c>
      <c r="Y86" s="9">
        <f t="shared" si="10"/>
        <v>0</v>
      </c>
    </row>
    <row r="87" spans="2:25" ht="15" customHeight="1" x14ac:dyDescent="0.25">
      <c r="B87" s="78" t="str">
        <f t="shared" si="6"/>
        <v>!!!</v>
      </c>
      <c r="C87" s="233" t="s">
        <v>323</v>
      </c>
      <c r="D87" s="234"/>
      <c r="E87" s="235"/>
      <c r="F87" s="72"/>
      <c r="S87" s="9" t="str">
        <f>VLOOKUP(D86,{"29 - Psychiatrie (Erwachsene)","Einrichtungen";"30 - Kinder- und Jugendpsychiatrie","Einrichtungen";"31 - Psychosomatik","Einrichtungen";"00 - Bitte eine Fachabteilung auswählen","Leer";0,"Leer"},2,0)</f>
        <v>Leer</v>
      </c>
      <c r="T87" s="9">
        <f t="shared" si="7"/>
        <v>0</v>
      </c>
      <c r="U87" s="203" t="str">
        <f t="shared" si="8"/>
        <v/>
      </c>
      <c r="V87" s="9" t="str">
        <f>VLOOKUP($D87,{"29 - Psychiatrie (Erwachsene)","29 - Psychiatrie (Erwachsene)";"30 - Kinder- und Jugendpsychiatrie","30 - Kinder- und Jugendpsychiatrie";"31 - Psychosomatik","31 - Psychosomatik";"00 - Bitte eine Fachabteilung auswählen","";0,""},2,0)</f>
        <v/>
      </c>
      <c r="W87" s="9">
        <f>VLOOKUP($D87,{"29 - Psychiatrie (Erwachsene)",1;"30 - Kinder- und Jugendpsychiatrie",1;"31 - Psychosomatik",1;"00 - Bitte eine Fachabteilung auswählen",0;0,0},2,0)</f>
        <v>0</v>
      </c>
      <c r="X87" s="9">
        <f t="shared" si="9"/>
        <v>1</v>
      </c>
      <c r="Y87" s="9">
        <f t="shared" si="10"/>
        <v>0</v>
      </c>
    </row>
    <row r="88" spans="2:25" ht="15" customHeight="1" x14ac:dyDescent="0.25">
      <c r="B88" s="78" t="str">
        <f t="shared" si="6"/>
        <v>!!!</v>
      </c>
      <c r="C88" s="233" t="s">
        <v>324</v>
      </c>
      <c r="D88" s="234"/>
      <c r="E88" s="235"/>
      <c r="F88" s="72"/>
      <c r="S88" s="9" t="str">
        <f>VLOOKUP(D87,{"29 - Psychiatrie (Erwachsene)","Einrichtungen";"30 - Kinder- und Jugendpsychiatrie","Einrichtungen";"31 - Psychosomatik","Einrichtungen";"00 - Bitte eine Fachabteilung auswählen","Leer";0,"Leer"},2,0)</f>
        <v>Leer</v>
      </c>
      <c r="T88" s="9">
        <f t="shared" si="7"/>
        <v>0</v>
      </c>
      <c r="U88" s="203" t="str">
        <f t="shared" si="8"/>
        <v/>
      </c>
      <c r="V88" s="9" t="str">
        <f>VLOOKUP($D88,{"29 - Psychiatrie (Erwachsene)","29 - Psychiatrie (Erwachsene)";"30 - Kinder- und Jugendpsychiatrie","30 - Kinder- und Jugendpsychiatrie";"31 - Psychosomatik","31 - Psychosomatik";"00 - Bitte eine Fachabteilung auswählen","";0,""},2,0)</f>
        <v/>
      </c>
      <c r="W88" s="9">
        <f>VLOOKUP($D88,{"29 - Psychiatrie (Erwachsene)",1;"30 - Kinder- und Jugendpsychiatrie",1;"31 - Psychosomatik",1;"00 - Bitte eine Fachabteilung auswählen",0;0,0},2,0)</f>
        <v>0</v>
      </c>
      <c r="X88" s="9">
        <f t="shared" si="9"/>
        <v>1</v>
      </c>
      <c r="Y88" s="9">
        <f t="shared" si="10"/>
        <v>0</v>
      </c>
    </row>
    <row r="89" spans="2:25" ht="15" customHeight="1" x14ac:dyDescent="0.25">
      <c r="B89" s="78" t="str">
        <f t="shared" si="6"/>
        <v>!!!</v>
      </c>
      <c r="C89" s="233" t="s">
        <v>325</v>
      </c>
      <c r="D89" s="234"/>
      <c r="E89" s="235"/>
      <c r="F89" s="72"/>
      <c r="S89" s="9" t="str">
        <f>VLOOKUP(D88,{"29 - Psychiatrie (Erwachsene)","Einrichtungen";"30 - Kinder- und Jugendpsychiatrie","Einrichtungen";"31 - Psychosomatik","Einrichtungen";"00 - Bitte eine Fachabteilung auswählen","Leer";0,"Leer"},2,0)</f>
        <v>Leer</v>
      </c>
      <c r="T89" s="9">
        <f t="shared" si="7"/>
        <v>0</v>
      </c>
      <c r="U89" s="203" t="str">
        <f t="shared" si="8"/>
        <v/>
      </c>
      <c r="V89" s="9" t="str">
        <f>VLOOKUP($D89,{"29 - Psychiatrie (Erwachsene)","29 - Psychiatrie (Erwachsene)";"30 - Kinder- und Jugendpsychiatrie","30 - Kinder- und Jugendpsychiatrie";"31 - Psychosomatik","31 - Psychosomatik";"00 - Bitte eine Fachabteilung auswählen","";0,""},2,0)</f>
        <v/>
      </c>
      <c r="W89" s="9">
        <f>VLOOKUP($D89,{"29 - Psychiatrie (Erwachsene)",1;"30 - Kinder- und Jugendpsychiatrie",1;"31 - Psychosomatik",1;"00 - Bitte eine Fachabteilung auswählen",0;0,0},2,0)</f>
        <v>0</v>
      </c>
      <c r="X89" s="9">
        <f t="shared" si="9"/>
        <v>1</v>
      </c>
      <c r="Y89" s="9">
        <f t="shared" si="10"/>
        <v>0</v>
      </c>
    </row>
    <row r="90" spans="2:25" ht="15" customHeight="1" x14ac:dyDescent="0.25">
      <c r="B90" s="78" t="str">
        <f t="shared" si="6"/>
        <v>!!!</v>
      </c>
      <c r="C90" s="233" t="s">
        <v>326</v>
      </c>
      <c r="D90" s="234"/>
      <c r="E90" s="235"/>
      <c r="F90" s="72"/>
      <c r="S90" s="9" t="str">
        <f>VLOOKUP(D89,{"29 - Psychiatrie (Erwachsene)","Einrichtungen";"30 - Kinder- und Jugendpsychiatrie","Einrichtungen";"31 - Psychosomatik","Einrichtungen";"00 - Bitte eine Fachabteilung auswählen","Leer";0,"Leer"},2,0)</f>
        <v>Leer</v>
      </c>
      <c r="T90" s="9">
        <f t="shared" si="7"/>
        <v>0</v>
      </c>
      <c r="U90" s="203" t="str">
        <f t="shared" si="8"/>
        <v/>
      </c>
      <c r="V90" s="9" t="str">
        <f>VLOOKUP($D90,{"29 - Psychiatrie (Erwachsene)","29 - Psychiatrie (Erwachsene)";"30 - Kinder- und Jugendpsychiatrie","30 - Kinder- und Jugendpsychiatrie";"31 - Psychosomatik","31 - Psychosomatik";"00 - Bitte eine Fachabteilung auswählen","";0,""},2,0)</f>
        <v/>
      </c>
      <c r="W90" s="9">
        <f>VLOOKUP($D90,{"29 - Psychiatrie (Erwachsene)",1;"30 - Kinder- und Jugendpsychiatrie",1;"31 - Psychosomatik",1;"00 - Bitte eine Fachabteilung auswählen",0;0,0},2,0)</f>
        <v>0</v>
      </c>
      <c r="X90" s="9">
        <f t="shared" si="9"/>
        <v>1</v>
      </c>
      <c r="Y90" s="9">
        <f t="shared" si="10"/>
        <v>0</v>
      </c>
    </row>
    <row r="91" spans="2:25" ht="15" customHeight="1" x14ac:dyDescent="0.25">
      <c r="B91" s="78" t="str">
        <f t="shared" si="6"/>
        <v>!!!</v>
      </c>
      <c r="C91" s="233" t="s">
        <v>327</v>
      </c>
      <c r="D91" s="234"/>
      <c r="E91" s="235"/>
      <c r="F91" s="72"/>
      <c r="S91" s="9" t="str">
        <f>VLOOKUP(D90,{"29 - Psychiatrie (Erwachsene)","Einrichtungen";"30 - Kinder- und Jugendpsychiatrie","Einrichtungen";"31 - Psychosomatik","Einrichtungen";"00 - Bitte eine Fachabteilung auswählen","Leer";0,"Leer"},2,0)</f>
        <v>Leer</v>
      </c>
      <c r="T91" s="9">
        <f t="shared" si="7"/>
        <v>0</v>
      </c>
      <c r="U91" s="203" t="str">
        <f t="shared" si="8"/>
        <v/>
      </c>
      <c r="V91" s="9" t="str">
        <f>VLOOKUP($D91,{"29 - Psychiatrie (Erwachsene)","29 - Psychiatrie (Erwachsene)";"30 - Kinder- und Jugendpsychiatrie","30 - Kinder- und Jugendpsychiatrie";"31 - Psychosomatik","31 - Psychosomatik";"00 - Bitte eine Fachabteilung auswählen","";0,""},2,0)</f>
        <v/>
      </c>
      <c r="W91" s="9">
        <f>VLOOKUP($D91,{"29 - Psychiatrie (Erwachsene)",1;"30 - Kinder- und Jugendpsychiatrie",1;"31 - Psychosomatik",1;"00 - Bitte eine Fachabteilung auswählen",0;0,0},2,0)</f>
        <v>0</v>
      </c>
      <c r="X91" s="9">
        <f t="shared" si="9"/>
        <v>1</v>
      </c>
      <c r="Y91" s="9">
        <f t="shared" si="10"/>
        <v>0</v>
      </c>
    </row>
    <row r="92" spans="2:25" ht="15" customHeight="1" x14ac:dyDescent="0.25">
      <c r="B92" s="78" t="str">
        <f t="shared" si="6"/>
        <v>!!!</v>
      </c>
      <c r="C92" s="233" t="s">
        <v>328</v>
      </c>
      <c r="D92" s="234"/>
      <c r="E92" s="235"/>
      <c r="F92" s="72"/>
      <c r="S92" s="9" t="str">
        <f>VLOOKUP(D91,{"29 - Psychiatrie (Erwachsene)","Einrichtungen";"30 - Kinder- und Jugendpsychiatrie","Einrichtungen";"31 - Psychosomatik","Einrichtungen";"00 - Bitte eine Fachabteilung auswählen","Leer";0,"Leer"},2,0)</f>
        <v>Leer</v>
      </c>
      <c r="T92" s="9">
        <f t="shared" si="7"/>
        <v>0</v>
      </c>
      <c r="U92" s="203" t="str">
        <f t="shared" si="8"/>
        <v/>
      </c>
      <c r="V92" s="9" t="str">
        <f>VLOOKUP($D92,{"29 - Psychiatrie (Erwachsene)","29 - Psychiatrie (Erwachsene)";"30 - Kinder- und Jugendpsychiatrie","30 - Kinder- und Jugendpsychiatrie";"31 - Psychosomatik","31 - Psychosomatik";"00 - Bitte eine Fachabteilung auswählen","";0,""},2,0)</f>
        <v/>
      </c>
      <c r="W92" s="9">
        <f>VLOOKUP($D92,{"29 - Psychiatrie (Erwachsene)",1;"30 - Kinder- und Jugendpsychiatrie",1;"31 - Psychosomatik",1;"00 - Bitte eine Fachabteilung auswählen",0;0,0},2,0)</f>
        <v>0</v>
      </c>
      <c r="X92" s="9">
        <f t="shared" si="9"/>
        <v>1</v>
      </c>
      <c r="Y92" s="9">
        <f t="shared" si="10"/>
        <v>0</v>
      </c>
    </row>
    <row r="93" spans="2:25" ht="15" customHeight="1" x14ac:dyDescent="0.25">
      <c r="B93" s="78" t="str">
        <f t="shared" si="6"/>
        <v>!!!</v>
      </c>
      <c r="C93" s="233" t="s">
        <v>329</v>
      </c>
      <c r="D93" s="234"/>
      <c r="E93" s="235"/>
      <c r="F93" s="72"/>
      <c r="S93" s="9" t="str">
        <f>VLOOKUP(D92,{"29 - Psychiatrie (Erwachsene)","Einrichtungen";"30 - Kinder- und Jugendpsychiatrie","Einrichtungen";"31 - Psychosomatik","Einrichtungen";"00 - Bitte eine Fachabteilung auswählen","Leer";0,"Leer"},2,0)</f>
        <v>Leer</v>
      </c>
      <c r="T93" s="9">
        <f t="shared" si="7"/>
        <v>0</v>
      </c>
      <c r="U93" s="203" t="str">
        <f t="shared" si="8"/>
        <v/>
      </c>
      <c r="V93" s="9" t="str">
        <f>VLOOKUP($D93,{"29 - Psychiatrie (Erwachsene)","29 - Psychiatrie (Erwachsene)";"30 - Kinder- und Jugendpsychiatrie","30 - Kinder- und Jugendpsychiatrie";"31 - Psychosomatik","31 - Psychosomatik";"00 - Bitte eine Fachabteilung auswählen","";0,""},2,0)</f>
        <v/>
      </c>
      <c r="W93" s="9">
        <f>VLOOKUP($D93,{"29 - Psychiatrie (Erwachsene)",1;"30 - Kinder- und Jugendpsychiatrie",1;"31 - Psychosomatik",1;"00 - Bitte eine Fachabteilung auswählen",0;0,0},2,0)</f>
        <v>0</v>
      </c>
      <c r="X93" s="9">
        <f t="shared" si="9"/>
        <v>1</v>
      </c>
      <c r="Y93" s="9">
        <f t="shared" si="10"/>
        <v>0</v>
      </c>
    </row>
    <row r="94" spans="2:25" ht="15" customHeight="1" x14ac:dyDescent="0.25">
      <c r="B94" s="78" t="str">
        <f t="shared" si="6"/>
        <v>!!!</v>
      </c>
      <c r="C94" s="233" t="s">
        <v>330</v>
      </c>
      <c r="D94" s="234"/>
      <c r="E94" s="235"/>
      <c r="F94" s="72"/>
      <c r="S94" s="9" t="str">
        <f>VLOOKUP(D93,{"29 - Psychiatrie (Erwachsene)","Einrichtungen";"30 - Kinder- und Jugendpsychiatrie","Einrichtungen";"31 - Psychosomatik","Einrichtungen";"00 - Bitte eine Fachabteilung auswählen","Leer";0,"Leer"},2,0)</f>
        <v>Leer</v>
      </c>
      <c r="T94" s="9">
        <f t="shared" si="7"/>
        <v>0</v>
      </c>
      <c r="U94" s="203" t="str">
        <f t="shared" si="8"/>
        <v/>
      </c>
      <c r="V94" s="9" t="str">
        <f>VLOOKUP($D94,{"29 - Psychiatrie (Erwachsene)","29 - Psychiatrie (Erwachsene)";"30 - Kinder- und Jugendpsychiatrie","30 - Kinder- und Jugendpsychiatrie";"31 - Psychosomatik","31 - Psychosomatik";"00 - Bitte eine Fachabteilung auswählen","";0,""},2,0)</f>
        <v/>
      </c>
      <c r="W94" s="9">
        <f>VLOOKUP($D94,{"29 - Psychiatrie (Erwachsene)",1;"30 - Kinder- und Jugendpsychiatrie",1;"31 - Psychosomatik",1;"00 - Bitte eine Fachabteilung auswählen",0;0,0},2,0)</f>
        <v>0</v>
      </c>
      <c r="X94" s="9">
        <f t="shared" si="9"/>
        <v>1</v>
      </c>
      <c r="Y94" s="9">
        <f t="shared" si="10"/>
        <v>0</v>
      </c>
    </row>
    <row r="95" spans="2:25" ht="15" customHeight="1" x14ac:dyDescent="0.25">
      <c r="B95" s="78" t="str">
        <f t="shared" si="6"/>
        <v>!!!</v>
      </c>
      <c r="C95" s="233" t="s">
        <v>331</v>
      </c>
      <c r="D95" s="234"/>
      <c r="E95" s="235"/>
      <c r="F95" s="72"/>
      <c r="S95" s="9" t="str">
        <f>VLOOKUP(D94,{"29 - Psychiatrie (Erwachsene)","Einrichtungen";"30 - Kinder- und Jugendpsychiatrie","Einrichtungen";"31 - Psychosomatik","Einrichtungen";"00 - Bitte eine Fachabteilung auswählen","Leer";0,"Leer"},2,0)</f>
        <v>Leer</v>
      </c>
      <c r="T95" s="9">
        <f t="shared" si="7"/>
        <v>0</v>
      </c>
      <c r="U95" s="203" t="str">
        <f t="shared" si="8"/>
        <v/>
      </c>
      <c r="V95" s="9" t="str">
        <f>VLOOKUP($D95,{"29 - Psychiatrie (Erwachsene)","29 - Psychiatrie (Erwachsene)";"30 - Kinder- und Jugendpsychiatrie","30 - Kinder- und Jugendpsychiatrie";"31 - Psychosomatik","31 - Psychosomatik";"00 - Bitte eine Fachabteilung auswählen","";0,""},2,0)</f>
        <v/>
      </c>
      <c r="W95" s="9">
        <f>VLOOKUP($D95,{"29 - Psychiatrie (Erwachsene)",1;"30 - Kinder- und Jugendpsychiatrie",1;"31 - Psychosomatik",1;"00 - Bitte eine Fachabteilung auswählen",0;0,0},2,0)</f>
        <v>0</v>
      </c>
      <c r="X95" s="9">
        <f t="shared" si="9"/>
        <v>1</v>
      </c>
      <c r="Y95" s="9">
        <f t="shared" si="10"/>
        <v>0</v>
      </c>
    </row>
    <row r="96" spans="2:25" ht="15" customHeight="1" x14ac:dyDescent="0.25">
      <c r="B96" s="78" t="str">
        <f t="shared" si="6"/>
        <v>!!!</v>
      </c>
      <c r="C96" s="233" t="s">
        <v>332</v>
      </c>
      <c r="D96" s="234"/>
      <c r="E96" s="235"/>
      <c r="F96" s="72"/>
      <c r="S96" s="9" t="str">
        <f>VLOOKUP(D95,{"29 - Psychiatrie (Erwachsene)","Einrichtungen";"30 - Kinder- und Jugendpsychiatrie","Einrichtungen";"31 - Psychosomatik","Einrichtungen";"00 - Bitte eine Fachabteilung auswählen","Leer";0,"Leer"},2,0)</f>
        <v>Leer</v>
      </c>
      <c r="T96" s="9">
        <f t="shared" si="7"/>
        <v>0</v>
      </c>
      <c r="U96" s="203" t="str">
        <f t="shared" si="8"/>
        <v/>
      </c>
      <c r="V96" s="9" t="str">
        <f>VLOOKUP($D96,{"29 - Psychiatrie (Erwachsene)","29 - Psychiatrie (Erwachsene)";"30 - Kinder- und Jugendpsychiatrie","30 - Kinder- und Jugendpsychiatrie";"31 - Psychosomatik","31 - Psychosomatik";"00 - Bitte eine Fachabteilung auswählen","";0,""},2,0)</f>
        <v/>
      </c>
      <c r="W96" s="9">
        <f>VLOOKUP($D96,{"29 - Psychiatrie (Erwachsene)",1;"30 - Kinder- und Jugendpsychiatrie",1;"31 - Psychosomatik",1;"00 - Bitte eine Fachabteilung auswählen",0;0,0},2,0)</f>
        <v>0</v>
      </c>
      <c r="X96" s="9">
        <f t="shared" si="9"/>
        <v>1</v>
      </c>
      <c r="Y96" s="9">
        <f t="shared" si="10"/>
        <v>0</v>
      </c>
    </row>
    <row r="97" spans="2:25" ht="15" customHeight="1" x14ac:dyDescent="0.25">
      <c r="B97" s="78" t="str">
        <f t="shared" si="6"/>
        <v>!!!</v>
      </c>
      <c r="C97" s="233" t="s">
        <v>333</v>
      </c>
      <c r="D97" s="234"/>
      <c r="E97" s="235"/>
      <c r="F97" s="72"/>
      <c r="S97" s="9" t="str">
        <f>VLOOKUP(D96,{"29 - Psychiatrie (Erwachsene)","Einrichtungen";"30 - Kinder- und Jugendpsychiatrie","Einrichtungen";"31 - Psychosomatik","Einrichtungen";"00 - Bitte eine Fachabteilung auswählen","Leer";0,"Leer"},2,0)</f>
        <v>Leer</v>
      </c>
      <c r="T97" s="9">
        <f t="shared" si="7"/>
        <v>0</v>
      </c>
      <c r="U97" s="203" t="str">
        <f t="shared" si="8"/>
        <v/>
      </c>
      <c r="V97" s="9" t="str">
        <f>VLOOKUP($D97,{"29 - Psychiatrie (Erwachsene)","29 - Psychiatrie (Erwachsene)";"30 - Kinder- und Jugendpsychiatrie","30 - Kinder- und Jugendpsychiatrie";"31 - Psychosomatik","31 - Psychosomatik";"00 - Bitte eine Fachabteilung auswählen","";0,""},2,0)</f>
        <v/>
      </c>
      <c r="W97" s="9">
        <f>VLOOKUP($D97,{"29 - Psychiatrie (Erwachsene)",1;"30 - Kinder- und Jugendpsychiatrie",1;"31 - Psychosomatik",1;"00 - Bitte eine Fachabteilung auswählen",0;0,0},2,0)</f>
        <v>0</v>
      </c>
      <c r="X97" s="9">
        <f t="shared" si="9"/>
        <v>1</v>
      </c>
      <c r="Y97" s="9">
        <f t="shared" si="10"/>
        <v>0</v>
      </c>
    </row>
    <row r="98" spans="2:25" ht="15" customHeight="1" x14ac:dyDescent="0.25">
      <c r="B98" s="78" t="str">
        <f t="shared" si="6"/>
        <v>!!!</v>
      </c>
      <c r="C98" s="233" t="s">
        <v>334</v>
      </c>
      <c r="D98" s="234"/>
      <c r="E98" s="235"/>
      <c r="F98" s="72"/>
      <c r="S98" s="9" t="str">
        <f>VLOOKUP(D97,{"29 - Psychiatrie (Erwachsene)","Einrichtungen";"30 - Kinder- und Jugendpsychiatrie","Einrichtungen";"31 - Psychosomatik","Einrichtungen";"00 - Bitte eine Fachabteilung auswählen","Leer";0,"Leer"},2,0)</f>
        <v>Leer</v>
      </c>
      <c r="T98" s="9">
        <f t="shared" si="7"/>
        <v>0</v>
      </c>
      <c r="U98" s="203" t="str">
        <f t="shared" si="8"/>
        <v/>
      </c>
      <c r="V98" s="9" t="str">
        <f>VLOOKUP($D98,{"29 - Psychiatrie (Erwachsene)","29 - Psychiatrie (Erwachsene)";"30 - Kinder- und Jugendpsychiatrie","30 - Kinder- und Jugendpsychiatrie";"31 - Psychosomatik","31 - Psychosomatik";"00 - Bitte eine Fachabteilung auswählen","";0,""},2,0)</f>
        <v/>
      </c>
      <c r="W98" s="9">
        <f>VLOOKUP($D98,{"29 - Psychiatrie (Erwachsene)",1;"30 - Kinder- und Jugendpsychiatrie",1;"31 - Psychosomatik",1;"00 - Bitte eine Fachabteilung auswählen",0;0,0},2,0)</f>
        <v>0</v>
      </c>
      <c r="X98" s="9">
        <f t="shared" si="9"/>
        <v>1</v>
      </c>
      <c r="Y98" s="9">
        <f t="shared" si="10"/>
        <v>0</v>
      </c>
    </row>
    <row r="99" spans="2:25" ht="15" customHeight="1" x14ac:dyDescent="0.25">
      <c r="B99" s="78" t="str">
        <f t="shared" si="6"/>
        <v>!!!</v>
      </c>
      <c r="C99" s="233" t="s">
        <v>335</v>
      </c>
      <c r="D99" s="234"/>
      <c r="E99" s="235"/>
      <c r="F99" s="72"/>
      <c r="S99" s="9" t="str">
        <f>VLOOKUP(D98,{"29 - Psychiatrie (Erwachsene)","Einrichtungen";"30 - Kinder- und Jugendpsychiatrie","Einrichtungen";"31 - Psychosomatik","Einrichtungen";"00 - Bitte eine Fachabteilung auswählen","Leer";0,"Leer"},2,0)</f>
        <v>Leer</v>
      </c>
      <c r="T99" s="9">
        <f t="shared" si="7"/>
        <v>0</v>
      </c>
      <c r="U99" s="203" t="str">
        <f t="shared" si="8"/>
        <v/>
      </c>
      <c r="V99" s="9" t="str">
        <f>VLOOKUP($D99,{"29 - Psychiatrie (Erwachsene)","29 - Psychiatrie (Erwachsene)";"30 - Kinder- und Jugendpsychiatrie","30 - Kinder- und Jugendpsychiatrie";"31 - Psychosomatik","31 - Psychosomatik";"00 - Bitte eine Fachabteilung auswählen","";0,""},2,0)</f>
        <v/>
      </c>
      <c r="W99" s="9">
        <f>VLOOKUP($D99,{"29 - Psychiatrie (Erwachsene)",1;"30 - Kinder- und Jugendpsychiatrie",1;"31 - Psychosomatik",1;"00 - Bitte eine Fachabteilung auswählen",0;0,0},2,0)</f>
        <v>0</v>
      </c>
      <c r="X99" s="9">
        <f t="shared" si="9"/>
        <v>1</v>
      </c>
      <c r="Y99" s="9">
        <f t="shared" si="10"/>
        <v>0</v>
      </c>
    </row>
    <row r="100" spans="2:25" ht="15" customHeight="1" x14ac:dyDescent="0.25">
      <c r="B100" s="78" t="str">
        <f t="shared" si="6"/>
        <v>!!!</v>
      </c>
      <c r="C100" s="233" t="s">
        <v>336</v>
      </c>
      <c r="D100" s="234"/>
      <c r="E100" s="235"/>
      <c r="F100" s="72"/>
      <c r="S100" s="9" t="str">
        <f>VLOOKUP(D99,{"29 - Psychiatrie (Erwachsene)","Einrichtungen";"30 - Kinder- und Jugendpsychiatrie","Einrichtungen";"31 - Psychosomatik","Einrichtungen";"00 - Bitte eine Fachabteilung auswählen","Leer";0,"Leer"},2,0)</f>
        <v>Leer</v>
      </c>
      <c r="T100" s="9">
        <f t="shared" si="7"/>
        <v>0</v>
      </c>
      <c r="U100" s="203" t="str">
        <f t="shared" si="8"/>
        <v/>
      </c>
      <c r="V100" s="9" t="str">
        <f>VLOOKUP($D100,{"29 - Psychiatrie (Erwachsene)","29 - Psychiatrie (Erwachsene)";"30 - Kinder- und Jugendpsychiatrie","30 - Kinder- und Jugendpsychiatrie";"31 - Psychosomatik","31 - Psychosomatik";"00 - Bitte eine Fachabteilung auswählen","";0,""},2,0)</f>
        <v/>
      </c>
      <c r="W100" s="9">
        <f>VLOOKUP($D100,{"29 - Psychiatrie (Erwachsene)",1;"30 - Kinder- und Jugendpsychiatrie",1;"31 - Psychosomatik",1;"00 - Bitte eine Fachabteilung auswählen",0;0,0},2,0)</f>
        <v>0</v>
      </c>
      <c r="X100" s="9">
        <f t="shared" si="9"/>
        <v>1</v>
      </c>
      <c r="Y100" s="9">
        <f t="shared" si="10"/>
        <v>0</v>
      </c>
    </row>
    <row r="101" spans="2:25" ht="15" customHeight="1" x14ac:dyDescent="0.25">
      <c r="B101" s="78" t="str">
        <f t="shared" si="6"/>
        <v>!!!</v>
      </c>
      <c r="C101" s="233" t="s">
        <v>337</v>
      </c>
      <c r="D101" s="234"/>
      <c r="E101" s="235"/>
      <c r="F101" s="72"/>
      <c r="S101" s="9" t="str">
        <f>VLOOKUP(D100,{"29 - Psychiatrie (Erwachsene)","Einrichtungen";"30 - Kinder- und Jugendpsychiatrie","Einrichtungen";"31 - Psychosomatik","Einrichtungen";"00 - Bitte eine Fachabteilung auswählen","Leer";0,"Leer"},2,0)</f>
        <v>Leer</v>
      </c>
      <c r="T101" s="9">
        <f t="shared" si="7"/>
        <v>0</v>
      </c>
      <c r="U101" s="203" t="str">
        <f t="shared" si="8"/>
        <v/>
      </c>
      <c r="V101" s="9" t="str">
        <f>VLOOKUP($D101,{"29 - Psychiatrie (Erwachsene)","29 - Psychiatrie (Erwachsene)";"30 - Kinder- und Jugendpsychiatrie","30 - Kinder- und Jugendpsychiatrie";"31 - Psychosomatik","31 - Psychosomatik";"00 - Bitte eine Fachabteilung auswählen","";0,""},2,0)</f>
        <v/>
      </c>
      <c r="W101" s="9">
        <f>VLOOKUP($D101,{"29 - Psychiatrie (Erwachsene)",1;"30 - Kinder- und Jugendpsychiatrie",1;"31 - Psychosomatik",1;"00 - Bitte eine Fachabteilung auswählen",0;0,0},2,0)</f>
        <v>0</v>
      </c>
      <c r="X101" s="9">
        <f t="shared" si="9"/>
        <v>1</v>
      </c>
      <c r="Y101" s="9">
        <f t="shared" si="10"/>
        <v>0</v>
      </c>
    </row>
    <row r="102" spans="2:25" ht="15" customHeight="1" x14ac:dyDescent="0.25">
      <c r="B102" s="78" t="str">
        <f t="shared" si="6"/>
        <v>!!!</v>
      </c>
      <c r="C102" s="233" t="s">
        <v>338</v>
      </c>
      <c r="D102" s="234"/>
      <c r="E102" s="235"/>
      <c r="F102" s="72"/>
      <c r="S102" s="9" t="str">
        <f>VLOOKUP(D101,{"29 - Psychiatrie (Erwachsene)","Einrichtungen";"30 - Kinder- und Jugendpsychiatrie","Einrichtungen";"31 - Psychosomatik","Einrichtungen";"00 - Bitte eine Fachabteilung auswählen","Leer";0,"Leer"},2,0)</f>
        <v>Leer</v>
      </c>
      <c r="T102" s="9">
        <f t="shared" si="7"/>
        <v>0</v>
      </c>
      <c r="U102" s="203" t="str">
        <f t="shared" si="8"/>
        <v/>
      </c>
      <c r="V102" s="9" t="str">
        <f>VLOOKUP($D102,{"29 - Psychiatrie (Erwachsene)","29 - Psychiatrie (Erwachsene)";"30 - Kinder- und Jugendpsychiatrie","30 - Kinder- und Jugendpsychiatrie";"31 - Psychosomatik","31 - Psychosomatik";"00 - Bitte eine Fachabteilung auswählen","";0,""},2,0)</f>
        <v/>
      </c>
      <c r="W102" s="9">
        <f>VLOOKUP($D102,{"29 - Psychiatrie (Erwachsene)",1;"30 - Kinder- und Jugendpsychiatrie",1;"31 - Psychosomatik",1;"00 - Bitte eine Fachabteilung auswählen",0;0,0},2,0)</f>
        <v>0</v>
      </c>
      <c r="X102" s="9">
        <f t="shared" si="9"/>
        <v>1</v>
      </c>
      <c r="Y102" s="9">
        <f t="shared" si="10"/>
        <v>0</v>
      </c>
    </row>
    <row r="103" spans="2:25" ht="15" customHeight="1" x14ac:dyDescent="0.25">
      <c r="B103" s="78" t="str">
        <f t="shared" si="6"/>
        <v>!!!</v>
      </c>
      <c r="C103" s="233" t="s">
        <v>339</v>
      </c>
      <c r="D103" s="234"/>
      <c r="E103" s="235"/>
      <c r="F103" s="72"/>
      <c r="S103" s="9" t="str">
        <f>VLOOKUP(D102,{"29 - Psychiatrie (Erwachsene)","Einrichtungen";"30 - Kinder- und Jugendpsychiatrie","Einrichtungen";"31 - Psychosomatik","Einrichtungen";"00 - Bitte eine Fachabteilung auswählen","Leer";0,"Leer"},2,0)</f>
        <v>Leer</v>
      </c>
      <c r="T103" s="9">
        <f t="shared" si="7"/>
        <v>0</v>
      </c>
      <c r="U103" s="203" t="str">
        <f t="shared" si="8"/>
        <v/>
      </c>
      <c r="V103" s="9" t="str">
        <f>VLOOKUP($D103,{"29 - Psychiatrie (Erwachsene)","29 - Psychiatrie (Erwachsene)";"30 - Kinder- und Jugendpsychiatrie","30 - Kinder- und Jugendpsychiatrie";"31 - Psychosomatik","31 - Psychosomatik";"00 - Bitte eine Fachabteilung auswählen","";0,""},2,0)</f>
        <v/>
      </c>
      <c r="W103" s="9">
        <f>VLOOKUP($D103,{"29 - Psychiatrie (Erwachsene)",1;"30 - Kinder- und Jugendpsychiatrie",1;"31 - Psychosomatik",1;"00 - Bitte eine Fachabteilung auswählen",0;0,0},2,0)</f>
        <v>0</v>
      </c>
      <c r="X103" s="9">
        <f t="shared" si="9"/>
        <v>1</v>
      </c>
      <c r="Y103" s="9">
        <f t="shared" si="10"/>
        <v>0</v>
      </c>
    </row>
    <row r="104" spans="2:25" ht="15" customHeight="1" x14ac:dyDescent="0.25">
      <c r="B104" s="78" t="str">
        <f t="shared" si="6"/>
        <v>!!!</v>
      </c>
      <c r="C104" s="233" t="s">
        <v>340</v>
      </c>
      <c r="D104" s="234"/>
      <c r="E104" s="235"/>
      <c r="F104" s="72"/>
      <c r="S104" s="9" t="str">
        <f>VLOOKUP(D103,{"29 - Psychiatrie (Erwachsene)","Einrichtungen";"30 - Kinder- und Jugendpsychiatrie","Einrichtungen";"31 - Psychosomatik","Einrichtungen";"00 - Bitte eine Fachabteilung auswählen","Leer";0,"Leer"},2,0)</f>
        <v>Leer</v>
      </c>
      <c r="T104" s="9">
        <f t="shared" si="7"/>
        <v>0</v>
      </c>
      <c r="U104" s="203" t="str">
        <f t="shared" si="8"/>
        <v/>
      </c>
      <c r="V104" s="9" t="str">
        <f>VLOOKUP($D104,{"29 - Psychiatrie (Erwachsene)","29 - Psychiatrie (Erwachsene)";"30 - Kinder- und Jugendpsychiatrie","30 - Kinder- und Jugendpsychiatrie";"31 - Psychosomatik","31 - Psychosomatik";"00 - Bitte eine Fachabteilung auswählen","";0,""},2,0)</f>
        <v/>
      </c>
      <c r="W104" s="9">
        <f>VLOOKUP($D104,{"29 - Psychiatrie (Erwachsene)",1;"30 - Kinder- und Jugendpsychiatrie",1;"31 - Psychosomatik",1;"00 - Bitte eine Fachabteilung auswählen",0;0,0},2,0)</f>
        <v>0</v>
      </c>
      <c r="X104" s="9">
        <f t="shared" si="9"/>
        <v>1</v>
      </c>
      <c r="Y104" s="9">
        <f t="shared" si="10"/>
        <v>0</v>
      </c>
    </row>
    <row r="105" spans="2:25" ht="15" customHeight="1" x14ac:dyDescent="0.25">
      <c r="B105" s="78" t="str">
        <f t="shared" si="6"/>
        <v>!!!</v>
      </c>
      <c r="C105" s="233" t="s">
        <v>341</v>
      </c>
      <c r="D105" s="234"/>
      <c r="E105" s="235"/>
      <c r="F105" s="72"/>
      <c r="S105" s="9" t="str">
        <f>VLOOKUP(D104,{"29 - Psychiatrie (Erwachsene)","Einrichtungen";"30 - Kinder- und Jugendpsychiatrie","Einrichtungen";"31 - Psychosomatik","Einrichtungen";"00 - Bitte eine Fachabteilung auswählen","Leer";0,"Leer"},2,0)</f>
        <v>Leer</v>
      </c>
      <c r="T105" s="9">
        <f t="shared" si="7"/>
        <v>0</v>
      </c>
      <c r="U105" s="203" t="str">
        <f t="shared" si="8"/>
        <v/>
      </c>
      <c r="V105" s="9" t="str">
        <f>VLOOKUP($D105,{"29 - Psychiatrie (Erwachsene)","29 - Psychiatrie (Erwachsene)";"30 - Kinder- und Jugendpsychiatrie","30 - Kinder- und Jugendpsychiatrie";"31 - Psychosomatik","31 - Psychosomatik";"00 - Bitte eine Fachabteilung auswählen","";0,""},2,0)</f>
        <v/>
      </c>
      <c r="W105" s="9">
        <f>VLOOKUP($D105,{"29 - Psychiatrie (Erwachsene)",1;"30 - Kinder- und Jugendpsychiatrie",1;"31 - Psychosomatik",1;"00 - Bitte eine Fachabteilung auswählen",0;0,0},2,0)</f>
        <v>0</v>
      </c>
      <c r="X105" s="9">
        <f t="shared" si="9"/>
        <v>1</v>
      </c>
      <c r="Y105" s="9">
        <f t="shared" si="10"/>
        <v>0</v>
      </c>
    </row>
    <row r="106" spans="2:25" ht="15" customHeight="1" x14ac:dyDescent="0.25">
      <c r="B106" s="78" t="str">
        <f t="shared" si="6"/>
        <v>!!!</v>
      </c>
      <c r="C106" s="233" t="s">
        <v>342</v>
      </c>
      <c r="D106" s="234"/>
      <c r="E106" s="235"/>
      <c r="F106" s="72"/>
      <c r="S106" s="9" t="str">
        <f>VLOOKUP(D105,{"29 - Psychiatrie (Erwachsene)","Einrichtungen";"30 - Kinder- und Jugendpsychiatrie","Einrichtungen";"31 - Psychosomatik","Einrichtungen";"00 - Bitte eine Fachabteilung auswählen","Leer";0,"Leer"},2,0)</f>
        <v>Leer</v>
      </c>
      <c r="T106" s="9">
        <f t="shared" si="7"/>
        <v>0</v>
      </c>
      <c r="U106" s="203" t="str">
        <f t="shared" si="8"/>
        <v/>
      </c>
      <c r="V106" s="9" t="str">
        <f>VLOOKUP($D106,{"29 - Psychiatrie (Erwachsene)","29 - Psychiatrie (Erwachsene)";"30 - Kinder- und Jugendpsychiatrie","30 - Kinder- und Jugendpsychiatrie";"31 - Psychosomatik","31 - Psychosomatik";"00 - Bitte eine Fachabteilung auswählen","";0,""},2,0)</f>
        <v/>
      </c>
      <c r="W106" s="9">
        <f>VLOOKUP($D106,{"29 - Psychiatrie (Erwachsene)",1;"30 - Kinder- und Jugendpsychiatrie",1;"31 - Psychosomatik",1;"00 - Bitte eine Fachabteilung auswählen",0;0,0},2,0)</f>
        <v>0</v>
      </c>
      <c r="X106" s="9">
        <f t="shared" si="9"/>
        <v>1</v>
      </c>
      <c r="Y106" s="9">
        <f t="shared" si="10"/>
        <v>0</v>
      </c>
    </row>
    <row r="107" spans="2:25" ht="15" customHeight="1" x14ac:dyDescent="0.25">
      <c r="B107" s="78" t="str">
        <f t="shared" si="6"/>
        <v>!!!</v>
      </c>
      <c r="C107" s="233" t="s">
        <v>343</v>
      </c>
      <c r="D107" s="234"/>
      <c r="E107" s="235"/>
      <c r="F107" s="72"/>
      <c r="S107" s="9" t="str">
        <f>VLOOKUP(D106,{"29 - Psychiatrie (Erwachsene)","Einrichtungen";"30 - Kinder- und Jugendpsychiatrie","Einrichtungen";"31 - Psychosomatik","Einrichtungen";"00 - Bitte eine Fachabteilung auswählen","Leer";0,"Leer"},2,0)</f>
        <v>Leer</v>
      </c>
      <c r="T107" s="9">
        <f t="shared" si="7"/>
        <v>0</v>
      </c>
      <c r="U107" s="203" t="str">
        <f t="shared" si="8"/>
        <v/>
      </c>
      <c r="V107" s="9" t="str">
        <f>VLOOKUP($D107,{"29 - Psychiatrie (Erwachsene)","29 - Psychiatrie (Erwachsene)";"30 - Kinder- und Jugendpsychiatrie","30 - Kinder- und Jugendpsychiatrie";"31 - Psychosomatik","31 - Psychosomatik";"00 - Bitte eine Fachabteilung auswählen","";0,""},2,0)</f>
        <v/>
      </c>
      <c r="W107" s="9">
        <f>VLOOKUP($D107,{"29 - Psychiatrie (Erwachsene)",1;"30 - Kinder- und Jugendpsychiatrie",1;"31 - Psychosomatik",1;"00 - Bitte eine Fachabteilung auswählen",0;0,0},2,0)</f>
        <v>0</v>
      </c>
      <c r="X107" s="9">
        <f t="shared" si="9"/>
        <v>1</v>
      </c>
      <c r="Y107" s="9">
        <f t="shared" si="10"/>
        <v>0</v>
      </c>
    </row>
    <row r="108" spans="2:25" ht="15" customHeight="1" x14ac:dyDescent="0.25">
      <c r="B108" s="78" t="str">
        <f t="shared" si="6"/>
        <v>!!!</v>
      </c>
      <c r="C108" s="233" t="s">
        <v>344</v>
      </c>
      <c r="D108" s="234"/>
      <c r="E108" s="235"/>
      <c r="F108" s="72"/>
      <c r="S108" s="9" t="str">
        <f>VLOOKUP(D107,{"29 - Psychiatrie (Erwachsene)","Einrichtungen";"30 - Kinder- und Jugendpsychiatrie","Einrichtungen";"31 - Psychosomatik","Einrichtungen";"00 - Bitte eine Fachabteilung auswählen","Leer";0,"Leer"},2,0)</f>
        <v>Leer</v>
      </c>
      <c r="T108" s="9">
        <f t="shared" si="7"/>
        <v>0</v>
      </c>
      <c r="U108" s="203" t="str">
        <f t="shared" si="8"/>
        <v/>
      </c>
      <c r="V108" s="9" t="str">
        <f>VLOOKUP($D108,{"29 - Psychiatrie (Erwachsene)","29 - Psychiatrie (Erwachsene)";"30 - Kinder- und Jugendpsychiatrie","30 - Kinder- und Jugendpsychiatrie";"31 - Psychosomatik","31 - Psychosomatik";"00 - Bitte eine Fachabteilung auswählen","";0,""},2,0)</f>
        <v/>
      </c>
      <c r="W108" s="9">
        <f>VLOOKUP($D108,{"29 - Psychiatrie (Erwachsene)",1;"30 - Kinder- und Jugendpsychiatrie",1;"31 - Psychosomatik",1;"00 - Bitte eine Fachabteilung auswählen",0;0,0},2,0)</f>
        <v>0</v>
      </c>
      <c r="X108" s="9">
        <f t="shared" si="9"/>
        <v>1</v>
      </c>
      <c r="Y108" s="9">
        <f t="shared" si="10"/>
        <v>0</v>
      </c>
    </row>
    <row r="109" spans="2:25" ht="15" customHeight="1" x14ac:dyDescent="0.25">
      <c r="B109" s="78" t="str">
        <f t="shared" si="6"/>
        <v>!!!</v>
      </c>
      <c r="C109" s="233" t="s">
        <v>345</v>
      </c>
      <c r="D109" s="234"/>
      <c r="E109" s="235"/>
      <c r="F109" s="72"/>
      <c r="S109" s="9" t="str">
        <f>VLOOKUP(D108,{"29 - Psychiatrie (Erwachsene)","Einrichtungen";"30 - Kinder- und Jugendpsychiatrie","Einrichtungen";"31 - Psychosomatik","Einrichtungen";"00 - Bitte eine Fachabteilung auswählen","Leer";0,"Leer"},2,0)</f>
        <v>Leer</v>
      </c>
      <c r="T109" s="9">
        <f t="shared" si="7"/>
        <v>0</v>
      </c>
      <c r="U109" s="203" t="str">
        <f t="shared" si="8"/>
        <v/>
      </c>
      <c r="V109" s="9" t="str">
        <f>VLOOKUP($D109,{"29 - Psychiatrie (Erwachsene)","29 - Psychiatrie (Erwachsene)";"30 - Kinder- und Jugendpsychiatrie","30 - Kinder- und Jugendpsychiatrie";"31 - Psychosomatik","31 - Psychosomatik";"00 - Bitte eine Fachabteilung auswählen","";0,""},2,0)</f>
        <v/>
      </c>
      <c r="W109" s="9">
        <f>VLOOKUP($D109,{"29 - Psychiatrie (Erwachsene)",1;"30 - Kinder- und Jugendpsychiatrie",1;"31 - Psychosomatik",1;"00 - Bitte eine Fachabteilung auswählen",0;0,0},2,0)</f>
        <v>0</v>
      </c>
      <c r="X109" s="9">
        <f t="shared" si="9"/>
        <v>1</v>
      </c>
      <c r="Y109" s="9">
        <f t="shared" si="10"/>
        <v>0</v>
      </c>
    </row>
    <row r="110" spans="2:25" ht="15" customHeight="1" x14ac:dyDescent="0.25">
      <c r="B110" s="78" t="str">
        <f t="shared" si="6"/>
        <v>!!!</v>
      </c>
      <c r="C110" s="233" t="s">
        <v>346</v>
      </c>
      <c r="D110" s="234"/>
      <c r="E110" s="235"/>
      <c r="F110" s="72"/>
      <c r="S110" s="9" t="str">
        <f>VLOOKUP(D109,{"29 - Psychiatrie (Erwachsene)","Einrichtungen";"30 - Kinder- und Jugendpsychiatrie","Einrichtungen";"31 - Psychosomatik","Einrichtungen";"00 - Bitte eine Fachabteilung auswählen","Leer";0,"Leer"},2,0)</f>
        <v>Leer</v>
      </c>
      <c r="T110" s="9">
        <f t="shared" si="7"/>
        <v>0</v>
      </c>
      <c r="U110" s="203" t="str">
        <f t="shared" si="8"/>
        <v/>
      </c>
      <c r="V110" s="9" t="str">
        <f>VLOOKUP($D110,{"29 - Psychiatrie (Erwachsene)","29 - Psychiatrie (Erwachsene)";"30 - Kinder- und Jugendpsychiatrie","30 - Kinder- und Jugendpsychiatrie";"31 - Psychosomatik","31 - Psychosomatik";"00 - Bitte eine Fachabteilung auswählen","";0,""},2,0)</f>
        <v/>
      </c>
      <c r="W110" s="9">
        <f>VLOOKUP($D110,{"29 - Psychiatrie (Erwachsene)",1;"30 - Kinder- und Jugendpsychiatrie",1;"31 - Psychosomatik",1;"00 - Bitte eine Fachabteilung auswählen",0;0,0},2,0)</f>
        <v>0</v>
      </c>
      <c r="X110" s="9">
        <f t="shared" si="9"/>
        <v>1</v>
      </c>
      <c r="Y110" s="9">
        <f t="shared" si="10"/>
        <v>0</v>
      </c>
    </row>
    <row r="111" spans="2:25" ht="15" customHeight="1" x14ac:dyDescent="0.25">
      <c r="B111" s="78" t="str">
        <f t="shared" si="6"/>
        <v>!!!</v>
      </c>
      <c r="C111" s="233" t="s">
        <v>347</v>
      </c>
      <c r="D111" s="234"/>
      <c r="E111" s="235"/>
      <c r="F111" s="72"/>
      <c r="S111" s="9" t="str">
        <f>VLOOKUP(D110,{"29 - Psychiatrie (Erwachsene)","Einrichtungen";"30 - Kinder- und Jugendpsychiatrie","Einrichtungen";"31 - Psychosomatik","Einrichtungen";"00 - Bitte eine Fachabteilung auswählen","Leer";0,"Leer"},2,0)</f>
        <v>Leer</v>
      </c>
      <c r="T111" s="9">
        <f t="shared" si="7"/>
        <v>0</v>
      </c>
      <c r="U111" s="203" t="str">
        <f t="shared" si="8"/>
        <v/>
      </c>
      <c r="V111" s="9" t="str">
        <f>VLOOKUP($D111,{"29 - Psychiatrie (Erwachsene)","29 - Psychiatrie (Erwachsene)";"30 - Kinder- und Jugendpsychiatrie","30 - Kinder- und Jugendpsychiatrie";"31 - Psychosomatik","31 - Psychosomatik";"00 - Bitte eine Fachabteilung auswählen","";0,""},2,0)</f>
        <v/>
      </c>
      <c r="W111" s="9">
        <f>VLOOKUP($D111,{"29 - Psychiatrie (Erwachsene)",1;"30 - Kinder- und Jugendpsychiatrie",1;"31 - Psychosomatik",1;"00 - Bitte eine Fachabteilung auswählen",0;0,0},2,0)</f>
        <v>0</v>
      </c>
      <c r="X111" s="9">
        <f t="shared" si="9"/>
        <v>1</v>
      </c>
      <c r="Y111" s="9">
        <f t="shared" si="10"/>
        <v>0</v>
      </c>
    </row>
    <row r="112" spans="2:25" ht="15" customHeight="1" x14ac:dyDescent="0.25">
      <c r="B112" s="78" t="str">
        <f t="shared" si="6"/>
        <v>!!!</v>
      </c>
      <c r="C112" s="233" t="s">
        <v>348</v>
      </c>
      <c r="D112" s="234"/>
      <c r="E112" s="235"/>
      <c r="F112" s="72"/>
      <c r="S112" s="9" t="str">
        <f>VLOOKUP(D111,{"29 - Psychiatrie (Erwachsene)","Einrichtungen";"30 - Kinder- und Jugendpsychiatrie","Einrichtungen";"31 - Psychosomatik","Einrichtungen";"00 - Bitte eine Fachabteilung auswählen","Leer";0,"Leer"},2,0)</f>
        <v>Leer</v>
      </c>
      <c r="T112" s="9">
        <f t="shared" si="7"/>
        <v>0</v>
      </c>
      <c r="U112" s="203" t="str">
        <f t="shared" si="8"/>
        <v/>
      </c>
      <c r="V112" s="9" t="str">
        <f>VLOOKUP($D112,{"29 - Psychiatrie (Erwachsene)","29 - Psychiatrie (Erwachsene)";"30 - Kinder- und Jugendpsychiatrie","30 - Kinder- und Jugendpsychiatrie";"31 - Psychosomatik","31 - Psychosomatik";"00 - Bitte eine Fachabteilung auswählen","";0,""},2,0)</f>
        <v/>
      </c>
      <c r="W112" s="9">
        <f>VLOOKUP($D112,{"29 - Psychiatrie (Erwachsene)",1;"30 - Kinder- und Jugendpsychiatrie",1;"31 - Psychosomatik",1;"00 - Bitte eine Fachabteilung auswählen",0;0,0},2,0)</f>
        <v>0</v>
      </c>
      <c r="X112" s="9">
        <f t="shared" si="9"/>
        <v>1</v>
      </c>
      <c r="Y112" s="9">
        <f t="shared" si="10"/>
        <v>0</v>
      </c>
    </row>
    <row r="113" spans="1:26" ht="15" customHeight="1" x14ac:dyDescent="0.25">
      <c r="B113" s="78" t="str">
        <f t="shared" si="6"/>
        <v>!!!</v>
      </c>
      <c r="C113" s="233" t="s">
        <v>349</v>
      </c>
      <c r="D113" s="234"/>
      <c r="E113" s="235"/>
      <c r="F113" s="72"/>
      <c r="S113" s="9" t="str">
        <f>VLOOKUP(D112,{"29 - Psychiatrie (Erwachsene)","Einrichtungen";"30 - Kinder- und Jugendpsychiatrie","Einrichtungen";"31 - Psychosomatik","Einrichtungen";"00 - Bitte eine Fachabteilung auswählen","Leer";0,"Leer"},2,0)</f>
        <v>Leer</v>
      </c>
      <c r="T113" s="9">
        <f t="shared" si="7"/>
        <v>0</v>
      </c>
      <c r="U113" s="203" t="str">
        <f t="shared" si="8"/>
        <v/>
      </c>
      <c r="V113" s="9" t="str">
        <f>VLOOKUP($D113,{"29 - Psychiatrie (Erwachsene)","29 - Psychiatrie (Erwachsene)";"30 - Kinder- und Jugendpsychiatrie","30 - Kinder- und Jugendpsychiatrie";"31 - Psychosomatik","31 - Psychosomatik";"00 - Bitte eine Fachabteilung auswählen","";0,""},2,0)</f>
        <v/>
      </c>
      <c r="W113" s="9">
        <f>VLOOKUP($D113,{"29 - Psychiatrie (Erwachsene)",1;"30 - Kinder- und Jugendpsychiatrie",1;"31 - Psychosomatik",1;"00 - Bitte eine Fachabteilung auswählen",0;0,0},2,0)</f>
        <v>0</v>
      </c>
      <c r="X113" s="9">
        <f t="shared" si="9"/>
        <v>1</v>
      </c>
      <c r="Y113" s="9">
        <f t="shared" si="10"/>
        <v>0</v>
      </c>
    </row>
    <row r="114" spans="1:26" s="30" customFormat="1" ht="15" customHeight="1" x14ac:dyDescent="0.25">
      <c r="A114" s="26"/>
      <c r="B114" s="153"/>
      <c r="C114" s="91"/>
      <c r="D114" s="91"/>
      <c r="E114" s="93"/>
      <c r="F114" s="81"/>
      <c r="G114" s="31"/>
      <c r="H114" s="31"/>
      <c r="I114" s="31"/>
      <c r="J114" s="31"/>
      <c r="K114" s="31"/>
      <c r="L114" s="31"/>
      <c r="M114" s="31"/>
      <c r="N114" s="31"/>
      <c r="O114" s="31"/>
      <c r="P114" s="31"/>
      <c r="Q114" s="31"/>
      <c r="R114" s="31"/>
      <c r="S114" s="31"/>
      <c r="T114" s="31"/>
      <c r="U114" s="225"/>
      <c r="V114" s="31"/>
      <c r="W114" s="31"/>
      <c r="X114" s="31"/>
      <c r="Y114" s="31"/>
      <c r="Z114" s="31"/>
    </row>
    <row r="115" spans="1:26" s="30" customFormat="1" ht="15" customHeight="1" x14ac:dyDescent="0.25">
      <c r="C115" s="33"/>
      <c r="D115" s="33"/>
      <c r="E115" s="94"/>
      <c r="G115" s="31"/>
      <c r="H115" s="31"/>
      <c r="I115" s="31"/>
      <c r="J115" s="31"/>
      <c r="K115" s="31"/>
      <c r="L115" s="31"/>
      <c r="M115" s="31"/>
      <c r="N115" s="31"/>
      <c r="O115" s="31"/>
      <c r="P115" s="31"/>
      <c r="Q115" s="31"/>
      <c r="R115" s="31"/>
      <c r="S115" s="31"/>
      <c r="T115" s="31"/>
      <c r="U115" s="225"/>
      <c r="V115" s="31"/>
      <c r="W115" s="31"/>
      <c r="X115" s="31"/>
      <c r="Y115" s="31"/>
      <c r="Z115" s="31"/>
    </row>
    <row r="116" spans="1:26" s="30" customFormat="1" ht="15" customHeight="1" x14ac:dyDescent="0.25">
      <c r="C116" s="33"/>
      <c r="D116" s="33"/>
      <c r="E116" s="94"/>
      <c r="G116" s="31"/>
      <c r="H116" s="31"/>
      <c r="I116" s="31"/>
      <c r="J116" s="31"/>
      <c r="K116" s="31"/>
      <c r="L116" s="31"/>
      <c r="M116" s="31"/>
      <c r="N116" s="31"/>
      <c r="O116" s="31"/>
      <c r="P116" s="31"/>
      <c r="Q116" s="31"/>
      <c r="R116" s="31"/>
      <c r="S116" s="31"/>
      <c r="T116" s="31"/>
      <c r="U116" s="225"/>
      <c r="V116" s="31"/>
      <c r="W116" s="31"/>
      <c r="X116" s="31"/>
      <c r="Y116" s="31"/>
      <c r="Z116" s="31"/>
    </row>
    <row r="117" spans="1:26" s="30" customFormat="1" ht="15" customHeight="1" x14ac:dyDescent="0.25">
      <c r="C117" s="33"/>
      <c r="D117" s="33"/>
      <c r="E117" s="94"/>
      <c r="G117" s="31"/>
      <c r="H117" s="31"/>
      <c r="I117" s="31"/>
      <c r="J117" s="31"/>
      <c r="K117" s="31"/>
      <c r="L117" s="31"/>
      <c r="M117" s="31"/>
      <c r="N117" s="31"/>
      <c r="O117" s="31"/>
      <c r="P117" s="31"/>
      <c r="Q117" s="31"/>
      <c r="R117" s="31"/>
      <c r="S117" s="31"/>
      <c r="T117" s="31"/>
      <c r="U117" s="225"/>
      <c r="V117" s="31"/>
      <c r="W117" s="31"/>
      <c r="X117" s="31"/>
      <c r="Y117" s="31"/>
      <c r="Z117" s="31"/>
    </row>
    <row r="118" spans="1:26" s="30" customFormat="1" ht="15" customHeight="1" x14ac:dyDescent="0.25">
      <c r="C118" s="33"/>
      <c r="D118" s="33"/>
      <c r="E118" s="94"/>
      <c r="G118" s="31"/>
      <c r="H118" s="31"/>
      <c r="I118" s="31"/>
      <c r="J118" s="31"/>
      <c r="K118" s="31"/>
      <c r="L118" s="31"/>
      <c r="M118" s="31"/>
      <c r="N118" s="31"/>
      <c r="O118" s="31"/>
      <c r="P118" s="31"/>
      <c r="Q118" s="31"/>
      <c r="R118" s="31"/>
      <c r="S118" s="31"/>
      <c r="T118" s="31"/>
      <c r="U118" s="225"/>
      <c r="V118" s="31"/>
      <c r="W118" s="31"/>
      <c r="X118" s="31"/>
      <c r="Y118" s="31"/>
      <c r="Z118" s="31"/>
    </row>
    <row r="119" spans="1:26" s="30" customFormat="1" ht="15" customHeight="1" x14ac:dyDescent="0.25">
      <c r="C119" s="33"/>
      <c r="D119" s="33"/>
      <c r="E119" s="94"/>
      <c r="G119" s="31"/>
      <c r="H119" s="31"/>
      <c r="I119" s="31"/>
      <c r="J119" s="31"/>
      <c r="K119" s="31"/>
      <c r="L119" s="31"/>
      <c r="M119" s="31"/>
      <c r="N119" s="31"/>
      <c r="O119" s="31"/>
      <c r="P119" s="31"/>
      <c r="Q119" s="31"/>
      <c r="R119" s="31"/>
      <c r="S119" s="31"/>
      <c r="T119" s="31"/>
      <c r="U119" s="225"/>
      <c r="V119" s="31"/>
      <c r="W119" s="31"/>
      <c r="X119" s="31"/>
      <c r="Y119" s="31"/>
      <c r="Z119" s="31"/>
    </row>
    <row r="120" spans="1:26" s="30" customFormat="1" ht="15" customHeight="1" x14ac:dyDescent="0.25">
      <c r="C120" s="33"/>
      <c r="D120" s="33"/>
      <c r="E120" s="94"/>
      <c r="G120" s="31"/>
      <c r="H120" s="31"/>
      <c r="I120" s="31"/>
      <c r="J120" s="31"/>
      <c r="K120" s="31"/>
      <c r="L120" s="31"/>
      <c r="M120" s="31"/>
      <c r="N120" s="31"/>
      <c r="O120" s="31"/>
      <c r="P120" s="31"/>
      <c r="Q120" s="31"/>
      <c r="R120" s="31"/>
      <c r="S120" s="31"/>
      <c r="T120" s="31"/>
      <c r="U120" s="225"/>
      <c r="V120" s="31"/>
      <c r="W120" s="31"/>
      <c r="X120" s="31"/>
      <c r="Y120" s="31"/>
      <c r="Z120" s="31"/>
    </row>
    <row r="121" spans="1:26" s="30" customFormat="1" ht="15" customHeight="1" x14ac:dyDescent="0.25">
      <c r="C121" s="33"/>
      <c r="D121" s="33"/>
      <c r="E121" s="94"/>
      <c r="G121" s="31"/>
      <c r="H121" s="31"/>
      <c r="I121" s="31"/>
      <c r="J121" s="31"/>
      <c r="K121" s="31"/>
      <c r="L121" s="31"/>
      <c r="M121" s="31"/>
      <c r="N121" s="31"/>
      <c r="O121" s="31"/>
      <c r="P121" s="31"/>
      <c r="Q121" s="31"/>
      <c r="R121" s="31"/>
      <c r="S121" s="31"/>
      <c r="T121" s="31"/>
      <c r="U121" s="225"/>
      <c r="V121" s="31"/>
      <c r="W121" s="31"/>
      <c r="X121" s="31"/>
      <c r="Y121" s="31"/>
      <c r="Z121" s="31"/>
    </row>
    <row r="122" spans="1:26" s="30" customFormat="1" ht="15" customHeight="1" x14ac:dyDescent="0.25">
      <c r="C122" s="33"/>
      <c r="D122" s="33"/>
      <c r="E122" s="94"/>
      <c r="G122" s="31"/>
      <c r="H122" s="31"/>
      <c r="I122" s="31"/>
      <c r="J122" s="31"/>
      <c r="K122" s="31"/>
      <c r="L122" s="31"/>
      <c r="M122" s="31"/>
      <c r="N122" s="31"/>
      <c r="O122" s="31"/>
      <c r="P122" s="31"/>
      <c r="Q122" s="31"/>
      <c r="R122" s="31"/>
      <c r="S122" s="31"/>
      <c r="T122" s="31"/>
      <c r="U122" s="225"/>
      <c r="V122" s="31"/>
      <c r="W122" s="31"/>
      <c r="X122" s="31"/>
      <c r="Y122" s="31"/>
      <c r="Z122" s="31"/>
    </row>
    <row r="123" spans="1:26" s="30" customFormat="1" ht="15" customHeight="1" x14ac:dyDescent="0.25">
      <c r="C123" s="33"/>
      <c r="D123" s="33"/>
      <c r="E123" s="94"/>
      <c r="G123" s="31"/>
      <c r="H123" s="31"/>
      <c r="I123" s="31"/>
      <c r="J123" s="31"/>
      <c r="K123" s="31"/>
      <c r="L123" s="31"/>
      <c r="M123" s="31"/>
      <c r="N123" s="31"/>
      <c r="O123" s="31"/>
      <c r="P123" s="31"/>
      <c r="Q123" s="31"/>
      <c r="R123" s="31"/>
      <c r="S123" s="31"/>
      <c r="T123" s="31"/>
      <c r="U123" s="225"/>
      <c r="V123" s="31"/>
      <c r="W123" s="31"/>
      <c r="X123" s="31"/>
      <c r="Y123" s="31"/>
      <c r="Z123" s="31"/>
    </row>
    <row r="124" spans="1:26" s="30" customFormat="1" ht="15" customHeight="1" x14ac:dyDescent="0.25">
      <c r="C124" s="33"/>
      <c r="D124" s="33"/>
      <c r="E124" s="94"/>
      <c r="G124" s="31"/>
      <c r="H124" s="31"/>
      <c r="I124" s="31"/>
      <c r="J124" s="31"/>
      <c r="K124" s="31"/>
      <c r="L124" s="31"/>
      <c r="M124" s="31"/>
      <c r="N124" s="31"/>
      <c r="O124" s="31"/>
      <c r="P124" s="31"/>
      <c r="Q124" s="31"/>
      <c r="R124" s="31"/>
      <c r="S124" s="31"/>
      <c r="T124" s="31"/>
      <c r="U124" s="225"/>
      <c r="V124" s="31"/>
      <c r="W124" s="31"/>
      <c r="X124" s="31"/>
      <c r="Y124" s="31"/>
      <c r="Z124" s="31"/>
    </row>
    <row r="125" spans="1:26" s="30" customFormat="1" ht="15" customHeight="1" x14ac:dyDescent="0.25">
      <c r="C125" s="33"/>
      <c r="D125" s="33"/>
      <c r="E125" s="94"/>
      <c r="G125" s="31"/>
      <c r="H125" s="31"/>
      <c r="I125" s="31"/>
      <c r="J125" s="31"/>
      <c r="K125" s="31"/>
      <c r="L125" s="31"/>
      <c r="M125" s="31"/>
      <c r="N125" s="31"/>
      <c r="O125" s="31"/>
      <c r="P125" s="31"/>
      <c r="Q125" s="31"/>
      <c r="R125" s="31"/>
      <c r="S125" s="31"/>
      <c r="T125" s="31"/>
      <c r="U125" s="225"/>
      <c r="V125" s="31"/>
      <c r="W125" s="31"/>
      <c r="X125" s="31"/>
      <c r="Y125" s="31"/>
      <c r="Z125" s="31"/>
    </row>
    <row r="126" spans="1:26" s="30" customFormat="1" ht="15" customHeight="1" x14ac:dyDescent="0.25">
      <c r="C126" s="33"/>
      <c r="D126" s="33"/>
      <c r="E126" s="94"/>
      <c r="G126" s="31"/>
      <c r="H126" s="31"/>
      <c r="I126" s="31"/>
      <c r="J126" s="31"/>
      <c r="K126" s="31"/>
      <c r="L126" s="31"/>
      <c r="M126" s="31"/>
      <c r="N126" s="31"/>
      <c r="O126" s="31"/>
      <c r="P126" s="31"/>
      <c r="Q126" s="31"/>
      <c r="R126" s="31"/>
      <c r="S126" s="31"/>
      <c r="T126" s="31"/>
      <c r="U126" s="225"/>
      <c r="V126" s="31"/>
      <c r="W126" s="31"/>
      <c r="X126" s="31"/>
      <c r="Y126" s="31"/>
      <c r="Z126" s="31"/>
    </row>
    <row r="127" spans="1:26" s="30" customFormat="1" ht="15" customHeight="1" x14ac:dyDescent="0.25">
      <c r="C127" s="33"/>
      <c r="D127" s="33"/>
      <c r="E127" s="94"/>
      <c r="G127" s="31"/>
      <c r="H127" s="31"/>
      <c r="I127" s="31"/>
      <c r="J127" s="31"/>
      <c r="K127" s="31"/>
      <c r="L127" s="31"/>
      <c r="M127" s="31"/>
      <c r="N127" s="31"/>
      <c r="O127" s="31"/>
      <c r="P127" s="31"/>
      <c r="Q127" s="31"/>
      <c r="R127" s="31"/>
      <c r="S127" s="31"/>
      <c r="T127" s="31"/>
      <c r="U127" s="225"/>
      <c r="V127" s="31"/>
      <c r="W127" s="31"/>
      <c r="X127" s="31"/>
      <c r="Y127" s="31"/>
      <c r="Z127" s="31"/>
    </row>
    <row r="128" spans="1:26" s="30" customFormat="1" ht="15" customHeight="1" x14ac:dyDescent="0.25">
      <c r="G128" s="31"/>
      <c r="H128" s="31"/>
      <c r="I128" s="31"/>
      <c r="J128" s="31"/>
      <c r="K128" s="31"/>
      <c r="L128" s="31"/>
      <c r="M128" s="31"/>
      <c r="N128" s="31"/>
      <c r="O128" s="31"/>
      <c r="P128" s="31"/>
      <c r="Q128" s="31"/>
      <c r="R128" s="31"/>
      <c r="S128" s="31"/>
      <c r="T128" s="31"/>
      <c r="U128" s="225"/>
      <c r="V128" s="31"/>
      <c r="W128" s="31"/>
      <c r="X128" s="31"/>
      <c r="Y128" s="31"/>
      <c r="Z128" s="31"/>
    </row>
    <row r="129" spans="7:26" s="30" customFormat="1" ht="15" customHeight="1" x14ac:dyDescent="0.25">
      <c r="G129" s="31"/>
      <c r="H129" s="31"/>
      <c r="I129" s="31"/>
      <c r="J129" s="31"/>
      <c r="K129" s="31"/>
      <c r="L129" s="31"/>
      <c r="M129" s="31"/>
      <c r="N129" s="31"/>
      <c r="O129" s="31"/>
      <c r="P129" s="31"/>
      <c r="Q129" s="31"/>
      <c r="R129" s="31"/>
      <c r="S129" s="31"/>
      <c r="T129" s="31"/>
      <c r="U129" s="225"/>
      <c r="V129" s="31"/>
      <c r="W129" s="31"/>
      <c r="X129" s="31"/>
      <c r="Y129" s="31"/>
      <c r="Z129" s="31"/>
    </row>
    <row r="130" spans="7:26" s="30" customFormat="1" ht="15" customHeight="1" x14ac:dyDescent="0.25">
      <c r="G130" s="31"/>
      <c r="H130" s="31"/>
      <c r="I130" s="31"/>
      <c r="J130" s="31"/>
      <c r="K130" s="31"/>
      <c r="L130" s="31"/>
      <c r="M130" s="31"/>
      <c r="N130" s="31"/>
      <c r="O130" s="31"/>
      <c r="P130" s="31"/>
      <c r="Q130" s="31"/>
      <c r="R130" s="31"/>
      <c r="S130" s="31"/>
      <c r="T130" s="31"/>
      <c r="U130" s="225"/>
      <c r="V130" s="31"/>
      <c r="W130" s="31"/>
      <c r="X130" s="31"/>
      <c r="Y130" s="31"/>
      <c r="Z130" s="31"/>
    </row>
    <row r="131" spans="7:26" s="30" customFormat="1" ht="15" customHeight="1" x14ac:dyDescent="0.25">
      <c r="G131" s="31"/>
      <c r="H131" s="31"/>
      <c r="I131" s="31"/>
      <c r="J131" s="31"/>
      <c r="K131" s="31"/>
      <c r="L131" s="31"/>
      <c r="M131" s="31"/>
      <c r="N131" s="31"/>
      <c r="O131" s="31"/>
      <c r="P131" s="31"/>
      <c r="Q131" s="31"/>
      <c r="R131" s="31"/>
      <c r="S131" s="31"/>
      <c r="T131" s="31"/>
      <c r="U131" s="225"/>
      <c r="V131" s="31"/>
      <c r="W131" s="31"/>
      <c r="X131" s="31"/>
      <c r="Y131" s="31"/>
      <c r="Z131" s="31"/>
    </row>
    <row r="132" spans="7:26" s="30" customFormat="1" ht="15" customHeight="1" x14ac:dyDescent="0.25">
      <c r="G132" s="31"/>
      <c r="H132" s="31"/>
      <c r="I132" s="31"/>
      <c r="J132" s="31"/>
      <c r="K132" s="31"/>
      <c r="L132" s="31"/>
      <c r="M132" s="31"/>
      <c r="N132" s="31"/>
      <c r="O132" s="31"/>
      <c r="P132" s="31"/>
      <c r="Q132" s="31"/>
      <c r="R132" s="31"/>
      <c r="S132" s="31"/>
      <c r="T132" s="31"/>
      <c r="U132" s="225"/>
      <c r="V132" s="31"/>
      <c r="W132" s="31"/>
      <c r="X132" s="31"/>
      <c r="Y132" s="31"/>
      <c r="Z132" s="31"/>
    </row>
    <row r="133" spans="7:26" s="30" customFormat="1" ht="15" customHeight="1" x14ac:dyDescent="0.25">
      <c r="G133" s="31"/>
      <c r="H133" s="31"/>
      <c r="I133" s="31"/>
      <c r="J133" s="31"/>
      <c r="K133" s="31"/>
      <c r="L133" s="31"/>
      <c r="M133" s="31"/>
      <c r="N133" s="31"/>
      <c r="O133" s="31"/>
      <c r="P133" s="31"/>
      <c r="Q133" s="31"/>
      <c r="R133" s="31"/>
      <c r="S133" s="31"/>
      <c r="T133" s="31"/>
      <c r="U133" s="225"/>
      <c r="V133" s="31"/>
      <c r="W133" s="31"/>
      <c r="X133" s="31"/>
      <c r="Y133" s="31"/>
      <c r="Z133" s="31"/>
    </row>
    <row r="134" spans="7:26" s="30" customFormat="1" ht="15" customHeight="1" x14ac:dyDescent="0.25">
      <c r="G134" s="31"/>
      <c r="H134" s="31"/>
      <c r="I134" s="31"/>
      <c r="J134" s="31"/>
      <c r="K134" s="31"/>
      <c r="L134" s="31"/>
      <c r="M134" s="31"/>
      <c r="N134" s="31"/>
      <c r="O134" s="31"/>
      <c r="P134" s="31"/>
      <c r="Q134" s="31"/>
      <c r="R134" s="31"/>
      <c r="S134" s="31"/>
      <c r="T134" s="31"/>
      <c r="U134" s="225"/>
      <c r="V134" s="31"/>
      <c r="W134" s="31"/>
      <c r="X134" s="31"/>
      <c r="Y134" s="31"/>
      <c r="Z134" s="31"/>
    </row>
    <row r="135" spans="7:26" s="30" customFormat="1" ht="15" customHeight="1" x14ac:dyDescent="0.25">
      <c r="G135" s="31"/>
      <c r="H135" s="31"/>
      <c r="I135" s="31"/>
      <c r="J135" s="31"/>
      <c r="K135" s="31"/>
      <c r="L135" s="31"/>
      <c r="M135" s="31"/>
      <c r="N135" s="31"/>
      <c r="O135" s="31"/>
      <c r="P135" s="31"/>
      <c r="Q135" s="31"/>
      <c r="R135" s="31"/>
      <c r="S135" s="31"/>
      <c r="T135" s="31"/>
      <c r="U135" s="225"/>
      <c r="V135" s="31"/>
      <c r="W135" s="31"/>
      <c r="X135" s="31"/>
      <c r="Y135" s="31"/>
      <c r="Z135" s="31"/>
    </row>
    <row r="136" spans="7:26" s="30" customFormat="1" ht="15" customHeight="1" x14ac:dyDescent="0.25">
      <c r="G136" s="31"/>
      <c r="H136" s="31"/>
      <c r="I136" s="31"/>
      <c r="J136" s="31"/>
      <c r="K136" s="31"/>
      <c r="L136" s="31"/>
      <c r="M136" s="31"/>
      <c r="N136" s="31"/>
      <c r="O136" s="31"/>
      <c r="P136" s="31"/>
      <c r="Q136" s="31"/>
      <c r="R136" s="31"/>
      <c r="S136" s="31"/>
      <c r="T136" s="31"/>
      <c r="U136" s="225"/>
      <c r="V136" s="31"/>
      <c r="W136" s="31"/>
      <c r="X136" s="31"/>
      <c r="Y136" s="31"/>
      <c r="Z136" s="31"/>
    </row>
  </sheetData>
  <sheetProtection selectLockedCells="1"/>
  <mergeCells count="3">
    <mergeCell ref="B7:C7"/>
    <mergeCell ref="C10:E11"/>
    <mergeCell ref="C12:E12"/>
  </mergeCells>
  <conditionalFormatting sqref="C14:C113">
    <cfRule type="expression" dxfId="279" priority="149">
      <formula>#REF!=""</formula>
    </cfRule>
    <cfRule type="expression" dxfId="278" priority="150">
      <formula>#REF!="Bitte eine Fachabteilung auswählen"</formula>
    </cfRule>
  </conditionalFormatting>
  <conditionalFormatting sqref="C114:D127">
    <cfRule type="expression" dxfId="277" priority="8967" stopIfTrue="1">
      <formula>#REF!=""</formula>
    </cfRule>
  </conditionalFormatting>
  <conditionalFormatting sqref="C114:D127">
    <cfRule type="expression" dxfId="276" priority="8968" stopIfTrue="1">
      <formula>#REF!="Bitte eine Fachabteilung auswählen"</formula>
    </cfRule>
  </conditionalFormatting>
  <conditionalFormatting sqref="B14:B113">
    <cfRule type="expression" dxfId="275" priority="8969">
      <formula>D14=""</formula>
    </cfRule>
  </conditionalFormatting>
  <conditionalFormatting sqref="E14:E113">
    <cfRule type="expression" dxfId="274" priority="3">
      <formula>D14="00 - Bitte eine Fachabteilung auswählen"</formula>
    </cfRule>
    <cfRule type="expression" dxfId="273" priority="4">
      <formula>D14=""</formula>
    </cfRule>
  </conditionalFormatting>
  <conditionalFormatting sqref="C12:E12">
    <cfRule type="expression" dxfId="272" priority="2">
      <formula>C12&lt;&gt;""</formula>
    </cfRule>
  </conditionalFormatting>
  <conditionalFormatting sqref="B12">
    <cfRule type="expression" dxfId="271" priority="1">
      <formula>B12&lt;&gt;""</formula>
    </cfRule>
  </conditionalFormatting>
  <dataValidations count="2">
    <dataValidation type="textLength" allowBlank="1" showErrorMessage="1" errorTitle="ACHTUNG" error="Die Länge des Textes darf 100 Zeichen nicht überschreiten_x000a_" prompt="Die Textlänge beträgt maximal 100 Zeichen" sqref="E14:E127">
      <formula1>1</formula1>
      <formula2>100</formula2>
    </dataValidation>
    <dataValidation type="list" allowBlank="1" showInputMessage="1" showErrorMessage="1" sqref="D15:D19 D105:D113 D21:D25 D33:D37 D39:D43 D45:D49 D51:D55 D57:D61 D99:D103 D63:D67 D69:D73 D75:D79 D81:D85 D87:D91 D93:D97 D27:D31">
      <formula1>INDIRECT(S15)</formula1>
    </dataValidation>
  </dataValidations>
  <hyperlinks>
    <hyperlink ref="F3" location="'A1'!F15" display="A1 &gt;&gt;"/>
    <hyperlink ref="E3" location="'Angaben KH-Standort'!D11" display="&lt;&lt; Angaben KH-Standort"/>
  </hyperlinks>
  <pageMargins left="0.25" right="0.25" top="0.75" bottom="0.75" header="0.3" footer="0.3"/>
  <pageSetup paperSize="9" scale="57" fitToHeight="0" orientation="portrait" r:id="rId1"/>
  <colBreaks count="1" manualBreakCount="1">
    <brk id="6" max="1048575" man="1"/>
  </colBreaks>
  <ignoredErrors>
    <ignoredError sqref="C14:C37 C38:C113"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Auswahldaten!$A$7:$A$10</xm:f>
          </x14:formula1>
          <xm:sqref>D14 D104 D20 D32 D38 D44 D50 D56 D62 D68 D74 D80 D86 D92 D98 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U30"/>
  <sheetViews>
    <sheetView showGridLines="0" zoomScaleNormal="100" workbookViewId="0">
      <selection activeCell="E27" sqref="E27"/>
    </sheetView>
  </sheetViews>
  <sheetFormatPr baseColWidth="10" defaultColWidth="11.42578125" defaultRowHeight="15" customHeight="1" x14ac:dyDescent="0.25"/>
  <cols>
    <col min="1" max="1" width="4.28515625" style="7" customWidth="1"/>
    <col min="2" max="2" width="11.42578125" style="7"/>
    <col min="3" max="3" width="45.7109375" style="7" customWidth="1"/>
    <col min="4" max="5" width="42.85546875" style="7" customWidth="1"/>
    <col min="6" max="6" width="45.7109375" style="7" customWidth="1"/>
    <col min="7" max="7" width="11.42578125" style="7" customWidth="1"/>
    <col min="8" max="8" width="11.42578125" style="7"/>
    <col min="9" max="19" width="11.42578125" style="9"/>
    <col min="20" max="21" width="11.42578125" style="30"/>
    <col min="22" max="16384" width="11.42578125" style="7"/>
  </cols>
  <sheetData>
    <row r="2" spans="1:19" ht="15" customHeight="1" x14ac:dyDescent="0.25">
      <c r="A2" s="21"/>
      <c r="G2" s="31"/>
      <c r="H2" s="9"/>
    </row>
    <row r="3" spans="1:19" s="57" customFormat="1" ht="30" customHeight="1" x14ac:dyDescent="0.35">
      <c r="A3" s="47"/>
      <c r="B3" s="58" t="s">
        <v>45</v>
      </c>
      <c r="C3" s="48" t="s">
        <v>277</v>
      </c>
      <c r="D3" s="50"/>
      <c r="E3" s="52"/>
      <c r="F3" s="158" t="s">
        <v>227</v>
      </c>
      <c r="G3" s="157" t="s">
        <v>21</v>
      </c>
      <c r="I3" s="56"/>
      <c r="J3" s="56"/>
      <c r="K3" s="56"/>
      <c r="L3" s="56"/>
      <c r="M3" s="56"/>
      <c r="N3" s="56"/>
      <c r="O3" s="56"/>
      <c r="P3" s="56"/>
      <c r="Q3" s="56"/>
      <c r="R3" s="56"/>
      <c r="S3" s="56"/>
    </row>
    <row r="4" spans="1:19" ht="15" customHeight="1" x14ac:dyDescent="0.25">
      <c r="A4" s="21"/>
      <c r="B4" s="21"/>
      <c r="C4" s="21"/>
      <c r="D4" s="21"/>
      <c r="E4" s="21"/>
      <c r="F4" s="21"/>
      <c r="G4" s="21"/>
    </row>
    <row r="5" spans="1:19" ht="15" customHeight="1" x14ac:dyDescent="0.25">
      <c r="A5" s="21"/>
      <c r="B5" s="126"/>
      <c r="C5" s="166" t="str">
        <f ca="1">"Haupt-IK: " &amp; CELL("inhalt",'Angaben KH-Standort'!D26)</f>
        <v xml:space="preserve">Haupt-IK: </v>
      </c>
      <c r="D5" s="151"/>
      <c r="E5" s="166" t="str">
        <f ca="1">"Jahr: " &amp; CELL("inhalt",'Angaben KH-Standort'!D13)</f>
        <v xml:space="preserve">Jahr: </v>
      </c>
      <c r="F5" s="62"/>
      <c r="G5" s="63"/>
    </row>
    <row r="6" spans="1:19" ht="15" customHeight="1" x14ac:dyDescent="0.25">
      <c r="A6" s="21"/>
      <c r="B6" s="127"/>
      <c r="C6" s="167" t="str">
        <f ca="1" xml:space="preserve"> "Standort-ID: " &amp; CELL("inhalt",'Angaben KH-Standort'!D27)</f>
        <v xml:space="preserve">Standort-ID: </v>
      </c>
      <c r="D6" s="152"/>
      <c r="E6" s="167" t="str">
        <f ca="1">CELL("inhalt",'A1'!$F$15) &amp; ". Quartal"</f>
        <v>0. Quartal</v>
      </c>
      <c r="F6" s="65"/>
      <c r="G6" s="66"/>
    </row>
    <row r="7" spans="1:19" ht="15" customHeight="1" x14ac:dyDescent="0.25">
      <c r="A7" s="21"/>
      <c r="B7" s="21"/>
      <c r="C7" s="21"/>
      <c r="D7" s="21"/>
      <c r="E7" s="21"/>
      <c r="F7" s="21"/>
      <c r="G7" s="21"/>
    </row>
    <row r="8" spans="1:19" ht="15" customHeight="1" x14ac:dyDescent="0.25">
      <c r="B8" s="69"/>
      <c r="C8" s="67"/>
      <c r="D8" s="67"/>
      <c r="E8" s="67"/>
      <c r="F8" s="67"/>
      <c r="G8" s="67"/>
      <c r="H8" s="25"/>
    </row>
    <row r="9" spans="1:19" ht="15" customHeight="1" x14ac:dyDescent="0.35">
      <c r="B9" s="71"/>
      <c r="C9" s="175" t="s">
        <v>198</v>
      </c>
      <c r="D9" s="46"/>
      <c r="E9" s="46"/>
      <c r="F9" s="46"/>
      <c r="G9" s="46"/>
      <c r="H9" s="25"/>
    </row>
    <row r="10" spans="1:19" ht="15" customHeight="1" x14ac:dyDescent="0.25">
      <c r="B10" s="71"/>
      <c r="C10" s="124" t="s">
        <v>199</v>
      </c>
      <c r="D10" s="124"/>
      <c r="E10" s="124"/>
      <c r="F10" s="244" t="s">
        <v>257</v>
      </c>
      <c r="G10" s="46"/>
      <c r="H10" s="25"/>
    </row>
    <row r="11" spans="1:19" ht="15" customHeight="1" x14ac:dyDescent="0.25">
      <c r="B11" s="71"/>
      <c r="C11" s="124" t="s">
        <v>386</v>
      </c>
      <c r="D11" s="124"/>
      <c r="E11" s="124"/>
      <c r="F11" s="245" t="s">
        <v>285</v>
      </c>
      <c r="G11" s="46"/>
      <c r="H11" s="25"/>
    </row>
    <row r="12" spans="1:19" ht="15" customHeight="1" x14ac:dyDescent="0.25">
      <c r="B12" s="71"/>
      <c r="C12" s="124"/>
      <c r="D12" s="124"/>
      <c r="E12" s="124"/>
      <c r="F12" s="246" t="s">
        <v>258</v>
      </c>
      <c r="G12" s="46"/>
      <c r="H12" s="25"/>
    </row>
    <row r="13" spans="1:19" ht="15" customHeight="1" x14ac:dyDescent="0.25">
      <c r="B13" s="228" t="str">
        <f>IF(M13-L13&gt;0,"!!!","")</f>
        <v/>
      </c>
      <c r="C13" s="349" t="str">
        <f>IF(M13-L13&gt;0,"Es fehlen noch MUSS-ANGABEN in den mit !!! gekennzeichneten Zeilen","")</f>
        <v/>
      </c>
      <c r="D13" s="349"/>
      <c r="E13" s="349"/>
      <c r="F13" s="124"/>
      <c r="G13" s="46"/>
      <c r="H13" s="25"/>
      <c r="L13" s="9">
        <f>SUM(L21:L29)</f>
        <v>0</v>
      </c>
      <c r="M13" s="9">
        <f>SUM(M21:M29)</f>
        <v>0</v>
      </c>
    </row>
    <row r="14" spans="1:19" ht="15" customHeight="1" x14ac:dyDescent="0.25">
      <c r="B14" s="71"/>
      <c r="C14" s="124"/>
      <c r="D14" s="76"/>
      <c r="E14" s="247"/>
      <c r="F14" s="124"/>
      <c r="G14" s="46"/>
      <c r="H14" s="25"/>
    </row>
    <row r="15" spans="1:19" ht="15" customHeight="1" x14ac:dyDescent="0.25">
      <c r="B15" s="71"/>
      <c r="C15" s="248" t="s">
        <v>352</v>
      </c>
      <c r="D15" s="249"/>
      <c r="E15" s="249"/>
      <c r="F15" s="246">
        <f>'Angaben KH-Standort'!D14</f>
        <v>0</v>
      </c>
      <c r="G15" s="46"/>
      <c r="H15" s="25"/>
    </row>
    <row r="16" spans="1:19" ht="15" customHeight="1" x14ac:dyDescent="0.25">
      <c r="B16" s="71"/>
      <c r="C16" s="124"/>
      <c r="D16" s="76"/>
      <c r="E16" s="247"/>
      <c r="F16" s="124"/>
      <c r="G16" s="46"/>
      <c r="H16" s="25"/>
    </row>
    <row r="17" spans="1:17" ht="15" customHeight="1" x14ac:dyDescent="0.25">
      <c r="B17" s="71"/>
      <c r="C17" s="250" t="s">
        <v>363</v>
      </c>
      <c r="D17" s="251"/>
      <c r="E17" s="251"/>
      <c r="F17" s="138" t="s">
        <v>136</v>
      </c>
      <c r="G17" s="162"/>
      <c r="H17" s="25"/>
    </row>
    <row r="18" spans="1:17" ht="15" customHeight="1" x14ac:dyDescent="0.25">
      <c r="B18" s="71"/>
      <c r="C18" s="124"/>
      <c r="D18" s="124"/>
      <c r="E18" s="124"/>
      <c r="F18" s="124"/>
      <c r="G18" s="75"/>
    </row>
    <row r="19" spans="1:17" ht="15" customHeight="1" x14ac:dyDescent="0.25">
      <c r="B19" s="71"/>
      <c r="C19" s="360" t="str">
        <f>VLOOKUP(F17,{"Ja","  Für welche Einrichtung gemäß § 2 Absatz 5 6 gilt die regionale Pflichtversorgung?";"Nein","    Da die vorherige Frage mit 'Nein' beantwortet wurde, müssen die folgenden Angaben nicht getroffen werden";0,""},2,0)</f>
        <v xml:space="preserve">    Da die vorherige Frage mit 'Nein' beantwortet wurde, müssen die folgenden Angaben nicht getroffen werden</v>
      </c>
      <c r="D19" s="361"/>
      <c r="E19" s="357" t="s">
        <v>218</v>
      </c>
      <c r="F19" s="358"/>
      <c r="G19" s="72"/>
    </row>
    <row r="20" spans="1:17" ht="15" customHeight="1" x14ac:dyDescent="0.25">
      <c r="B20" s="71"/>
      <c r="C20" s="252" t="s">
        <v>16</v>
      </c>
      <c r="D20" s="252" t="s">
        <v>17</v>
      </c>
      <c r="E20" s="252" t="s">
        <v>216</v>
      </c>
      <c r="F20" s="253" t="s">
        <v>217</v>
      </c>
      <c r="G20" s="85"/>
    </row>
    <row r="21" spans="1:17" ht="15" customHeight="1" x14ac:dyDescent="0.25">
      <c r="A21" s="9"/>
      <c r="B21" s="78" t="str">
        <f>IF(SUM(M21:Q21)&lt;5,"!!!","")</f>
        <v>!!!</v>
      </c>
      <c r="C21" s="254" t="str">
        <f>VLOOKUP(I21,{"29 - Psychiatrie (Erwachsene)","29 - Psychiatrie (Erwachsene)";"30 - Kinder- und Jugendpsychiatrie","30 - Kinder- und Jugendpsychiatrie";"31 - Psychosomatik","31 - Psychosomatik";"00 - Bitte eine Fachabteilung auswählen","";"Bitte eine Fachabteilung auswählen","";0,""},2,0)</f>
        <v/>
      </c>
      <c r="D21" s="92" t="s">
        <v>136</v>
      </c>
      <c r="E21" s="92" t="s">
        <v>136</v>
      </c>
      <c r="F21" s="138" t="s">
        <v>136</v>
      </c>
      <c r="G21" s="72"/>
      <c r="I21" s="9" t="str">
        <f>'Angaben KH-Standort'!D30</f>
        <v>00 - Bitte eine Fachabteilung auswählen</v>
      </c>
      <c r="L21" s="9">
        <f>IF(LEN(B21)&gt;0,0,1)</f>
        <v>0</v>
      </c>
      <c r="M21" s="9">
        <f>VLOOKUP(C21,{"29 - Psychiatrie (Erwachsene)",1;"30 - Kinder- und Jugendpsychiatrie",1;"31 - Psychosomatik",1;"00 - Bitte eine Fachabteilung auswählen",0;"",0},2,0)</f>
        <v>0</v>
      </c>
      <c r="N21" s="9">
        <f t="shared" ref="N21:P23" si="0">IF(LEN(D21)&gt;0,1,0)</f>
        <v>1</v>
      </c>
      <c r="O21" s="9">
        <f t="shared" si="0"/>
        <v>1</v>
      </c>
      <c r="P21" s="9">
        <f t="shared" si="0"/>
        <v>1</v>
      </c>
      <c r="Q21" s="9">
        <f>VLOOKUP($F$17,{"Nein",0;"Ja",1;0,0},2,0)</f>
        <v>0</v>
      </c>
    </row>
    <row r="22" spans="1:17" ht="15" customHeight="1" x14ac:dyDescent="0.25">
      <c r="A22" s="9"/>
      <c r="B22" s="78" t="str">
        <f>IF(SUM(M22:Q22)&lt;5,"!!!","")</f>
        <v>!!!</v>
      </c>
      <c r="C22" s="254" t="str">
        <f>VLOOKUP(I22,{"29 - Psychiatrie (Erwachsene)","29 - Psychiatrie (Erwachsene)";"30 - Kinder- und Jugendpsychiatrie","30 - Kinder- und Jugendpsychiatrie";"31 - Psychosomatik","31 - Psychosomatik";"00 - Bitte eine Fachabteilung auswählen","";"Bitte eine Fachabteilung auswählen","";0,""},2,0)</f>
        <v/>
      </c>
      <c r="D22" s="92" t="s">
        <v>136</v>
      </c>
      <c r="E22" s="92" t="s">
        <v>136</v>
      </c>
      <c r="F22" s="138" t="s">
        <v>136</v>
      </c>
      <c r="G22" s="72"/>
      <c r="I22" s="9">
        <f>'Angaben KH-Standort'!D31</f>
        <v>0</v>
      </c>
      <c r="L22" s="9">
        <f t="shared" ref="L22:L29" si="1">IF(LEN(B22)&gt;0,0,1)</f>
        <v>0</v>
      </c>
      <c r="M22" s="9">
        <f>VLOOKUP(C22,{"29 - Psychiatrie (Erwachsene)",1;"30 - Kinder- und Jugendpsychiatrie",1;"31 - Psychosomatik",1;"00 - Bitte eine Fachabteilung auswählen",0;"",0},2,0)</f>
        <v>0</v>
      </c>
      <c r="N22" s="9">
        <f t="shared" si="0"/>
        <v>1</v>
      </c>
      <c r="O22" s="9">
        <f t="shared" si="0"/>
        <v>1</v>
      </c>
      <c r="P22" s="9">
        <f t="shared" si="0"/>
        <v>1</v>
      </c>
      <c r="Q22" s="9">
        <f>VLOOKUP($F$17,{"Nein",0;"Ja",1;0,0},2,0)</f>
        <v>0</v>
      </c>
    </row>
    <row r="23" spans="1:17" ht="15" customHeight="1" x14ac:dyDescent="0.25">
      <c r="A23" s="9"/>
      <c r="B23" s="78" t="str">
        <f>IF(SUM(M23:Q23)&lt;5,"!!!","")</f>
        <v>!!!</v>
      </c>
      <c r="C23" s="254" t="str">
        <f>VLOOKUP(I23,{"29 - Psychiatrie (Erwachsene)","29 - Psychiatrie (Erwachsene)";"30 - Kinder- und Jugendpsychiatrie","30 - Kinder- und Jugendpsychiatrie";"31 - Psychosomatik","31 - Psychosomatik";"00 - Bitte eine Fachabteilung auswählen","";"Bitte eine Fachabteilung auswählen","";0,""},2,0)</f>
        <v/>
      </c>
      <c r="D23" s="92" t="s">
        <v>136</v>
      </c>
      <c r="E23" s="92" t="s">
        <v>136</v>
      </c>
      <c r="F23" s="138" t="s">
        <v>136</v>
      </c>
      <c r="G23" s="72"/>
      <c r="I23" s="9">
        <f>'Angaben KH-Standort'!D32</f>
        <v>0</v>
      </c>
      <c r="L23" s="9">
        <f t="shared" si="1"/>
        <v>0</v>
      </c>
      <c r="M23" s="9">
        <f>VLOOKUP(C23,{"29 - Psychiatrie (Erwachsene)",1;"30 - Kinder- und Jugendpsychiatrie",1;"31 - Psychosomatik",1;"00 - Bitte eine Fachabteilung auswählen",0;"",0},2,0)</f>
        <v>0</v>
      </c>
      <c r="N23" s="9">
        <f t="shared" si="0"/>
        <v>1</v>
      </c>
      <c r="O23" s="9">
        <f t="shared" si="0"/>
        <v>1</v>
      </c>
      <c r="P23" s="9">
        <f t="shared" si="0"/>
        <v>1</v>
      </c>
      <c r="Q23" s="9">
        <f>VLOOKUP($F$17,{"Nein",0;"Ja",1;0,0},2,0)</f>
        <v>0</v>
      </c>
    </row>
    <row r="24" spans="1:17" ht="15" customHeight="1" x14ac:dyDescent="0.25">
      <c r="B24" s="71"/>
      <c r="C24" s="359"/>
      <c r="D24" s="359"/>
      <c r="E24" s="359"/>
      <c r="F24" s="359"/>
      <c r="G24" s="72"/>
    </row>
    <row r="25" spans="1:17" ht="15" customHeight="1" x14ac:dyDescent="0.25">
      <c r="B25" s="71"/>
      <c r="C25" s="255" t="s">
        <v>222</v>
      </c>
      <c r="D25" s="362" t="s">
        <v>221</v>
      </c>
      <c r="E25" s="363"/>
      <c r="F25" s="125"/>
      <c r="G25" s="72"/>
    </row>
    <row r="26" spans="1:17" ht="15" customHeight="1" x14ac:dyDescent="0.25">
      <c r="B26" s="71"/>
      <c r="C26" s="256" t="s">
        <v>220</v>
      </c>
      <c r="D26" s="257" t="s">
        <v>215</v>
      </c>
      <c r="E26" s="258" t="s">
        <v>214</v>
      </c>
      <c r="F26" s="124"/>
      <c r="G26" s="72"/>
    </row>
    <row r="27" spans="1:17" ht="15" customHeight="1" x14ac:dyDescent="0.25">
      <c r="B27" s="78" t="str">
        <f>IF(SUM(M27:O27)&lt;3,"!!!","")</f>
        <v>!!!</v>
      </c>
      <c r="C27" s="259" t="str">
        <f>VLOOKUP(I21,{"29 - Psychiatrie (Erwachsene)","29 - Psychiatrie (Erwachsene)";"30 - Kinder- und Jugendpsychiatrie","30 - Kinder- und Jugendpsychiatrie";"31 - Psychosomatik","31 - Psychosomatik";"00 - Bitte eine Fachabteilung auswählen","";"Bitte eine Fachabteilung auswählen","";0,""},2,0)</f>
        <v/>
      </c>
      <c r="D27" s="268"/>
      <c r="E27" s="267"/>
      <c r="F27" s="125"/>
      <c r="G27" s="72"/>
      <c r="L27" s="9">
        <f t="shared" si="1"/>
        <v>0</v>
      </c>
      <c r="M27" s="9">
        <f>VLOOKUP(C27,{"29 - Psychiatrie (Erwachsene)",1;"30 - Kinder- und Jugendpsychiatrie",1;"31 - Psychosomatik",1;"00 - Bitte eine Fachabteilung auswählen",0;"",0},2,0)</f>
        <v>0</v>
      </c>
      <c r="N27" s="9">
        <f t="shared" ref="N27:O29" si="2">IF(LEN(D27)&gt;0,1,0)</f>
        <v>0</v>
      </c>
      <c r="O27" s="9">
        <f t="shared" si="2"/>
        <v>0</v>
      </c>
    </row>
    <row r="28" spans="1:17" ht="15" customHeight="1" x14ac:dyDescent="0.25">
      <c r="B28" s="78" t="str">
        <f>IF(SUM(M28:O28)&lt;3,"!!!","")</f>
        <v>!!!</v>
      </c>
      <c r="C28" s="260" t="str">
        <f>VLOOKUP(I22,{"29 - Psychiatrie (Erwachsene)","29 - Psychiatrie (Erwachsene)";"30 - Kinder- und Jugendpsychiatrie","30 - Kinder- und Jugendpsychiatrie";"31 - Psychosomatik","31 - Psychosomatik";"00 - Bitte eine Fachabteilung auswählen","";"Bitte eine Fachabteilung auswählen","";0,""},2,0)</f>
        <v/>
      </c>
      <c r="D28" s="268"/>
      <c r="E28" s="267"/>
      <c r="F28" s="125"/>
      <c r="G28" s="72"/>
      <c r="L28" s="9">
        <f t="shared" si="1"/>
        <v>0</v>
      </c>
      <c r="M28" s="9">
        <f>VLOOKUP(C28,{"29 - Psychiatrie (Erwachsene)",1;"30 - Kinder- und Jugendpsychiatrie",1;"31 - Psychosomatik",1;"00 - Bitte eine Fachabteilung auswählen",0;"",0},2,0)</f>
        <v>0</v>
      </c>
      <c r="N28" s="9">
        <f t="shared" si="2"/>
        <v>0</v>
      </c>
      <c r="O28" s="9">
        <f t="shared" si="2"/>
        <v>0</v>
      </c>
    </row>
    <row r="29" spans="1:17" ht="15" customHeight="1" x14ac:dyDescent="0.25">
      <c r="B29" s="78" t="str">
        <f>IF(SUM(M29:O29)&lt;3,"!!!","")</f>
        <v>!!!</v>
      </c>
      <c r="C29" s="260" t="str">
        <f>VLOOKUP(I23,{"29 - Psychiatrie (Erwachsene)","29 - Psychiatrie (Erwachsene)";"30 - Kinder- und Jugendpsychiatrie","30 - Kinder- und Jugendpsychiatrie";"31 - Psychosomatik","31 - Psychosomatik";"00 - Bitte eine Fachabteilung auswählen","";"Bitte eine Fachabteilung auswählen","";0,""},2,0)</f>
        <v/>
      </c>
      <c r="D29" s="268"/>
      <c r="E29" s="267"/>
      <c r="F29" s="125"/>
      <c r="G29" s="72"/>
      <c r="L29" s="9">
        <f t="shared" si="1"/>
        <v>0</v>
      </c>
      <c r="M29" s="9">
        <f>VLOOKUP(C29,{"29 - Psychiatrie (Erwachsene)",1;"30 - Kinder- und Jugendpsychiatrie",1;"31 - Psychosomatik",1;"00 - Bitte eine Fachabteilung auswählen",0;"",0},2,0)</f>
        <v>0</v>
      </c>
      <c r="N29" s="9">
        <f t="shared" si="2"/>
        <v>0</v>
      </c>
      <c r="O29" s="9">
        <f t="shared" si="2"/>
        <v>0</v>
      </c>
    </row>
    <row r="30" spans="1:17" ht="15" customHeight="1" x14ac:dyDescent="0.25">
      <c r="B30" s="79"/>
      <c r="C30" s="68"/>
      <c r="D30" s="68"/>
      <c r="E30" s="68"/>
      <c r="F30" s="68"/>
      <c r="G30" s="81"/>
    </row>
  </sheetData>
  <sheetProtection algorithmName="SHA-512" hashValue="x9MlsckmYHa2NZHdKCxMRBymry7qTRUZzl56veu8p/Y4d6G0l5L/a7feT2L2vgPbFv+CkIpK33pQVuR+hyoiYw==" saltValue="9+9KRcMDkToJwzamttZfIA==" spinCount="100000" sheet="1" objects="1" scenarios="1" selectLockedCells="1"/>
  <mergeCells count="5">
    <mergeCell ref="E19:F19"/>
    <mergeCell ref="C24:F24"/>
    <mergeCell ref="C19:D19"/>
    <mergeCell ref="D25:E25"/>
    <mergeCell ref="C13:E13"/>
  </mergeCells>
  <conditionalFormatting sqref="D27:D29">
    <cfRule type="expression" dxfId="270" priority="22">
      <formula>C27=""</formula>
    </cfRule>
  </conditionalFormatting>
  <conditionalFormatting sqref="B21:B23">
    <cfRule type="expression" dxfId="269" priority="13">
      <formula>C21=""</formula>
    </cfRule>
  </conditionalFormatting>
  <conditionalFormatting sqref="B27:B29">
    <cfRule type="expression" dxfId="268" priority="12">
      <formula>C27=""</formula>
    </cfRule>
  </conditionalFormatting>
  <conditionalFormatting sqref="E27:E29">
    <cfRule type="expression" dxfId="267" priority="8242">
      <formula>#REF!=""</formula>
    </cfRule>
  </conditionalFormatting>
  <conditionalFormatting sqref="C21:C23">
    <cfRule type="expression" dxfId="266" priority="4">
      <formula>C21=""</formula>
    </cfRule>
  </conditionalFormatting>
  <conditionalFormatting sqref="C27:C29">
    <cfRule type="expression" dxfId="265" priority="3">
      <formula>C27=""</formula>
    </cfRule>
  </conditionalFormatting>
  <conditionalFormatting sqref="E27:E29">
    <cfRule type="expression" dxfId="264" priority="8257">
      <formula>C27=""</formula>
    </cfRule>
  </conditionalFormatting>
  <conditionalFormatting sqref="D21:D23">
    <cfRule type="expression" dxfId="263" priority="8258">
      <formula>$F$17=0</formula>
    </cfRule>
    <cfRule type="expression" dxfId="262" priority="8259">
      <formula>C21=""</formula>
    </cfRule>
  </conditionalFormatting>
  <conditionalFormatting sqref="F21:F23">
    <cfRule type="expression" dxfId="261" priority="8260">
      <formula>$F$17="Nein"</formula>
    </cfRule>
    <cfRule type="expression" dxfId="260" priority="8261">
      <formula>C21=""</formula>
    </cfRule>
  </conditionalFormatting>
  <conditionalFormatting sqref="D21:D23">
    <cfRule type="expression" dxfId="259" priority="8262">
      <formula>$F$17="Nein"</formula>
    </cfRule>
  </conditionalFormatting>
  <conditionalFormatting sqref="B21">
    <cfRule type="expression" dxfId="258" priority="8263">
      <formula>$F$17=0</formula>
    </cfRule>
    <cfRule type="expression" dxfId="257" priority="8264">
      <formula>$F$17="Nein"</formula>
    </cfRule>
  </conditionalFormatting>
  <conditionalFormatting sqref="F21:F23">
    <cfRule type="expression" dxfId="256" priority="8265">
      <formula>$F$17=0</formula>
    </cfRule>
  </conditionalFormatting>
  <conditionalFormatting sqref="E21:E23">
    <cfRule type="expression" dxfId="255" priority="8267">
      <formula>$F$17=0</formula>
    </cfRule>
    <cfRule type="expression" dxfId="254" priority="8268">
      <formula>$F$17="Nein"</formula>
    </cfRule>
    <cfRule type="expression" dxfId="253" priority="8269">
      <formula>C21=""</formula>
    </cfRule>
  </conditionalFormatting>
  <conditionalFormatting sqref="C13:E13">
    <cfRule type="expression" dxfId="252" priority="2">
      <formula>C13&lt;&gt;""</formula>
    </cfRule>
  </conditionalFormatting>
  <conditionalFormatting sqref="B13">
    <cfRule type="expression" dxfId="251" priority="1">
      <formula>B13&lt;&gt;""</formula>
    </cfRule>
  </conditionalFormatting>
  <dataValidations xWindow="188" yWindow="728" count="3">
    <dataValidation type="list" allowBlank="1" showInputMessage="1" showErrorMessage="1" sqref="F17">
      <formula1>"Ja,Nein"</formula1>
    </dataValidation>
    <dataValidation type="list" allowBlank="1" showInputMessage="1" showErrorMessage="1" errorTitle="ACHTUNG" error="Bitte wählen Sie einen Wert aus der Liste aus" promptTitle="Hinweis" prompt="Bitte &quot;Ja&quot; oder &quot;Nein&quot; aus der Liste auswählen" sqref="D21:F23">
      <formula1>"Ja,Nein"</formula1>
    </dataValidation>
    <dataValidation type="whole" allowBlank="1" showInputMessage="1" showErrorMessage="1" promptTitle="Eingabehinweis" prompt="Bitte geben Sie einen Wert zwischen 0 und 999999 ein" sqref="D27:E29">
      <formula1>0</formula1>
      <formula2>999999</formula2>
    </dataValidation>
  </dataValidations>
  <hyperlinks>
    <hyperlink ref="F3" location="'Angaben Stationen'!C14" display="&lt;&lt; Angaben Stationen"/>
    <hyperlink ref="G3" location="'A2'!F15" display="A2 &gt;&gt;"/>
  </hyperlinks>
  <pageMargins left="0.25" right="0.25" top="0.75" bottom="0.75" header="0.3" footer="0.3"/>
  <pageSetup paperSize="9" scale="64"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2:AB116"/>
  <sheetViews>
    <sheetView showGridLines="0" zoomScaleNormal="100" workbookViewId="0">
      <selection activeCell="F27" sqref="F27"/>
    </sheetView>
  </sheetViews>
  <sheetFormatPr baseColWidth="10" defaultColWidth="11.42578125" defaultRowHeight="15" customHeight="1" x14ac:dyDescent="0.25"/>
  <cols>
    <col min="1" max="1" width="4.28515625" style="7" customWidth="1"/>
    <col min="2" max="2" width="11.42578125" style="7"/>
    <col min="3" max="3" width="38.5703125" style="7" customWidth="1"/>
    <col min="4" max="4" width="11.42578125" style="7"/>
    <col min="5" max="5" width="34.28515625" style="7" customWidth="1"/>
    <col min="6" max="7" width="31.85546875" style="7" customWidth="1"/>
    <col min="8" max="8" width="22.85546875" style="7" customWidth="1"/>
    <col min="9" max="11" width="11.42578125" style="30"/>
    <col min="12" max="13" width="11.42578125" style="9"/>
    <col min="14" max="18" width="10.7109375" style="9" customWidth="1"/>
    <col min="19" max="21" width="11.42578125" style="9"/>
    <col min="22" max="28" width="11.42578125" style="30"/>
    <col min="29" max="16384" width="11.42578125" style="7"/>
  </cols>
  <sheetData>
    <row r="2" spans="1:21" ht="15" customHeight="1" x14ac:dyDescent="0.25">
      <c r="A2" s="7" t="s">
        <v>0</v>
      </c>
    </row>
    <row r="3" spans="1:21" s="57" customFormat="1" ht="30" customHeight="1" x14ac:dyDescent="0.35">
      <c r="A3" s="47"/>
      <c r="B3" s="58" t="s">
        <v>46</v>
      </c>
      <c r="C3" s="48" t="s">
        <v>299</v>
      </c>
      <c r="D3" s="50"/>
      <c r="E3" s="52"/>
      <c r="F3" s="53"/>
      <c r="G3" s="164" t="s">
        <v>22</v>
      </c>
      <c r="H3" s="214" t="s">
        <v>350</v>
      </c>
      <c r="L3" s="56"/>
      <c r="M3" s="56"/>
      <c r="N3" s="56"/>
      <c r="O3" s="56"/>
      <c r="P3" s="56"/>
      <c r="Q3" s="56"/>
      <c r="R3" s="56"/>
      <c r="S3" s="56"/>
      <c r="T3" s="56"/>
      <c r="U3" s="56"/>
    </row>
    <row r="4" spans="1:21" ht="15" customHeight="1" x14ac:dyDescent="0.25">
      <c r="A4" s="21"/>
      <c r="B4" s="21"/>
      <c r="C4" s="21"/>
      <c r="D4" s="21"/>
      <c r="E4" s="21"/>
      <c r="F4" s="21"/>
      <c r="G4" s="21"/>
      <c r="H4" s="21"/>
    </row>
    <row r="5" spans="1:21" ht="15" customHeight="1" x14ac:dyDescent="0.25">
      <c r="A5" s="21"/>
      <c r="B5" s="126"/>
      <c r="C5" s="166" t="str">
        <f ca="1">"Haupt-IK: " &amp; CELL("inhalt",'Angaben KH-Standort'!D26)</f>
        <v xml:space="preserve">Haupt-IK: </v>
      </c>
      <c r="D5" s="86"/>
      <c r="E5" s="166" t="str">
        <f ca="1">"Jahr: " &amp; CELL("inhalt",'Angaben KH-Standort'!D13)</f>
        <v xml:space="preserve">Jahr: </v>
      </c>
      <c r="F5" s="62"/>
      <c r="G5" s="62"/>
      <c r="H5" s="63"/>
    </row>
    <row r="6" spans="1:21" ht="15" customHeight="1" x14ac:dyDescent="0.25">
      <c r="A6" s="21"/>
      <c r="B6" s="127"/>
      <c r="C6" s="167" t="str">
        <f ca="1" xml:space="preserve"> "Standort-ID: " &amp; CELL("inhalt",'Angaben KH-Standort'!D27)</f>
        <v xml:space="preserve">Standort-ID: </v>
      </c>
      <c r="D6" s="88"/>
      <c r="E6" s="167" t="str">
        <f ca="1">CELL("inhalt",'A1'!$F$15) &amp; ". Quartal"</f>
        <v>0. Quartal</v>
      </c>
      <c r="F6" s="65"/>
      <c r="G6" s="65"/>
      <c r="H6" s="66"/>
    </row>
    <row r="7" spans="1:21" ht="15" customHeight="1" x14ac:dyDescent="0.25">
      <c r="A7" s="21"/>
      <c r="B7" s="352"/>
      <c r="C7" s="353"/>
      <c r="D7" s="353"/>
      <c r="E7" s="364"/>
      <c r="F7" s="364"/>
      <c r="G7" s="364"/>
      <c r="H7" s="40"/>
    </row>
    <row r="8" spans="1:21" ht="15" customHeight="1" x14ac:dyDescent="0.25">
      <c r="B8" s="69"/>
      <c r="C8" s="67"/>
      <c r="D8" s="67"/>
      <c r="E8" s="67"/>
      <c r="F8" s="67"/>
      <c r="G8" s="67"/>
      <c r="H8" s="70"/>
    </row>
    <row r="9" spans="1:21" ht="15" customHeight="1" x14ac:dyDescent="0.35">
      <c r="B9" s="71"/>
      <c r="C9" s="175" t="s">
        <v>198</v>
      </c>
      <c r="D9" s="46"/>
      <c r="E9" s="46"/>
      <c r="F9" s="46"/>
      <c r="G9" s="46"/>
      <c r="H9" s="81"/>
    </row>
    <row r="10" spans="1:21" ht="15" customHeight="1" x14ac:dyDescent="0.25">
      <c r="B10" s="71"/>
      <c r="C10" s="365" t="s">
        <v>278</v>
      </c>
      <c r="D10" s="366"/>
      <c r="E10" s="366"/>
      <c r="F10" s="366"/>
      <c r="G10" s="366"/>
      <c r="H10" s="244" t="s">
        <v>257</v>
      </c>
    </row>
    <row r="11" spans="1:21" ht="15" customHeight="1" x14ac:dyDescent="0.25">
      <c r="B11" s="71"/>
      <c r="C11" s="366"/>
      <c r="D11" s="366"/>
      <c r="E11" s="366"/>
      <c r="F11" s="366"/>
      <c r="G11" s="366"/>
      <c r="H11" s="246" t="s">
        <v>258</v>
      </c>
    </row>
    <row r="12" spans="1:21" ht="15" customHeight="1" x14ac:dyDescent="0.25">
      <c r="B12" s="71"/>
      <c r="C12" s="366"/>
      <c r="D12" s="366"/>
      <c r="E12" s="366"/>
      <c r="F12" s="366"/>
      <c r="G12" s="366"/>
      <c r="H12" s="172"/>
    </row>
    <row r="13" spans="1:21" ht="15" customHeight="1" x14ac:dyDescent="0.25">
      <c r="B13" s="228" t="str">
        <f>IF(O13-M13&gt;0,"!!!","")</f>
        <v>!!!</v>
      </c>
      <c r="C13" s="356" t="str">
        <f>IF(O13-M13&gt;0,"Es fehlen noch MUSS-ANGABEN in den mit !!! gekennzeichneten Zeilen, eine fehlende Stationsbezeichnung tragen Sie bitte im Bereich 'Angaben Stationen' nach","")</f>
        <v>Es fehlen noch MUSS-ANGABEN in den mit !!! gekennzeichneten Zeilen, eine fehlende Stationsbezeichnung tragen Sie bitte im Bereich 'Angaben Stationen' nach</v>
      </c>
      <c r="D13" s="356"/>
      <c r="E13" s="356"/>
      <c r="F13" s="356"/>
      <c r="G13" s="356"/>
      <c r="H13" s="172"/>
      <c r="L13" s="9">
        <v>100</v>
      </c>
      <c r="M13" s="9">
        <f>SUM(M15:M114)</f>
        <v>0</v>
      </c>
      <c r="N13" s="9">
        <f>SUM(N15:N114)</f>
        <v>0</v>
      </c>
      <c r="O13" s="9">
        <f t="shared" ref="O13:R13" si="0">SUM(O15:O114)</f>
        <v>1</v>
      </c>
      <c r="P13" s="9">
        <f t="shared" si="0"/>
        <v>99</v>
      </c>
      <c r="Q13" s="9">
        <f t="shared" si="0"/>
        <v>0</v>
      </c>
      <c r="R13" s="9">
        <f t="shared" si="0"/>
        <v>0</v>
      </c>
    </row>
    <row r="14" spans="1:21" ht="45" customHeight="1" x14ac:dyDescent="0.25">
      <c r="B14" s="71"/>
      <c r="C14" s="232" t="s">
        <v>16</v>
      </c>
      <c r="D14" s="231" t="s">
        <v>259</v>
      </c>
      <c r="E14" s="261" t="s">
        <v>250</v>
      </c>
      <c r="F14" s="262" t="str">
        <f>"Planbetten der vollstationären Versorgung (Q"&amp;'A1'!$F$15&amp;"-"&amp;'Angaben KH-Standort'!$D$13&amp;")"</f>
        <v>Planbetten der vollstationären Versorgung (Q0-)</v>
      </c>
      <c r="G14" s="262" t="str">
        <f>"Planplätze der teilstationären Versorgung (Q"&amp;'A1'!$F$15&amp;"-"&amp;'Angaben KH-Standort'!$D$13&amp;")"</f>
        <v>Planplätze der teilstationären Versorgung (Q0-)</v>
      </c>
      <c r="H14" s="263"/>
      <c r="L14" s="230" t="s">
        <v>362</v>
      </c>
      <c r="M14" s="229" t="s">
        <v>372</v>
      </c>
      <c r="N14" s="229" t="s">
        <v>357</v>
      </c>
      <c r="O14" s="229" t="s">
        <v>358</v>
      </c>
      <c r="P14" s="229" t="s">
        <v>359</v>
      </c>
      <c r="Q14" s="229" t="s">
        <v>360</v>
      </c>
      <c r="R14" s="229" t="s">
        <v>361</v>
      </c>
      <c r="T14" s="9" t="s">
        <v>371</v>
      </c>
    </row>
    <row r="15" spans="1:21" ht="15" customHeight="1" x14ac:dyDescent="0.25">
      <c r="B15" s="78" t="str">
        <f>IF(SUM(N15:R15)&lt;5,"!!!","")</f>
        <v>!!!</v>
      </c>
      <c r="C15" s="264" t="str">
        <f>VLOOKUP('Angaben Stationen'!$D14,{"29 - Psychiatrie (Erwachsene)","29 - Psychiatrie (Erwachsene)";"30 - Kinder- und Jugendpsychiatrie","30 - Kinder- und Jugendpsychiatrie";"31 - Psychosomatik","31 - Psychosomatik";"00 - Bitte eine Fachabteilung auswählen","";0,""},2,0)</f>
        <v/>
      </c>
      <c r="D15" s="265" t="str">
        <f>IF('Angaben Stationen'!$D14&lt;&gt;"",'Angaben Stationen'!$C14,"")</f>
        <v>1</v>
      </c>
      <c r="E15" s="266">
        <f>IF(LEN($D15)&gt;0,VLOOKUP(TEXT($D15,0),'Angaben Stationen'!$C$14:$E$113,3,0),"")</f>
        <v>0</v>
      </c>
      <c r="F15" s="267"/>
      <c r="G15" s="268"/>
      <c r="H15" s="263"/>
      <c r="M15" s="9">
        <f>IF(LEN(B15)&gt;0,0,1)</f>
        <v>0</v>
      </c>
      <c r="N15" s="9">
        <f t="shared" ref="N15:N16" si="1">IF(LEN(C15)&gt;0,1,0)</f>
        <v>0</v>
      </c>
      <c r="O15" s="9">
        <f t="shared" ref="O15:O16" si="2">IF(LEN(D15)&gt;0,1,0)</f>
        <v>1</v>
      </c>
      <c r="P15" s="9">
        <f t="shared" ref="P15:P27" si="3">IF(E15&lt;&gt;0,1,0)</f>
        <v>0</v>
      </c>
      <c r="Q15" s="9">
        <f t="shared" ref="Q15" si="4">IF(LEN(F15)&gt;0,1,0)</f>
        <v>0</v>
      </c>
      <c r="R15" s="9">
        <f t="shared" ref="R15" si="5">IF(LEN(G15)&gt;0,1,0)</f>
        <v>0</v>
      </c>
      <c r="T15" s="9">
        <f>IF(E15="0",1,0)</f>
        <v>0</v>
      </c>
    </row>
    <row r="16" spans="1:21" ht="15" customHeight="1" x14ac:dyDescent="0.25">
      <c r="B16" s="78" t="str">
        <f t="shared" ref="B16:B79" si="6">IF(SUM(N16:R16)&lt;5,"!!!","")</f>
        <v>!!!</v>
      </c>
      <c r="C16" s="264" t="str">
        <f>VLOOKUP('Angaben Stationen'!$D15,{"29 - Psychiatrie (Erwachsene)","29 - Psychiatrie (Erwachsene)";"30 - Kinder- und Jugendpsychiatrie","30 - Kinder- und Jugendpsychiatrie";"31 - Psychosomatik","31 - Psychosomatik";"00 - Bitte eine Fachabteilung auswählen","";0,""},2,0)</f>
        <v/>
      </c>
      <c r="D16" s="265" t="str">
        <f>IF('Angaben Stationen'!$D15&lt;&gt;"",'Angaben Stationen'!$C15,"")</f>
        <v/>
      </c>
      <c r="E16" s="266" t="str">
        <f>IF(LEN($D16)&gt;0,VLOOKUP(TEXT($D16,0),'Angaben Stationen'!$C$14:$E$113,3,0),"")</f>
        <v/>
      </c>
      <c r="F16" s="267"/>
      <c r="G16" s="268"/>
      <c r="H16" s="263"/>
      <c r="M16" s="9">
        <f t="shared" ref="M16:M79" si="7">IF(LEN(B16)&gt;0,0,1)</f>
        <v>0</v>
      </c>
      <c r="N16" s="9">
        <f t="shared" si="1"/>
        <v>0</v>
      </c>
      <c r="O16" s="9">
        <f t="shared" si="2"/>
        <v>0</v>
      </c>
      <c r="P16" s="9">
        <f t="shared" si="3"/>
        <v>1</v>
      </c>
      <c r="Q16" s="9">
        <f t="shared" ref="Q16:Q79" si="8">IF(LEN(F16)&gt;0,1,0)</f>
        <v>0</v>
      </c>
      <c r="R16" s="9">
        <f t="shared" ref="R16:R79" si="9">IF(LEN(G16)&gt;0,1,0)</f>
        <v>0</v>
      </c>
      <c r="T16" s="9">
        <f t="shared" ref="T16:T79" si="10">IF(E16="0",1,0)</f>
        <v>0</v>
      </c>
    </row>
    <row r="17" spans="2:20" ht="15" customHeight="1" x14ac:dyDescent="0.25">
      <c r="B17" s="78" t="str">
        <f t="shared" si="6"/>
        <v>!!!</v>
      </c>
      <c r="C17" s="264" t="str">
        <f>VLOOKUP('Angaben Stationen'!$D16,{"29 - Psychiatrie (Erwachsene)","29 - Psychiatrie (Erwachsene)";"30 - Kinder- und Jugendpsychiatrie","30 - Kinder- und Jugendpsychiatrie";"31 - Psychosomatik","31 - Psychosomatik";"00 - Bitte eine Fachabteilung auswählen","";0,""},2,0)</f>
        <v/>
      </c>
      <c r="D17" s="265" t="str">
        <f>IF('Angaben Stationen'!$D16&lt;&gt;"",'Angaben Stationen'!$C16,"")</f>
        <v/>
      </c>
      <c r="E17" s="266" t="str">
        <f>IF(LEN($D17)&gt;0,VLOOKUP(TEXT($D17,0),'Angaben Stationen'!$C$14:$E$113,3,0),"")</f>
        <v/>
      </c>
      <c r="F17" s="267"/>
      <c r="G17" s="268"/>
      <c r="H17" s="172"/>
      <c r="M17" s="9">
        <f t="shared" si="7"/>
        <v>0</v>
      </c>
      <c r="N17" s="9">
        <f t="shared" ref="N17:N80" si="11">IF(LEN(C17)&gt;0,1,0)</f>
        <v>0</v>
      </c>
      <c r="O17" s="9">
        <f t="shared" ref="O17:O80" si="12">IF(LEN(D17)&gt;0,1,0)</f>
        <v>0</v>
      </c>
      <c r="P17" s="9">
        <f t="shared" si="3"/>
        <v>1</v>
      </c>
      <c r="Q17" s="9">
        <f t="shared" si="8"/>
        <v>0</v>
      </c>
      <c r="R17" s="9">
        <f t="shared" si="9"/>
        <v>0</v>
      </c>
      <c r="T17" s="9">
        <f t="shared" si="10"/>
        <v>0</v>
      </c>
    </row>
    <row r="18" spans="2:20" ht="15" customHeight="1" x14ac:dyDescent="0.25">
      <c r="B18" s="78" t="str">
        <f t="shared" si="6"/>
        <v>!!!</v>
      </c>
      <c r="C18" s="264" t="str">
        <f>VLOOKUP('Angaben Stationen'!$D17,{"29 - Psychiatrie (Erwachsene)","29 - Psychiatrie (Erwachsene)";"30 - Kinder- und Jugendpsychiatrie","30 - Kinder- und Jugendpsychiatrie";"31 - Psychosomatik","31 - Psychosomatik";"00 - Bitte eine Fachabteilung auswählen","";0,""},2,0)</f>
        <v/>
      </c>
      <c r="D18" s="265" t="str">
        <f>IF('Angaben Stationen'!$D17&lt;&gt;"",'Angaben Stationen'!$C17,"")</f>
        <v/>
      </c>
      <c r="E18" s="266" t="str">
        <f>IF(LEN($D18)&gt;0,VLOOKUP(TEXT($D18,0),'Angaben Stationen'!$C$14:$E$113,3,0),"")</f>
        <v/>
      </c>
      <c r="F18" s="267"/>
      <c r="G18" s="268"/>
      <c r="H18" s="217"/>
      <c r="M18" s="9">
        <f t="shared" si="7"/>
        <v>0</v>
      </c>
      <c r="N18" s="9">
        <f t="shared" si="11"/>
        <v>0</v>
      </c>
      <c r="O18" s="9">
        <f t="shared" si="12"/>
        <v>0</v>
      </c>
      <c r="P18" s="9">
        <f t="shared" si="3"/>
        <v>1</v>
      </c>
      <c r="Q18" s="9">
        <f t="shared" si="8"/>
        <v>0</v>
      </c>
      <c r="R18" s="9">
        <f t="shared" si="9"/>
        <v>0</v>
      </c>
      <c r="T18" s="9">
        <f t="shared" si="10"/>
        <v>0</v>
      </c>
    </row>
    <row r="19" spans="2:20" ht="15" customHeight="1" x14ac:dyDescent="0.25">
      <c r="B19" s="78" t="str">
        <f t="shared" si="6"/>
        <v>!!!</v>
      </c>
      <c r="C19" s="264" t="str">
        <f>VLOOKUP('Angaben Stationen'!$D18,{"29 - Psychiatrie (Erwachsene)","29 - Psychiatrie (Erwachsene)";"30 - Kinder- und Jugendpsychiatrie","30 - Kinder- und Jugendpsychiatrie";"31 - Psychosomatik","31 - Psychosomatik";"00 - Bitte eine Fachabteilung auswählen","";0,""},2,0)</f>
        <v/>
      </c>
      <c r="D19" s="265" t="str">
        <f>IF('Angaben Stationen'!$D18&lt;&gt;"",'Angaben Stationen'!$C18,"")</f>
        <v/>
      </c>
      <c r="E19" s="266" t="str">
        <f>IF(LEN($D19)&gt;0,VLOOKUP(TEXT($D19,0),'Angaben Stationen'!$C$14:$E$113,3,0),"")</f>
        <v/>
      </c>
      <c r="F19" s="267"/>
      <c r="G19" s="268"/>
      <c r="H19" s="172"/>
      <c r="M19" s="9">
        <f t="shared" si="7"/>
        <v>0</v>
      </c>
      <c r="N19" s="9">
        <f t="shared" si="11"/>
        <v>0</v>
      </c>
      <c r="O19" s="9">
        <f t="shared" si="12"/>
        <v>0</v>
      </c>
      <c r="P19" s="9">
        <f t="shared" si="3"/>
        <v>1</v>
      </c>
      <c r="Q19" s="9">
        <f t="shared" si="8"/>
        <v>0</v>
      </c>
      <c r="R19" s="9">
        <f t="shared" si="9"/>
        <v>0</v>
      </c>
      <c r="T19" s="9">
        <f t="shared" si="10"/>
        <v>0</v>
      </c>
    </row>
    <row r="20" spans="2:20" ht="15" customHeight="1" x14ac:dyDescent="0.25">
      <c r="B20" s="78" t="str">
        <f t="shared" si="6"/>
        <v>!!!</v>
      </c>
      <c r="C20" s="264" t="str">
        <f>VLOOKUP('Angaben Stationen'!$D19,{"29 - Psychiatrie (Erwachsene)","29 - Psychiatrie (Erwachsene)";"30 - Kinder- und Jugendpsychiatrie","30 - Kinder- und Jugendpsychiatrie";"31 - Psychosomatik","31 - Psychosomatik";"00 - Bitte eine Fachabteilung auswählen","";0,""},2,0)</f>
        <v/>
      </c>
      <c r="D20" s="265" t="str">
        <f>IF('Angaben Stationen'!$D19&lt;&gt;"",'Angaben Stationen'!$C19,"")</f>
        <v/>
      </c>
      <c r="E20" s="266" t="str">
        <f>IF(LEN($D20)&gt;0,VLOOKUP(TEXT($D20,0),'Angaben Stationen'!$C$14:$E$113,3,0),"")</f>
        <v/>
      </c>
      <c r="F20" s="267"/>
      <c r="G20" s="268"/>
      <c r="H20" s="172"/>
      <c r="M20" s="9">
        <f t="shared" si="7"/>
        <v>0</v>
      </c>
      <c r="N20" s="9">
        <f t="shared" si="11"/>
        <v>0</v>
      </c>
      <c r="O20" s="9">
        <f t="shared" si="12"/>
        <v>0</v>
      </c>
      <c r="P20" s="9">
        <f t="shared" si="3"/>
        <v>1</v>
      </c>
      <c r="Q20" s="9">
        <f t="shared" si="8"/>
        <v>0</v>
      </c>
      <c r="R20" s="9">
        <f t="shared" si="9"/>
        <v>0</v>
      </c>
      <c r="T20" s="9">
        <f t="shared" si="10"/>
        <v>0</v>
      </c>
    </row>
    <row r="21" spans="2:20" ht="15" customHeight="1" x14ac:dyDescent="0.25">
      <c r="B21" s="78" t="str">
        <f t="shared" si="6"/>
        <v>!!!</v>
      </c>
      <c r="C21" s="264" t="str">
        <f>VLOOKUP('Angaben Stationen'!$D20,{"29 - Psychiatrie (Erwachsene)","29 - Psychiatrie (Erwachsene)";"30 - Kinder- und Jugendpsychiatrie","30 - Kinder- und Jugendpsychiatrie";"31 - Psychosomatik","31 - Psychosomatik";"00 - Bitte eine Fachabteilung auswählen","";0,""},2,0)</f>
        <v/>
      </c>
      <c r="D21" s="265" t="str">
        <f>IF('Angaben Stationen'!$D20&lt;&gt;"",'Angaben Stationen'!$C20,"")</f>
        <v/>
      </c>
      <c r="E21" s="266" t="str">
        <f>IF(LEN($D21)&gt;0,VLOOKUP(TEXT($D21,0),'Angaben Stationen'!$C$14:$E$113,3,0),"")</f>
        <v/>
      </c>
      <c r="F21" s="267"/>
      <c r="G21" s="268"/>
      <c r="H21" s="172"/>
      <c r="M21" s="9">
        <f t="shared" si="7"/>
        <v>0</v>
      </c>
      <c r="N21" s="9">
        <f t="shared" si="11"/>
        <v>0</v>
      </c>
      <c r="O21" s="9">
        <f t="shared" si="12"/>
        <v>0</v>
      </c>
      <c r="P21" s="9">
        <f t="shared" si="3"/>
        <v>1</v>
      </c>
      <c r="Q21" s="9">
        <f t="shared" si="8"/>
        <v>0</v>
      </c>
      <c r="R21" s="9">
        <f t="shared" si="9"/>
        <v>0</v>
      </c>
      <c r="T21" s="9">
        <f t="shared" si="10"/>
        <v>0</v>
      </c>
    </row>
    <row r="22" spans="2:20" ht="15" customHeight="1" x14ac:dyDescent="0.25">
      <c r="B22" s="78" t="str">
        <f t="shared" si="6"/>
        <v>!!!</v>
      </c>
      <c r="C22" s="264" t="str">
        <f>VLOOKUP('Angaben Stationen'!$D21,{"29 - Psychiatrie (Erwachsene)","29 - Psychiatrie (Erwachsene)";"30 - Kinder- und Jugendpsychiatrie","30 - Kinder- und Jugendpsychiatrie";"31 - Psychosomatik","31 - Psychosomatik";"00 - Bitte eine Fachabteilung auswählen","";0,""},2,0)</f>
        <v/>
      </c>
      <c r="D22" s="265" t="str">
        <f>IF('Angaben Stationen'!$D21&lt;&gt;"",'Angaben Stationen'!$C21,"")</f>
        <v/>
      </c>
      <c r="E22" s="266" t="str">
        <f>IF(LEN($D22)&gt;0,VLOOKUP(TEXT($D22,0),'Angaben Stationen'!$C$14:$E$113,3,0),"")</f>
        <v/>
      </c>
      <c r="F22" s="267"/>
      <c r="G22" s="268"/>
      <c r="H22" s="172"/>
      <c r="M22" s="9">
        <f t="shared" si="7"/>
        <v>0</v>
      </c>
      <c r="N22" s="9">
        <f t="shared" si="11"/>
        <v>0</v>
      </c>
      <c r="O22" s="9">
        <f t="shared" si="12"/>
        <v>0</v>
      </c>
      <c r="P22" s="9">
        <f t="shared" si="3"/>
        <v>1</v>
      </c>
      <c r="Q22" s="9">
        <f t="shared" si="8"/>
        <v>0</v>
      </c>
      <c r="R22" s="9">
        <f t="shared" si="9"/>
        <v>0</v>
      </c>
      <c r="T22" s="9">
        <f t="shared" si="10"/>
        <v>0</v>
      </c>
    </row>
    <row r="23" spans="2:20" ht="15" customHeight="1" x14ac:dyDescent="0.25">
      <c r="B23" s="78" t="str">
        <f t="shared" si="6"/>
        <v>!!!</v>
      </c>
      <c r="C23" s="264" t="str">
        <f>VLOOKUP('Angaben Stationen'!$D22,{"29 - Psychiatrie (Erwachsene)","29 - Psychiatrie (Erwachsene)";"30 - Kinder- und Jugendpsychiatrie","30 - Kinder- und Jugendpsychiatrie";"31 - Psychosomatik","31 - Psychosomatik";"00 - Bitte eine Fachabteilung auswählen","";0,""},2,0)</f>
        <v/>
      </c>
      <c r="D23" s="265" t="str">
        <f>IF('Angaben Stationen'!$D22&lt;&gt;"",'Angaben Stationen'!$C22,"")</f>
        <v/>
      </c>
      <c r="E23" s="266" t="str">
        <f>IF(LEN($D23)&gt;0,VLOOKUP(TEXT($D23,0),'Angaben Stationen'!$C$14:$E$113,3,0),"")</f>
        <v/>
      </c>
      <c r="F23" s="267"/>
      <c r="G23" s="268"/>
      <c r="H23" s="172"/>
      <c r="M23" s="9">
        <f t="shared" si="7"/>
        <v>0</v>
      </c>
      <c r="N23" s="9">
        <f t="shared" si="11"/>
        <v>0</v>
      </c>
      <c r="O23" s="9">
        <f t="shared" si="12"/>
        <v>0</v>
      </c>
      <c r="P23" s="9">
        <f t="shared" si="3"/>
        <v>1</v>
      </c>
      <c r="Q23" s="9">
        <f t="shared" si="8"/>
        <v>0</v>
      </c>
      <c r="R23" s="9">
        <f t="shared" si="9"/>
        <v>0</v>
      </c>
      <c r="T23" s="9">
        <f t="shared" si="10"/>
        <v>0</v>
      </c>
    </row>
    <row r="24" spans="2:20" ht="15" customHeight="1" x14ac:dyDescent="0.25">
      <c r="B24" s="78" t="str">
        <f t="shared" si="6"/>
        <v>!!!</v>
      </c>
      <c r="C24" s="264" t="str">
        <f>VLOOKUP('Angaben Stationen'!$D23,{"29 - Psychiatrie (Erwachsene)","29 - Psychiatrie (Erwachsene)";"30 - Kinder- und Jugendpsychiatrie","30 - Kinder- und Jugendpsychiatrie";"31 - Psychosomatik","31 - Psychosomatik";"00 - Bitte eine Fachabteilung auswählen","";0,""},2,0)</f>
        <v/>
      </c>
      <c r="D24" s="265" t="str">
        <f>IF('Angaben Stationen'!$D23&lt;&gt;"",'Angaben Stationen'!$C23,"")</f>
        <v/>
      </c>
      <c r="E24" s="266" t="str">
        <f>IF(LEN($D24)&gt;0,VLOOKUP(TEXT($D24,0),'Angaben Stationen'!$C$14:$E$113,3,0),"")</f>
        <v/>
      </c>
      <c r="F24" s="267"/>
      <c r="G24" s="268"/>
      <c r="H24" s="172"/>
      <c r="M24" s="9">
        <f t="shared" si="7"/>
        <v>0</v>
      </c>
      <c r="N24" s="9">
        <f t="shared" si="11"/>
        <v>0</v>
      </c>
      <c r="O24" s="9">
        <f t="shared" si="12"/>
        <v>0</v>
      </c>
      <c r="P24" s="9">
        <f t="shared" si="3"/>
        <v>1</v>
      </c>
      <c r="Q24" s="9">
        <f t="shared" si="8"/>
        <v>0</v>
      </c>
      <c r="R24" s="9">
        <f t="shared" si="9"/>
        <v>0</v>
      </c>
      <c r="T24" s="9">
        <f t="shared" si="10"/>
        <v>0</v>
      </c>
    </row>
    <row r="25" spans="2:20" ht="15" customHeight="1" x14ac:dyDescent="0.25">
      <c r="B25" s="78" t="str">
        <f t="shared" si="6"/>
        <v>!!!</v>
      </c>
      <c r="C25" s="264" t="str">
        <f>VLOOKUP('Angaben Stationen'!$D24,{"29 - Psychiatrie (Erwachsene)","29 - Psychiatrie (Erwachsene)";"30 - Kinder- und Jugendpsychiatrie","30 - Kinder- und Jugendpsychiatrie";"31 - Psychosomatik","31 - Psychosomatik";"00 - Bitte eine Fachabteilung auswählen","";0,""},2,0)</f>
        <v/>
      </c>
      <c r="D25" s="265" t="str">
        <f>IF('Angaben Stationen'!$D24&lt;&gt;"",'Angaben Stationen'!$C24,"")</f>
        <v/>
      </c>
      <c r="E25" s="266" t="str">
        <f>IF(LEN($D25)&gt;0,VLOOKUP(TEXT($D25,0),'Angaben Stationen'!$C$14:$E$113,3,0),"")</f>
        <v/>
      </c>
      <c r="F25" s="267"/>
      <c r="G25" s="268"/>
      <c r="H25" s="172"/>
      <c r="M25" s="9">
        <f t="shared" si="7"/>
        <v>0</v>
      </c>
      <c r="N25" s="9">
        <f t="shared" si="11"/>
        <v>0</v>
      </c>
      <c r="O25" s="9">
        <f t="shared" si="12"/>
        <v>0</v>
      </c>
      <c r="P25" s="9">
        <f t="shared" si="3"/>
        <v>1</v>
      </c>
      <c r="Q25" s="9">
        <f t="shared" si="8"/>
        <v>0</v>
      </c>
      <c r="R25" s="9">
        <f t="shared" si="9"/>
        <v>0</v>
      </c>
      <c r="T25" s="9">
        <f t="shared" si="10"/>
        <v>0</v>
      </c>
    </row>
    <row r="26" spans="2:20" ht="15" customHeight="1" x14ac:dyDescent="0.25">
      <c r="B26" s="78" t="str">
        <f t="shared" si="6"/>
        <v>!!!</v>
      </c>
      <c r="C26" s="264" t="str">
        <f>VLOOKUP('Angaben Stationen'!$D25,{"29 - Psychiatrie (Erwachsene)","29 - Psychiatrie (Erwachsene)";"30 - Kinder- und Jugendpsychiatrie","30 - Kinder- und Jugendpsychiatrie";"31 - Psychosomatik","31 - Psychosomatik";"00 - Bitte eine Fachabteilung auswählen","";0,""},2,0)</f>
        <v/>
      </c>
      <c r="D26" s="265" t="str">
        <f>IF('Angaben Stationen'!$D25&lt;&gt;"",'Angaben Stationen'!$C25,"")</f>
        <v/>
      </c>
      <c r="E26" s="266" t="str">
        <f>IF(LEN($D26)&gt;0,VLOOKUP(TEXT($D26,0),'Angaben Stationen'!$C$14:$E$113,3,0),"")</f>
        <v/>
      </c>
      <c r="F26" s="267"/>
      <c r="G26" s="268"/>
      <c r="H26" s="172"/>
      <c r="M26" s="9">
        <f t="shared" si="7"/>
        <v>0</v>
      </c>
      <c r="N26" s="9">
        <f t="shared" si="11"/>
        <v>0</v>
      </c>
      <c r="O26" s="9">
        <f t="shared" si="12"/>
        <v>0</v>
      </c>
      <c r="P26" s="9">
        <f t="shared" si="3"/>
        <v>1</v>
      </c>
      <c r="Q26" s="9">
        <f t="shared" si="8"/>
        <v>0</v>
      </c>
      <c r="R26" s="9">
        <f t="shared" si="9"/>
        <v>0</v>
      </c>
      <c r="T26" s="9">
        <f t="shared" si="10"/>
        <v>0</v>
      </c>
    </row>
    <row r="27" spans="2:20" ht="15" customHeight="1" x14ac:dyDescent="0.25">
      <c r="B27" s="78" t="str">
        <f t="shared" si="6"/>
        <v>!!!</v>
      </c>
      <c r="C27" s="264" t="str">
        <f>VLOOKUP('Angaben Stationen'!$D26,{"29 - Psychiatrie (Erwachsene)","29 - Psychiatrie (Erwachsene)";"30 - Kinder- und Jugendpsychiatrie","30 - Kinder- und Jugendpsychiatrie";"31 - Psychosomatik","31 - Psychosomatik";"00 - Bitte eine Fachabteilung auswählen","";0,""},2,0)</f>
        <v/>
      </c>
      <c r="D27" s="265" t="str">
        <f>IF('Angaben Stationen'!$D26&lt;&gt;"",'Angaben Stationen'!$C26,"")</f>
        <v/>
      </c>
      <c r="E27" s="266" t="str">
        <f>IF(LEN($D27)&gt;0,VLOOKUP(TEXT($D27,0),'Angaben Stationen'!$C$14:$E$113,3,0),"")</f>
        <v/>
      </c>
      <c r="F27" s="267"/>
      <c r="G27" s="268"/>
      <c r="H27" s="172"/>
      <c r="M27" s="9">
        <f t="shared" si="7"/>
        <v>0</v>
      </c>
      <c r="N27" s="9">
        <f t="shared" si="11"/>
        <v>0</v>
      </c>
      <c r="O27" s="9">
        <f t="shared" si="12"/>
        <v>0</v>
      </c>
      <c r="P27" s="9">
        <f t="shared" si="3"/>
        <v>1</v>
      </c>
      <c r="Q27" s="9">
        <f t="shared" si="8"/>
        <v>0</v>
      </c>
      <c r="R27" s="9">
        <f t="shared" si="9"/>
        <v>0</v>
      </c>
      <c r="T27" s="9">
        <f t="shared" si="10"/>
        <v>0</v>
      </c>
    </row>
    <row r="28" spans="2:20" ht="15" customHeight="1" x14ac:dyDescent="0.25">
      <c r="B28" s="78" t="str">
        <f t="shared" si="6"/>
        <v>!!!</v>
      </c>
      <c r="C28" s="264" t="str">
        <f>VLOOKUP('Angaben Stationen'!$D27,{"29 - Psychiatrie (Erwachsene)","29 - Psychiatrie (Erwachsene)";"30 - Kinder- und Jugendpsychiatrie","30 - Kinder- und Jugendpsychiatrie";"31 - Psychosomatik","31 - Psychosomatik";"00 - Bitte eine Fachabteilung auswählen","";0,""},2,0)</f>
        <v/>
      </c>
      <c r="D28" s="265" t="str">
        <f>IF('Angaben Stationen'!$D27&lt;&gt;"",'Angaben Stationen'!$C27,"")</f>
        <v/>
      </c>
      <c r="E28" s="266" t="str">
        <f>IF(LEN($D28)&gt;0,VLOOKUP(TEXT($D28,0),'Angaben Stationen'!$C$14:$E$113,3,0),"")</f>
        <v/>
      </c>
      <c r="F28" s="267"/>
      <c r="G28" s="268"/>
      <c r="H28" s="172"/>
      <c r="M28" s="9">
        <f t="shared" si="7"/>
        <v>0</v>
      </c>
      <c r="N28" s="9">
        <f t="shared" si="11"/>
        <v>0</v>
      </c>
      <c r="O28" s="9">
        <f t="shared" si="12"/>
        <v>0</v>
      </c>
      <c r="P28" s="9">
        <f t="shared" ref="P28:P79" si="13">IF(E28&gt;0,1,0)</f>
        <v>1</v>
      </c>
      <c r="Q28" s="9">
        <f t="shared" si="8"/>
        <v>0</v>
      </c>
      <c r="R28" s="9">
        <f t="shared" si="9"/>
        <v>0</v>
      </c>
      <c r="T28" s="9">
        <f t="shared" si="10"/>
        <v>0</v>
      </c>
    </row>
    <row r="29" spans="2:20" ht="15" customHeight="1" x14ac:dyDescent="0.25">
      <c r="B29" s="78" t="str">
        <f t="shared" si="6"/>
        <v>!!!</v>
      </c>
      <c r="C29" s="264" t="str">
        <f>VLOOKUP('Angaben Stationen'!$D28,{"29 - Psychiatrie (Erwachsene)","29 - Psychiatrie (Erwachsene)";"30 - Kinder- und Jugendpsychiatrie","30 - Kinder- und Jugendpsychiatrie";"31 - Psychosomatik","31 - Psychosomatik";"00 - Bitte eine Fachabteilung auswählen","";0,""},2,0)</f>
        <v/>
      </c>
      <c r="D29" s="265" t="str">
        <f>IF('Angaben Stationen'!$D28&lt;&gt;"",'Angaben Stationen'!$C28,"")</f>
        <v/>
      </c>
      <c r="E29" s="266" t="str">
        <f>IF(LEN($D29)&gt;0,VLOOKUP(TEXT($D29,0),'Angaben Stationen'!$C$14:$E$113,3,0),"")</f>
        <v/>
      </c>
      <c r="F29" s="267"/>
      <c r="G29" s="268"/>
      <c r="H29" s="172"/>
      <c r="M29" s="9">
        <f t="shared" si="7"/>
        <v>0</v>
      </c>
      <c r="N29" s="9">
        <f t="shared" si="11"/>
        <v>0</v>
      </c>
      <c r="O29" s="9">
        <f t="shared" si="12"/>
        <v>0</v>
      </c>
      <c r="P29" s="9">
        <f t="shared" si="13"/>
        <v>1</v>
      </c>
      <c r="Q29" s="9">
        <f t="shared" si="8"/>
        <v>0</v>
      </c>
      <c r="R29" s="9">
        <f t="shared" si="9"/>
        <v>0</v>
      </c>
      <c r="T29" s="9">
        <f t="shared" si="10"/>
        <v>0</v>
      </c>
    </row>
    <row r="30" spans="2:20" ht="15" customHeight="1" x14ac:dyDescent="0.25">
      <c r="B30" s="78" t="str">
        <f t="shared" si="6"/>
        <v>!!!</v>
      </c>
      <c r="C30" s="264" t="str">
        <f>VLOOKUP('Angaben Stationen'!$D29,{"29 - Psychiatrie (Erwachsene)","29 - Psychiatrie (Erwachsene)";"30 - Kinder- und Jugendpsychiatrie","30 - Kinder- und Jugendpsychiatrie";"31 - Psychosomatik","31 - Psychosomatik";"00 - Bitte eine Fachabteilung auswählen","";0,""},2,0)</f>
        <v/>
      </c>
      <c r="D30" s="265" t="str">
        <f>IF('Angaben Stationen'!$D29&lt;&gt;"",'Angaben Stationen'!$C29,"")</f>
        <v/>
      </c>
      <c r="E30" s="266" t="str">
        <f>IF(LEN($D30)&gt;0,VLOOKUP(TEXT($D30,0),'Angaben Stationen'!$C$14:$E$113,3,0),"")</f>
        <v/>
      </c>
      <c r="F30" s="267"/>
      <c r="G30" s="268"/>
      <c r="H30" s="172"/>
      <c r="M30" s="9">
        <f t="shared" si="7"/>
        <v>0</v>
      </c>
      <c r="N30" s="9">
        <f t="shared" si="11"/>
        <v>0</v>
      </c>
      <c r="O30" s="9">
        <f t="shared" si="12"/>
        <v>0</v>
      </c>
      <c r="P30" s="9">
        <f t="shared" si="13"/>
        <v>1</v>
      </c>
      <c r="Q30" s="9">
        <f t="shared" si="8"/>
        <v>0</v>
      </c>
      <c r="R30" s="9">
        <f t="shared" si="9"/>
        <v>0</v>
      </c>
      <c r="T30" s="9">
        <f t="shared" si="10"/>
        <v>0</v>
      </c>
    </row>
    <row r="31" spans="2:20" ht="15" customHeight="1" x14ac:dyDescent="0.25">
      <c r="B31" s="78" t="str">
        <f t="shared" si="6"/>
        <v>!!!</v>
      </c>
      <c r="C31" s="264" t="str">
        <f>VLOOKUP('Angaben Stationen'!$D30,{"29 - Psychiatrie (Erwachsene)","29 - Psychiatrie (Erwachsene)";"30 - Kinder- und Jugendpsychiatrie","30 - Kinder- und Jugendpsychiatrie";"31 - Psychosomatik","31 - Psychosomatik";"00 - Bitte eine Fachabteilung auswählen","";0,""},2,0)</f>
        <v/>
      </c>
      <c r="D31" s="265" t="str">
        <f>IF('Angaben Stationen'!$D30&lt;&gt;"",'Angaben Stationen'!$C30,"")</f>
        <v/>
      </c>
      <c r="E31" s="266" t="str">
        <f>IF(LEN($D31)&gt;0,VLOOKUP(TEXT($D31,0),'Angaben Stationen'!$C$14:$E$113,3,0),"")</f>
        <v/>
      </c>
      <c r="F31" s="267"/>
      <c r="G31" s="268"/>
      <c r="H31" s="172"/>
      <c r="M31" s="9">
        <f t="shared" si="7"/>
        <v>0</v>
      </c>
      <c r="N31" s="9">
        <f t="shared" si="11"/>
        <v>0</v>
      </c>
      <c r="O31" s="9">
        <f t="shared" si="12"/>
        <v>0</v>
      </c>
      <c r="P31" s="9">
        <f t="shared" si="13"/>
        <v>1</v>
      </c>
      <c r="Q31" s="9">
        <f t="shared" si="8"/>
        <v>0</v>
      </c>
      <c r="R31" s="9">
        <f t="shared" si="9"/>
        <v>0</v>
      </c>
      <c r="T31" s="9">
        <f t="shared" si="10"/>
        <v>0</v>
      </c>
    </row>
    <row r="32" spans="2:20" ht="15" customHeight="1" x14ac:dyDescent="0.25">
      <c r="B32" s="78" t="str">
        <f t="shared" si="6"/>
        <v>!!!</v>
      </c>
      <c r="C32" s="264" t="str">
        <f>VLOOKUP('Angaben Stationen'!$D31,{"29 - Psychiatrie (Erwachsene)","29 - Psychiatrie (Erwachsene)";"30 - Kinder- und Jugendpsychiatrie","30 - Kinder- und Jugendpsychiatrie";"31 - Psychosomatik","31 - Psychosomatik";"00 - Bitte eine Fachabteilung auswählen","";0,""},2,0)</f>
        <v/>
      </c>
      <c r="D32" s="265" t="str">
        <f>IF('Angaben Stationen'!$D31&lt;&gt;"",'Angaben Stationen'!$C31,"")</f>
        <v/>
      </c>
      <c r="E32" s="266" t="str">
        <f>IF(LEN($D32)&gt;0,VLOOKUP(TEXT($D32,0),'Angaben Stationen'!$C$14:$E$113,3,0),"")</f>
        <v/>
      </c>
      <c r="F32" s="267"/>
      <c r="G32" s="268"/>
      <c r="H32" s="172"/>
      <c r="M32" s="9">
        <f t="shared" si="7"/>
        <v>0</v>
      </c>
      <c r="N32" s="9">
        <f t="shared" si="11"/>
        <v>0</v>
      </c>
      <c r="O32" s="9">
        <f t="shared" si="12"/>
        <v>0</v>
      </c>
      <c r="P32" s="9">
        <f t="shared" si="13"/>
        <v>1</v>
      </c>
      <c r="Q32" s="9">
        <f t="shared" si="8"/>
        <v>0</v>
      </c>
      <c r="R32" s="9">
        <f t="shared" si="9"/>
        <v>0</v>
      </c>
      <c r="T32" s="9">
        <f t="shared" si="10"/>
        <v>0</v>
      </c>
    </row>
    <row r="33" spans="2:20" ht="15" customHeight="1" x14ac:dyDescent="0.25">
      <c r="B33" s="78" t="str">
        <f t="shared" si="6"/>
        <v>!!!</v>
      </c>
      <c r="C33" s="264" t="str">
        <f>VLOOKUP('Angaben Stationen'!$D32,{"29 - Psychiatrie (Erwachsene)","29 - Psychiatrie (Erwachsene)";"30 - Kinder- und Jugendpsychiatrie","30 - Kinder- und Jugendpsychiatrie";"31 - Psychosomatik","31 - Psychosomatik";"00 - Bitte eine Fachabteilung auswählen","";0,""},2,0)</f>
        <v/>
      </c>
      <c r="D33" s="265" t="str">
        <f>IF('Angaben Stationen'!$D32&lt;&gt;"",'Angaben Stationen'!$C32,"")</f>
        <v/>
      </c>
      <c r="E33" s="266" t="str">
        <f>IF(LEN($D33)&gt;0,VLOOKUP(TEXT($D33,0),'Angaben Stationen'!$C$14:$E$113,3,0),"")</f>
        <v/>
      </c>
      <c r="F33" s="267"/>
      <c r="G33" s="268"/>
      <c r="H33" s="172"/>
      <c r="M33" s="9">
        <f t="shared" si="7"/>
        <v>0</v>
      </c>
      <c r="N33" s="9">
        <f t="shared" si="11"/>
        <v>0</v>
      </c>
      <c r="O33" s="9">
        <f t="shared" si="12"/>
        <v>0</v>
      </c>
      <c r="P33" s="9">
        <f t="shared" si="13"/>
        <v>1</v>
      </c>
      <c r="Q33" s="9">
        <f t="shared" si="8"/>
        <v>0</v>
      </c>
      <c r="R33" s="9">
        <f t="shared" si="9"/>
        <v>0</v>
      </c>
      <c r="T33" s="9">
        <f t="shared" si="10"/>
        <v>0</v>
      </c>
    </row>
    <row r="34" spans="2:20" ht="15" customHeight="1" x14ac:dyDescent="0.25">
      <c r="B34" s="78" t="str">
        <f t="shared" si="6"/>
        <v>!!!</v>
      </c>
      <c r="C34" s="264" t="str">
        <f>VLOOKUP('Angaben Stationen'!$D33,{"29 - Psychiatrie (Erwachsene)","29 - Psychiatrie (Erwachsene)";"30 - Kinder- und Jugendpsychiatrie","30 - Kinder- und Jugendpsychiatrie";"31 - Psychosomatik","31 - Psychosomatik";"00 - Bitte eine Fachabteilung auswählen","";0,""},2,0)</f>
        <v/>
      </c>
      <c r="D34" s="265" t="str">
        <f>IF('Angaben Stationen'!$D33&lt;&gt;"",'Angaben Stationen'!$C33,"")</f>
        <v/>
      </c>
      <c r="E34" s="266" t="str">
        <f>IF(LEN($D34)&gt;0,VLOOKUP(TEXT($D34,0),'Angaben Stationen'!$C$14:$E$113,3,0),"")</f>
        <v/>
      </c>
      <c r="F34" s="267"/>
      <c r="G34" s="268"/>
      <c r="H34" s="172"/>
      <c r="M34" s="9">
        <f t="shared" si="7"/>
        <v>0</v>
      </c>
      <c r="N34" s="9">
        <f t="shared" si="11"/>
        <v>0</v>
      </c>
      <c r="O34" s="9">
        <f t="shared" si="12"/>
        <v>0</v>
      </c>
      <c r="P34" s="9">
        <f t="shared" si="13"/>
        <v>1</v>
      </c>
      <c r="Q34" s="9">
        <f t="shared" si="8"/>
        <v>0</v>
      </c>
      <c r="R34" s="9">
        <f t="shared" si="9"/>
        <v>0</v>
      </c>
      <c r="T34" s="9">
        <f t="shared" si="10"/>
        <v>0</v>
      </c>
    </row>
    <row r="35" spans="2:20" ht="15" customHeight="1" x14ac:dyDescent="0.25">
      <c r="B35" s="78" t="str">
        <f t="shared" si="6"/>
        <v>!!!</v>
      </c>
      <c r="C35" s="264" t="str">
        <f>VLOOKUP('Angaben Stationen'!$D34,{"29 - Psychiatrie (Erwachsene)","29 - Psychiatrie (Erwachsene)";"30 - Kinder- und Jugendpsychiatrie","30 - Kinder- und Jugendpsychiatrie";"31 - Psychosomatik","31 - Psychosomatik";"00 - Bitte eine Fachabteilung auswählen","";0,""},2,0)</f>
        <v/>
      </c>
      <c r="D35" s="265" t="str">
        <f>IF('Angaben Stationen'!$D34&lt;&gt;"",'Angaben Stationen'!$C34,"")</f>
        <v/>
      </c>
      <c r="E35" s="266" t="str">
        <f>IF(LEN($D35)&gt;0,VLOOKUP(TEXT($D35,0),'Angaben Stationen'!$C$14:$E$113,3,0),"")</f>
        <v/>
      </c>
      <c r="F35" s="267"/>
      <c r="G35" s="268"/>
      <c r="H35" s="172"/>
      <c r="M35" s="9">
        <f t="shared" si="7"/>
        <v>0</v>
      </c>
      <c r="N35" s="9">
        <f t="shared" si="11"/>
        <v>0</v>
      </c>
      <c r="O35" s="9">
        <f t="shared" si="12"/>
        <v>0</v>
      </c>
      <c r="P35" s="9">
        <f t="shared" si="13"/>
        <v>1</v>
      </c>
      <c r="Q35" s="9">
        <f t="shared" si="8"/>
        <v>0</v>
      </c>
      <c r="R35" s="9">
        <f t="shared" si="9"/>
        <v>0</v>
      </c>
      <c r="T35" s="9">
        <f t="shared" si="10"/>
        <v>0</v>
      </c>
    </row>
    <row r="36" spans="2:20" ht="15" customHeight="1" x14ac:dyDescent="0.25">
      <c r="B36" s="78" t="str">
        <f t="shared" si="6"/>
        <v>!!!</v>
      </c>
      <c r="C36" s="264" t="str">
        <f>VLOOKUP('Angaben Stationen'!$D35,{"29 - Psychiatrie (Erwachsene)","29 - Psychiatrie (Erwachsene)";"30 - Kinder- und Jugendpsychiatrie","30 - Kinder- und Jugendpsychiatrie";"31 - Psychosomatik","31 - Psychosomatik";"00 - Bitte eine Fachabteilung auswählen","";0,""},2,0)</f>
        <v/>
      </c>
      <c r="D36" s="265" t="str">
        <f>IF('Angaben Stationen'!$D35&lt;&gt;"",'Angaben Stationen'!$C35,"")</f>
        <v/>
      </c>
      <c r="E36" s="266" t="str">
        <f>IF(LEN($D36)&gt;0,VLOOKUP(TEXT($D36,0),'Angaben Stationen'!$C$14:$E$113,3,0),"")</f>
        <v/>
      </c>
      <c r="F36" s="267"/>
      <c r="G36" s="268"/>
      <c r="H36" s="172"/>
      <c r="M36" s="9">
        <f t="shared" si="7"/>
        <v>0</v>
      </c>
      <c r="N36" s="9">
        <f t="shared" si="11"/>
        <v>0</v>
      </c>
      <c r="O36" s="9">
        <f t="shared" si="12"/>
        <v>0</v>
      </c>
      <c r="P36" s="9">
        <f t="shared" si="13"/>
        <v>1</v>
      </c>
      <c r="Q36" s="9">
        <f t="shared" si="8"/>
        <v>0</v>
      </c>
      <c r="R36" s="9">
        <f t="shared" si="9"/>
        <v>0</v>
      </c>
      <c r="T36" s="9">
        <f t="shared" si="10"/>
        <v>0</v>
      </c>
    </row>
    <row r="37" spans="2:20" ht="15" customHeight="1" x14ac:dyDescent="0.25">
      <c r="B37" s="78" t="str">
        <f t="shared" si="6"/>
        <v>!!!</v>
      </c>
      <c r="C37" s="264" t="str">
        <f>VLOOKUP('Angaben Stationen'!$D36,{"29 - Psychiatrie (Erwachsene)","29 - Psychiatrie (Erwachsene)";"30 - Kinder- und Jugendpsychiatrie","30 - Kinder- und Jugendpsychiatrie";"31 - Psychosomatik","31 - Psychosomatik";"00 - Bitte eine Fachabteilung auswählen","";0,""},2,0)</f>
        <v/>
      </c>
      <c r="D37" s="265" t="str">
        <f>IF('Angaben Stationen'!$D36&lt;&gt;"",'Angaben Stationen'!$C36,"")</f>
        <v/>
      </c>
      <c r="E37" s="266" t="str">
        <f>IF(LEN($D37)&gt;0,VLOOKUP(TEXT($D37,0),'Angaben Stationen'!$C$14:$E$113,3,0),"")</f>
        <v/>
      </c>
      <c r="F37" s="267"/>
      <c r="G37" s="268"/>
      <c r="H37" s="172"/>
      <c r="M37" s="9">
        <f t="shared" si="7"/>
        <v>0</v>
      </c>
      <c r="N37" s="9">
        <f t="shared" si="11"/>
        <v>0</v>
      </c>
      <c r="O37" s="9">
        <f t="shared" si="12"/>
        <v>0</v>
      </c>
      <c r="P37" s="9">
        <f t="shared" si="13"/>
        <v>1</v>
      </c>
      <c r="Q37" s="9">
        <f t="shared" si="8"/>
        <v>0</v>
      </c>
      <c r="R37" s="9">
        <f t="shared" si="9"/>
        <v>0</v>
      </c>
      <c r="T37" s="9">
        <f t="shared" si="10"/>
        <v>0</v>
      </c>
    </row>
    <row r="38" spans="2:20" ht="15" customHeight="1" x14ac:dyDescent="0.25">
      <c r="B38" s="78" t="str">
        <f t="shared" si="6"/>
        <v>!!!</v>
      </c>
      <c r="C38" s="264" t="str">
        <f>VLOOKUP('Angaben Stationen'!$D37,{"29 - Psychiatrie (Erwachsene)","29 - Psychiatrie (Erwachsene)";"30 - Kinder- und Jugendpsychiatrie","30 - Kinder- und Jugendpsychiatrie";"31 - Psychosomatik","31 - Psychosomatik";"00 - Bitte eine Fachabteilung auswählen","";0,""},2,0)</f>
        <v/>
      </c>
      <c r="D38" s="265" t="str">
        <f>IF('Angaben Stationen'!$D37&lt;&gt;"",'Angaben Stationen'!$C37,"")</f>
        <v/>
      </c>
      <c r="E38" s="266" t="str">
        <f>IF(LEN($D38)&gt;0,VLOOKUP(TEXT($D38,0),'Angaben Stationen'!$C$14:$E$113,3,0),"")</f>
        <v/>
      </c>
      <c r="F38" s="267"/>
      <c r="G38" s="268"/>
      <c r="H38" s="172"/>
      <c r="M38" s="9">
        <f t="shared" si="7"/>
        <v>0</v>
      </c>
      <c r="N38" s="9">
        <f t="shared" si="11"/>
        <v>0</v>
      </c>
      <c r="O38" s="9">
        <f t="shared" si="12"/>
        <v>0</v>
      </c>
      <c r="P38" s="9">
        <f t="shared" si="13"/>
        <v>1</v>
      </c>
      <c r="Q38" s="9">
        <f t="shared" si="8"/>
        <v>0</v>
      </c>
      <c r="R38" s="9">
        <f t="shared" si="9"/>
        <v>0</v>
      </c>
      <c r="T38" s="9">
        <f t="shared" si="10"/>
        <v>0</v>
      </c>
    </row>
    <row r="39" spans="2:20" ht="15" customHeight="1" x14ac:dyDescent="0.25">
      <c r="B39" s="78" t="str">
        <f t="shared" si="6"/>
        <v>!!!</v>
      </c>
      <c r="C39" s="264" t="str">
        <f>VLOOKUP('Angaben Stationen'!$D38,{"29 - Psychiatrie (Erwachsene)","29 - Psychiatrie (Erwachsene)";"30 - Kinder- und Jugendpsychiatrie","30 - Kinder- und Jugendpsychiatrie";"31 - Psychosomatik","31 - Psychosomatik";"00 - Bitte eine Fachabteilung auswählen","";0,""},2,0)</f>
        <v/>
      </c>
      <c r="D39" s="265" t="str">
        <f>IF('Angaben Stationen'!$D38&lt;&gt;"",'Angaben Stationen'!$C38,"")</f>
        <v/>
      </c>
      <c r="E39" s="266" t="str">
        <f>IF(LEN($D39)&gt;0,VLOOKUP(TEXT($D39,0),'Angaben Stationen'!$C$14:$E$113,3,0),"")</f>
        <v/>
      </c>
      <c r="F39" s="267"/>
      <c r="G39" s="268"/>
      <c r="H39" s="172"/>
      <c r="M39" s="9">
        <f t="shared" si="7"/>
        <v>0</v>
      </c>
      <c r="N39" s="9">
        <f t="shared" si="11"/>
        <v>0</v>
      </c>
      <c r="O39" s="9">
        <f t="shared" si="12"/>
        <v>0</v>
      </c>
      <c r="P39" s="9">
        <f t="shared" si="13"/>
        <v>1</v>
      </c>
      <c r="Q39" s="9">
        <f t="shared" si="8"/>
        <v>0</v>
      </c>
      <c r="R39" s="9">
        <f t="shared" si="9"/>
        <v>0</v>
      </c>
      <c r="T39" s="9">
        <f t="shared" si="10"/>
        <v>0</v>
      </c>
    </row>
    <row r="40" spans="2:20" ht="15" customHeight="1" x14ac:dyDescent="0.25">
      <c r="B40" s="78" t="str">
        <f t="shared" si="6"/>
        <v>!!!</v>
      </c>
      <c r="C40" s="264" t="str">
        <f>VLOOKUP('Angaben Stationen'!$D39,{"29 - Psychiatrie (Erwachsene)","29 - Psychiatrie (Erwachsene)";"30 - Kinder- und Jugendpsychiatrie","30 - Kinder- und Jugendpsychiatrie";"31 - Psychosomatik","31 - Psychosomatik";"00 - Bitte eine Fachabteilung auswählen","";0,""},2,0)</f>
        <v/>
      </c>
      <c r="D40" s="265" t="str">
        <f>IF('Angaben Stationen'!$D39&lt;&gt;"",'Angaben Stationen'!$C39,"")</f>
        <v/>
      </c>
      <c r="E40" s="266" t="str">
        <f>IF(LEN($D40)&gt;0,VLOOKUP(TEXT($D40,0),'Angaben Stationen'!$C$14:$E$113,3,0),"")</f>
        <v/>
      </c>
      <c r="F40" s="267"/>
      <c r="G40" s="268"/>
      <c r="H40" s="172"/>
      <c r="M40" s="9">
        <f t="shared" si="7"/>
        <v>0</v>
      </c>
      <c r="N40" s="9">
        <f t="shared" si="11"/>
        <v>0</v>
      </c>
      <c r="O40" s="9">
        <f t="shared" si="12"/>
        <v>0</v>
      </c>
      <c r="P40" s="9">
        <f t="shared" si="13"/>
        <v>1</v>
      </c>
      <c r="Q40" s="9">
        <f t="shared" si="8"/>
        <v>0</v>
      </c>
      <c r="R40" s="9">
        <f t="shared" si="9"/>
        <v>0</v>
      </c>
      <c r="T40" s="9">
        <f t="shared" si="10"/>
        <v>0</v>
      </c>
    </row>
    <row r="41" spans="2:20" ht="15" customHeight="1" x14ac:dyDescent="0.25">
      <c r="B41" s="78" t="str">
        <f t="shared" si="6"/>
        <v>!!!</v>
      </c>
      <c r="C41" s="264" t="str">
        <f>VLOOKUP('Angaben Stationen'!$D40,{"29 - Psychiatrie (Erwachsene)","29 - Psychiatrie (Erwachsene)";"30 - Kinder- und Jugendpsychiatrie","30 - Kinder- und Jugendpsychiatrie";"31 - Psychosomatik","31 - Psychosomatik";"00 - Bitte eine Fachabteilung auswählen","";0,""},2,0)</f>
        <v/>
      </c>
      <c r="D41" s="265" t="str">
        <f>IF('Angaben Stationen'!$D40&lt;&gt;"",'Angaben Stationen'!$C40,"")</f>
        <v/>
      </c>
      <c r="E41" s="266" t="str">
        <f>IF(LEN($D41)&gt;0,VLOOKUP(TEXT($D41,0),'Angaben Stationen'!$C$14:$E$113,3,0),"")</f>
        <v/>
      </c>
      <c r="F41" s="267"/>
      <c r="G41" s="268"/>
      <c r="H41" s="172"/>
      <c r="M41" s="9">
        <f t="shared" si="7"/>
        <v>0</v>
      </c>
      <c r="N41" s="9">
        <f t="shared" si="11"/>
        <v>0</v>
      </c>
      <c r="O41" s="9">
        <f t="shared" si="12"/>
        <v>0</v>
      </c>
      <c r="P41" s="9">
        <f t="shared" si="13"/>
        <v>1</v>
      </c>
      <c r="Q41" s="9">
        <f t="shared" si="8"/>
        <v>0</v>
      </c>
      <c r="R41" s="9">
        <f t="shared" si="9"/>
        <v>0</v>
      </c>
      <c r="T41" s="9">
        <f t="shared" si="10"/>
        <v>0</v>
      </c>
    </row>
    <row r="42" spans="2:20" ht="15" customHeight="1" x14ac:dyDescent="0.25">
      <c r="B42" s="78" t="str">
        <f t="shared" si="6"/>
        <v>!!!</v>
      </c>
      <c r="C42" s="264" t="str">
        <f>VLOOKUP('Angaben Stationen'!$D41,{"29 - Psychiatrie (Erwachsene)","29 - Psychiatrie (Erwachsene)";"30 - Kinder- und Jugendpsychiatrie","30 - Kinder- und Jugendpsychiatrie";"31 - Psychosomatik","31 - Psychosomatik";"00 - Bitte eine Fachabteilung auswählen","";0,""},2,0)</f>
        <v/>
      </c>
      <c r="D42" s="265" t="str">
        <f>IF('Angaben Stationen'!$D41&lt;&gt;"",'Angaben Stationen'!$C41,"")</f>
        <v/>
      </c>
      <c r="E42" s="266" t="str">
        <f>IF(LEN($D42)&gt;0,VLOOKUP(TEXT($D42,0),'Angaben Stationen'!$C$14:$E$113,3,0),"")</f>
        <v/>
      </c>
      <c r="F42" s="267"/>
      <c r="G42" s="268"/>
      <c r="H42" s="172"/>
      <c r="M42" s="9">
        <f t="shared" si="7"/>
        <v>0</v>
      </c>
      <c r="N42" s="9">
        <f t="shared" si="11"/>
        <v>0</v>
      </c>
      <c r="O42" s="9">
        <f t="shared" si="12"/>
        <v>0</v>
      </c>
      <c r="P42" s="9">
        <f t="shared" si="13"/>
        <v>1</v>
      </c>
      <c r="Q42" s="9">
        <f t="shared" si="8"/>
        <v>0</v>
      </c>
      <c r="R42" s="9">
        <f t="shared" si="9"/>
        <v>0</v>
      </c>
      <c r="T42" s="9">
        <f t="shared" si="10"/>
        <v>0</v>
      </c>
    </row>
    <row r="43" spans="2:20" ht="15" customHeight="1" x14ac:dyDescent="0.25">
      <c r="B43" s="78" t="str">
        <f t="shared" si="6"/>
        <v>!!!</v>
      </c>
      <c r="C43" s="264" t="str">
        <f>VLOOKUP('Angaben Stationen'!$D42,{"29 - Psychiatrie (Erwachsene)","29 - Psychiatrie (Erwachsene)";"30 - Kinder- und Jugendpsychiatrie","30 - Kinder- und Jugendpsychiatrie";"31 - Psychosomatik","31 - Psychosomatik";"00 - Bitte eine Fachabteilung auswählen","";0,""},2,0)</f>
        <v/>
      </c>
      <c r="D43" s="265" t="str">
        <f>IF('Angaben Stationen'!$D42&lt;&gt;"",'Angaben Stationen'!$C42,"")</f>
        <v/>
      </c>
      <c r="E43" s="266" t="str">
        <f>IF(LEN($D43)&gt;0,VLOOKUP(TEXT($D43,0),'Angaben Stationen'!$C$14:$E$113,3,0),"")</f>
        <v/>
      </c>
      <c r="F43" s="267"/>
      <c r="G43" s="268"/>
      <c r="H43" s="172"/>
      <c r="M43" s="9">
        <f t="shared" si="7"/>
        <v>0</v>
      </c>
      <c r="N43" s="9">
        <f t="shared" si="11"/>
        <v>0</v>
      </c>
      <c r="O43" s="9">
        <f t="shared" si="12"/>
        <v>0</v>
      </c>
      <c r="P43" s="9">
        <f t="shared" si="13"/>
        <v>1</v>
      </c>
      <c r="Q43" s="9">
        <f t="shared" si="8"/>
        <v>0</v>
      </c>
      <c r="R43" s="9">
        <f t="shared" si="9"/>
        <v>0</v>
      </c>
      <c r="T43" s="9">
        <f t="shared" si="10"/>
        <v>0</v>
      </c>
    </row>
    <row r="44" spans="2:20" ht="15" customHeight="1" x14ac:dyDescent="0.25">
      <c r="B44" s="78" t="str">
        <f t="shared" si="6"/>
        <v>!!!</v>
      </c>
      <c r="C44" s="264" t="str">
        <f>VLOOKUP('Angaben Stationen'!$D43,{"29 - Psychiatrie (Erwachsene)","29 - Psychiatrie (Erwachsene)";"30 - Kinder- und Jugendpsychiatrie","30 - Kinder- und Jugendpsychiatrie";"31 - Psychosomatik","31 - Psychosomatik";"00 - Bitte eine Fachabteilung auswählen","";0,""},2,0)</f>
        <v/>
      </c>
      <c r="D44" s="265" t="str">
        <f>IF('Angaben Stationen'!$D43&lt;&gt;"",'Angaben Stationen'!$C43,"")</f>
        <v/>
      </c>
      <c r="E44" s="266" t="str">
        <f>IF(LEN($D44)&gt;0,VLOOKUP(TEXT($D44,0),'Angaben Stationen'!$C$14:$E$113,3,0),"")</f>
        <v/>
      </c>
      <c r="F44" s="267"/>
      <c r="G44" s="268"/>
      <c r="H44" s="172"/>
      <c r="M44" s="9">
        <f t="shared" si="7"/>
        <v>0</v>
      </c>
      <c r="N44" s="9">
        <f t="shared" si="11"/>
        <v>0</v>
      </c>
      <c r="O44" s="9">
        <f t="shared" si="12"/>
        <v>0</v>
      </c>
      <c r="P44" s="9">
        <f t="shared" si="13"/>
        <v>1</v>
      </c>
      <c r="Q44" s="9">
        <f t="shared" si="8"/>
        <v>0</v>
      </c>
      <c r="R44" s="9">
        <f t="shared" si="9"/>
        <v>0</v>
      </c>
      <c r="T44" s="9">
        <f t="shared" si="10"/>
        <v>0</v>
      </c>
    </row>
    <row r="45" spans="2:20" ht="15" customHeight="1" x14ac:dyDescent="0.25">
      <c r="B45" s="78" t="str">
        <f t="shared" si="6"/>
        <v>!!!</v>
      </c>
      <c r="C45" s="264" t="str">
        <f>VLOOKUP('Angaben Stationen'!$D44,{"29 - Psychiatrie (Erwachsene)","29 - Psychiatrie (Erwachsene)";"30 - Kinder- und Jugendpsychiatrie","30 - Kinder- und Jugendpsychiatrie";"31 - Psychosomatik","31 - Psychosomatik";"00 - Bitte eine Fachabteilung auswählen","";0,""},2,0)</f>
        <v/>
      </c>
      <c r="D45" s="265" t="str">
        <f>IF('Angaben Stationen'!$D44&lt;&gt;"",'Angaben Stationen'!$C44,"")</f>
        <v/>
      </c>
      <c r="E45" s="266" t="str">
        <f>IF(LEN($D45)&gt;0,VLOOKUP(TEXT($D45,0),'Angaben Stationen'!$C$14:$E$113,3,0),"")</f>
        <v/>
      </c>
      <c r="F45" s="267"/>
      <c r="G45" s="268"/>
      <c r="H45" s="172"/>
      <c r="M45" s="9">
        <f t="shared" si="7"/>
        <v>0</v>
      </c>
      <c r="N45" s="9">
        <f t="shared" si="11"/>
        <v>0</v>
      </c>
      <c r="O45" s="9">
        <f t="shared" si="12"/>
        <v>0</v>
      </c>
      <c r="P45" s="9">
        <f t="shared" si="13"/>
        <v>1</v>
      </c>
      <c r="Q45" s="9">
        <f t="shared" si="8"/>
        <v>0</v>
      </c>
      <c r="R45" s="9">
        <f t="shared" si="9"/>
        <v>0</v>
      </c>
      <c r="T45" s="9">
        <f t="shared" si="10"/>
        <v>0</v>
      </c>
    </row>
    <row r="46" spans="2:20" ht="15" customHeight="1" x14ac:dyDescent="0.25">
      <c r="B46" s="78" t="str">
        <f t="shared" si="6"/>
        <v>!!!</v>
      </c>
      <c r="C46" s="264" t="str">
        <f>VLOOKUP('Angaben Stationen'!$D45,{"29 - Psychiatrie (Erwachsene)","29 - Psychiatrie (Erwachsene)";"30 - Kinder- und Jugendpsychiatrie","30 - Kinder- und Jugendpsychiatrie";"31 - Psychosomatik","31 - Psychosomatik";"00 - Bitte eine Fachabteilung auswählen","";0,""},2,0)</f>
        <v/>
      </c>
      <c r="D46" s="265" t="str">
        <f>IF('Angaben Stationen'!$D45&lt;&gt;"",'Angaben Stationen'!$C45,"")</f>
        <v/>
      </c>
      <c r="E46" s="266" t="str">
        <f>IF(LEN($D46)&gt;0,VLOOKUP(TEXT($D46,0),'Angaben Stationen'!$C$14:$E$113,3,0),"")</f>
        <v/>
      </c>
      <c r="F46" s="267"/>
      <c r="G46" s="268"/>
      <c r="H46" s="172"/>
      <c r="M46" s="9">
        <f t="shared" si="7"/>
        <v>0</v>
      </c>
      <c r="N46" s="9">
        <f t="shared" si="11"/>
        <v>0</v>
      </c>
      <c r="O46" s="9">
        <f t="shared" si="12"/>
        <v>0</v>
      </c>
      <c r="P46" s="9">
        <f t="shared" si="13"/>
        <v>1</v>
      </c>
      <c r="Q46" s="9">
        <f t="shared" si="8"/>
        <v>0</v>
      </c>
      <c r="R46" s="9">
        <f t="shared" si="9"/>
        <v>0</v>
      </c>
      <c r="T46" s="9">
        <f t="shared" si="10"/>
        <v>0</v>
      </c>
    </row>
    <row r="47" spans="2:20" ht="15" customHeight="1" x14ac:dyDescent="0.25">
      <c r="B47" s="78" t="str">
        <f t="shared" si="6"/>
        <v>!!!</v>
      </c>
      <c r="C47" s="264" t="str">
        <f>VLOOKUP('Angaben Stationen'!$D46,{"29 - Psychiatrie (Erwachsene)","29 - Psychiatrie (Erwachsene)";"30 - Kinder- und Jugendpsychiatrie","30 - Kinder- und Jugendpsychiatrie";"31 - Psychosomatik","31 - Psychosomatik";"00 - Bitte eine Fachabteilung auswählen","";0,""},2,0)</f>
        <v/>
      </c>
      <c r="D47" s="265" t="str">
        <f>IF('Angaben Stationen'!$D46&lt;&gt;"",'Angaben Stationen'!$C46,"")</f>
        <v/>
      </c>
      <c r="E47" s="266" t="str">
        <f>IF(LEN($D47)&gt;0,VLOOKUP(TEXT($D47,0),'Angaben Stationen'!$C$14:$E$113,3,0),"")</f>
        <v/>
      </c>
      <c r="F47" s="267"/>
      <c r="G47" s="268"/>
      <c r="H47" s="172"/>
      <c r="M47" s="9">
        <f t="shared" si="7"/>
        <v>0</v>
      </c>
      <c r="N47" s="9">
        <f t="shared" si="11"/>
        <v>0</v>
      </c>
      <c r="O47" s="9">
        <f t="shared" si="12"/>
        <v>0</v>
      </c>
      <c r="P47" s="9">
        <f t="shared" si="13"/>
        <v>1</v>
      </c>
      <c r="Q47" s="9">
        <f t="shared" si="8"/>
        <v>0</v>
      </c>
      <c r="R47" s="9">
        <f t="shared" si="9"/>
        <v>0</v>
      </c>
      <c r="T47" s="9">
        <f t="shared" si="10"/>
        <v>0</v>
      </c>
    </row>
    <row r="48" spans="2:20" ht="15" customHeight="1" x14ac:dyDescent="0.25">
      <c r="B48" s="78" t="str">
        <f t="shared" si="6"/>
        <v>!!!</v>
      </c>
      <c r="C48" s="264" t="str">
        <f>VLOOKUP('Angaben Stationen'!$D47,{"29 - Psychiatrie (Erwachsene)","29 - Psychiatrie (Erwachsene)";"30 - Kinder- und Jugendpsychiatrie","30 - Kinder- und Jugendpsychiatrie";"31 - Psychosomatik","31 - Psychosomatik";"00 - Bitte eine Fachabteilung auswählen","";0,""},2,0)</f>
        <v/>
      </c>
      <c r="D48" s="265" t="str">
        <f>IF('Angaben Stationen'!$D47&lt;&gt;"",'Angaben Stationen'!$C47,"")</f>
        <v/>
      </c>
      <c r="E48" s="266" t="str">
        <f>IF(LEN($D48)&gt;0,VLOOKUP(TEXT($D48,0),'Angaben Stationen'!$C$14:$E$113,3,0),"")</f>
        <v/>
      </c>
      <c r="F48" s="267"/>
      <c r="G48" s="268"/>
      <c r="H48" s="172"/>
      <c r="M48" s="9">
        <f t="shared" si="7"/>
        <v>0</v>
      </c>
      <c r="N48" s="9">
        <f t="shared" si="11"/>
        <v>0</v>
      </c>
      <c r="O48" s="9">
        <f t="shared" si="12"/>
        <v>0</v>
      </c>
      <c r="P48" s="9">
        <f t="shared" si="13"/>
        <v>1</v>
      </c>
      <c r="Q48" s="9">
        <f t="shared" si="8"/>
        <v>0</v>
      </c>
      <c r="R48" s="9">
        <f t="shared" si="9"/>
        <v>0</v>
      </c>
      <c r="T48" s="9">
        <f t="shared" si="10"/>
        <v>0</v>
      </c>
    </row>
    <row r="49" spans="2:20" ht="15" customHeight="1" x14ac:dyDescent="0.25">
      <c r="B49" s="78" t="str">
        <f t="shared" si="6"/>
        <v>!!!</v>
      </c>
      <c r="C49" s="264" t="str">
        <f>VLOOKUP('Angaben Stationen'!$D48,{"29 - Psychiatrie (Erwachsene)","29 - Psychiatrie (Erwachsene)";"30 - Kinder- und Jugendpsychiatrie","30 - Kinder- und Jugendpsychiatrie";"31 - Psychosomatik","31 - Psychosomatik";"00 - Bitte eine Fachabteilung auswählen","";0,""},2,0)</f>
        <v/>
      </c>
      <c r="D49" s="265" t="str">
        <f>IF('Angaben Stationen'!$D48&lt;&gt;"",'Angaben Stationen'!$C48,"")</f>
        <v/>
      </c>
      <c r="E49" s="266" t="str">
        <f>IF(LEN($D49)&gt;0,VLOOKUP(TEXT($D49,0),'Angaben Stationen'!$C$14:$E$113,3,0),"")</f>
        <v/>
      </c>
      <c r="F49" s="267"/>
      <c r="G49" s="268"/>
      <c r="H49" s="172"/>
      <c r="M49" s="9">
        <f t="shared" si="7"/>
        <v>0</v>
      </c>
      <c r="N49" s="9">
        <f t="shared" si="11"/>
        <v>0</v>
      </c>
      <c r="O49" s="9">
        <f t="shared" si="12"/>
        <v>0</v>
      </c>
      <c r="P49" s="9">
        <f t="shared" si="13"/>
        <v>1</v>
      </c>
      <c r="Q49" s="9">
        <f t="shared" si="8"/>
        <v>0</v>
      </c>
      <c r="R49" s="9">
        <f t="shared" si="9"/>
        <v>0</v>
      </c>
      <c r="T49" s="9">
        <f t="shared" si="10"/>
        <v>0</v>
      </c>
    </row>
    <row r="50" spans="2:20" ht="15" customHeight="1" x14ac:dyDescent="0.25">
      <c r="B50" s="78" t="str">
        <f t="shared" si="6"/>
        <v>!!!</v>
      </c>
      <c r="C50" s="264" t="str">
        <f>VLOOKUP('Angaben Stationen'!$D49,{"29 - Psychiatrie (Erwachsene)","29 - Psychiatrie (Erwachsene)";"30 - Kinder- und Jugendpsychiatrie","30 - Kinder- und Jugendpsychiatrie";"31 - Psychosomatik","31 - Psychosomatik";"00 - Bitte eine Fachabteilung auswählen","";0,""},2,0)</f>
        <v/>
      </c>
      <c r="D50" s="265" t="str">
        <f>IF('Angaben Stationen'!$D49&lt;&gt;"",'Angaben Stationen'!$C49,"")</f>
        <v/>
      </c>
      <c r="E50" s="266" t="str">
        <f>IF(LEN($D50)&gt;0,VLOOKUP(TEXT($D50,0),'Angaben Stationen'!$C$14:$E$113,3,0),"")</f>
        <v/>
      </c>
      <c r="F50" s="267"/>
      <c r="G50" s="268"/>
      <c r="H50" s="172"/>
      <c r="M50" s="9">
        <f t="shared" si="7"/>
        <v>0</v>
      </c>
      <c r="N50" s="9">
        <f t="shared" si="11"/>
        <v>0</v>
      </c>
      <c r="O50" s="9">
        <f t="shared" si="12"/>
        <v>0</v>
      </c>
      <c r="P50" s="9">
        <f t="shared" si="13"/>
        <v>1</v>
      </c>
      <c r="Q50" s="9">
        <f t="shared" si="8"/>
        <v>0</v>
      </c>
      <c r="R50" s="9">
        <f t="shared" si="9"/>
        <v>0</v>
      </c>
      <c r="T50" s="9">
        <f t="shared" si="10"/>
        <v>0</v>
      </c>
    </row>
    <row r="51" spans="2:20" ht="15" customHeight="1" x14ac:dyDescent="0.25">
      <c r="B51" s="78" t="str">
        <f t="shared" si="6"/>
        <v>!!!</v>
      </c>
      <c r="C51" s="264" t="str">
        <f>VLOOKUP('Angaben Stationen'!$D50,{"29 - Psychiatrie (Erwachsene)","29 - Psychiatrie (Erwachsene)";"30 - Kinder- und Jugendpsychiatrie","30 - Kinder- und Jugendpsychiatrie";"31 - Psychosomatik","31 - Psychosomatik";"00 - Bitte eine Fachabteilung auswählen","";0,""},2,0)</f>
        <v/>
      </c>
      <c r="D51" s="265" t="str">
        <f>IF('Angaben Stationen'!$D50&lt;&gt;"",'Angaben Stationen'!$C50,"")</f>
        <v/>
      </c>
      <c r="E51" s="266" t="str">
        <f>IF(LEN($D51)&gt;0,VLOOKUP(TEXT($D51,0),'Angaben Stationen'!$C$14:$E$113,3,0),"")</f>
        <v/>
      </c>
      <c r="F51" s="267"/>
      <c r="G51" s="268"/>
      <c r="H51" s="172"/>
      <c r="M51" s="9">
        <f t="shared" si="7"/>
        <v>0</v>
      </c>
      <c r="N51" s="9">
        <f t="shared" si="11"/>
        <v>0</v>
      </c>
      <c r="O51" s="9">
        <f t="shared" si="12"/>
        <v>0</v>
      </c>
      <c r="P51" s="9">
        <f t="shared" si="13"/>
        <v>1</v>
      </c>
      <c r="Q51" s="9">
        <f t="shared" si="8"/>
        <v>0</v>
      </c>
      <c r="R51" s="9">
        <f t="shared" si="9"/>
        <v>0</v>
      </c>
      <c r="T51" s="9">
        <f t="shared" si="10"/>
        <v>0</v>
      </c>
    </row>
    <row r="52" spans="2:20" ht="15" customHeight="1" x14ac:dyDescent="0.25">
      <c r="B52" s="78" t="str">
        <f t="shared" si="6"/>
        <v>!!!</v>
      </c>
      <c r="C52" s="264" t="str">
        <f>VLOOKUP('Angaben Stationen'!$D51,{"29 - Psychiatrie (Erwachsene)","29 - Psychiatrie (Erwachsene)";"30 - Kinder- und Jugendpsychiatrie","30 - Kinder- und Jugendpsychiatrie";"31 - Psychosomatik","31 - Psychosomatik";"00 - Bitte eine Fachabteilung auswählen","";0,""},2,0)</f>
        <v/>
      </c>
      <c r="D52" s="265" t="str">
        <f>IF('Angaben Stationen'!$D51&lt;&gt;"",'Angaben Stationen'!$C51,"")</f>
        <v/>
      </c>
      <c r="E52" s="266" t="str">
        <f>IF(LEN($D52)&gt;0,VLOOKUP(TEXT($D52,0),'Angaben Stationen'!$C$14:$E$113,3,0),"")</f>
        <v/>
      </c>
      <c r="F52" s="267"/>
      <c r="G52" s="268"/>
      <c r="H52" s="172"/>
      <c r="M52" s="9">
        <f t="shared" si="7"/>
        <v>0</v>
      </c>
      <c r="N52" s="9">
        <f t="shared" si="11"/>
        <v>0</v>
      </c>
      <c r="O52" s="9">
        <f t="shared" si="12"/>
        <v>0</v>
      </c>
      <c r="P52" s="9">
        <f t="shared" si="13"/>
        <v>1</v>
      </c>
      <c r="Q52" s="9">
        <f t="shared" si="8"/>
        <v>0</v>
      </c>
      <c r="R52" s="9">
        <f t="shared" si="9"/>
        <v>0</v>
      </c>
      <c r="T52" s="9">
        <f t="shared" si="10"/>
        <v>0</v>
      </c>
    </row>
    <row r="53" spans="2:20" ht="15" customHeight="1" x14ac:dyDescent="0.25">
      <c r="B53" s="78" t="str">
        <f t="shared" si="6"/>
        <v>!!!</v>
      </c>
      <c r="C53" s="264" t="str">
        <f>VLOOKUP('Angaben Stationen'!$D52,{"29 - Psychiatrie (Erwachsene)","29 - Psychiatrie (Erwachsene)";"30 - Kinder- und Jugendpsychiatrie","30 - Kinder- und Jugendpsychiatrie";"31 - Psychosomatik","31 - Psychosomatik";"00 - Bitte eine Fachabteilung auswählen","";0,""},2,0)</f>
        <v/>
      </c>
      <c r="D53" s="265" t="str">
        <f>IF('Angaben Stationen'!$D52&lt;&gt;"",'Angaben Stationen'!$C52,"")</f>
        <v/>
      </c>
      <c r="E53" s="266" t="str">
        <f>IF(LEN($D53)&gt;0,VLOOKUP(TEXT($D53,0),'Angaben Stationen'!$C$14:$E$113,3,0),"")</f>
        <v/>
      </c>
      <c r="F53" s="267"/>
      <c r="G53" s="268"/>
      <c r="H53" s="172"/>
      <c r="M53" s="9">
        <f t="shared" si="7"/>
        <v>0</v>
      </c>
      <c r="N53" s="9">
        <f t="shared" si="11"/>
        <v>0</v>
      </c>
      <c r="O53" s="9">
        <f t="shared" si="12"/>
        <v>0</v>
      </c>
      <c r="P53" s="9">
        <f t="shared" si="13"/>
        <v>1</v>
      </c>
      <c r="Q53" s="9">
        <f t="shared" si="8"/>
        <v>0</v>
      </c>
      <c r="R53" s="9">
        <f t="shared" si="9"/>
        <v>0</v>
      </c>
      <c r="T53" s="9">
        <f t="shared" si="10"/>
        <v>0</v>
      </c>
    </row>
    <row r="54" spans="2:20" ht="15" customHeight="1" x14ac:dyDescent="0.25">
      <c r="B54" s="78" t="str">
        <f t="shared" si="6"/>
        <v>!!!</v>
      </c>
      <c r="C54" s="264" t="str">
        <f>VLOOKUP('Angaben Stationen'!$D53,{"29 - Psychiatrie (Erwachsene)","29 - Psychiatrie (Erwachsene)";"30 - Kinder- und Jugendpsychiatrie","30 - Kinder- und Jugendpsychiatrie";"31 - Psychosomatik","31 - Psychosomatik";"00 - Bitte eine Fachabteilung auswählen","";0,""},2,0)</f>
        <v/>
      </c>
      <c r="D54" s="265" t="str">
        <f>IF('Angaben Stationen'!$D53&lt;&gt;"",'Angaben Stationen'!$C53,"")</f>
        <v/>
      </c>
      <c r="E54" s="266" t="str">
        <f>IF(LEN($D54)&gt;0,VLOOKUP(TEXT($D54,0),'Angaben Stationen'!$C$14:$E$113,3,0),"")</f>
        <v/>
      </c>
      <c r="F54" s="267"/>
      <c r="G54" s="268"/>
      <c r="H54" s="172"/>
      <c r="M54" s="9">
        <f t="shared" si="7"/>
        <v>0</v>
      </c>
      <c r="N54" s="9">
        <f t="shared" si="11"/>
        <v>0</v>
      </c>
      <c r="O54" s="9">
        <f t="shared" si="12"/>
        <v>0</v>
      </c>
      <c r="P54" s="9">
        <f t="shared" si="13"/>
        <v>1</v>
      </c>
      <c r="Q54" s="9">
        <f t="shared" si="8"/>
        <v>0</v>
      </c>
      <c r="R54" s="9">
        <f t="shared" si="9"/>
        <v>0</v>
      </c>
      <c r="T54" s="9">
        <f t="shared" si="10"/>
        <v>0</v>
      </c>
    </row>
    <row r="55" spans="2:20" ht="15" customHeight="1" x14ac:dyDescent="0.25">
      <c r="B55" s="78" t="str">
        <f t="shared" si="6"/>
        <v>!!!</v>
      </c>
      <c r="C55" s="264" t="str">
        <f>VLOOKUP('Angaben Stationen'!$D54,{"29 - Psychiatrie (Erwachsene)","29 - Psychiatrie (Erwachsene)";"30 - Kinder- und Jugendpsychiatrie","30 - Kinder- und Jugendpsychiatrie";"31 - Psychosomatik","31 - Psychosomatik";"00 - Bitte eine Fachabteilung auswählen","";0,""},2,0)</f>
        <v/>
      </c>
      <c r="D55" s="265" t="str">
        <f>IF('Angaben Stationen'!$D54&lt;&gt;"",'Angaben Stationen'!$C54,"")</f>
        <v/>
      </c>
      <c r="E55" s="266" t="str">
        <f>IF(LEN($D55)&gt;0,VLOOKUP(TEXT($D55,0),'Angaben Stationen'!$C$14:$E$113,3,0),"")</f>
        <v/>
      </c>
      <c r="F55" s="267"/>
      <c r="G55" s="268"/>
      <c r="H55" s="172"/>
      <c r="M55" s="9">
        <f t="shared" si="7"/>
        <v>0</v>
      </c>
      <c r="N55" s="9">
        <f t="shared" si="11"/>
        <v>0</v>
      </c>
      <c r="O55" s="9">
        <f t="shared" si="12"/>
        <v>0</v>
      </c>
      <c r="P55" s="9">
        <f t="shared" si="13"/>
        <v>1</v>
      </c>
      <c r="Q55" s="9">
        <f t="shared" si="8"/>
        <v>0</v>
      </c>
      <c r="R55" s="9">
        <f t="shared" si="9"/>
        <v>0</v>
      </c>
      <c r="T55" s="9">
        <f t="shared" si="10"/>
        <v>0</v>
      </c>
    </row>
    <row r="56" spans="2:20" ht="15" customHeight="1" x14ac:dyDescent="0.25">
      <c r="B56" s="78" t="str">
        <f t="shared" si="6"/>
        <v>!!!</v>
      </c>
      <c r="C56" s="264" t="str">
        <f>VLOOKUP('Angaben Stationen'!$D55,{"29 - Psychiatrie (Erwachsene)","29 - Psychiatrie (Erwachsene)";"30 - Kinder- und Jugendpsychiatrie","30 - Kinder- und Jugendpsychiatrie";"31 - Psychosomatik","31 - Psychosomatik";"00 - Bitte eine Fachabteilung auswählen","";0,""},2,0)</f>
        <v/>
      </c>
      <c r="D56" s="265" t="str">
        <f>IF('Angaben Stationen'!$D55&lt;&gt;"",'Angaben Stationen'!$C55,"")</f>
        <v/>
      </c>
      <c r="E56" s="266" t="str">
        <f>IF(LEN($D56)&gt;0,VLOOKUP(TEXT($D56,0),'Angaben Stationen'!$C$14:$E$113,3,0),"")</f>
        <v/>
      </c>
      <c r="F56" s="267"/>
      <c r="G56" s="268"/>
      <c r="H56" s="172"/>
      <c r="M56" s="9">
        <f t="shared" si="7"/>
        <v>0</v>
      </c>
      <c r="N56" s="9">
        <f t="shared" si="11"/>
        <v>0</v>
      </c>
      <c r="O56" s="9">
        <f t="shared" si="12"/>
        <v>0</v>
      </c>
      <c r="P56" s="9">
        <f t="shared" si="13"/>
        <v>1</v>
      </c>
      <c r="Q56" s="9">
        <f t="shared" si="8"/>
        <v>0</v>
      </c>
      <c r="R56" s="9">
        <f t="shared" si="9"/>
        <v>0</v>
      </c>
      <c r="T56" s="9">
        <f t="shared" si="10"/>
        <v>0</v>
      </c>
    </row>
    <row r="57" spans="2:20" ht="15" customHeight="1" x14ac:dyDescent="0.25">
      <c r="B57" s="78" t="str">
        <f t="shared" si="6"/>
        <v>!!!</v>
      </c>
      <c r="C57" s="264" t="str">
        <f>VLOOKUP('Angaben Stationen'!$D56,{"29 - Psychiatrie (Erwachsene)","29 - Psychiatrie (Erwachsene)";"30 - Kinder- und Jugendpsychiatrie","30 - Kinder- und Jugendpsychiatrie";"31 - Psychosomatik","31 - Psychosomatik";"00 - Bitte eine Fachabteilung auswählen","";0,""},2,0)</f>
        <v/>
      </c>
      <c r="D57" s="265" t="str">
        <f>IF('Angaben Stationen'!$D56&lt;&gt;"",'Angaben Stationen'!$C56,"")</f>
        <v/>
      </c>
      <c r="E57" s="266" t="str">
        <f>IF(LEN($D57)&gt;0,VLOOKUP(TEXT($D57,0),'Angaben Stationen'!$C$14:$E$113,3,0),"")</f>
        <v/>
      </c>
      <c r="F57" s="267"/>
      <c r="G57" s="268"/>
      <c r="H57" s="172"/>
      <c r="M57" s="9">
        <f t="shared" si="7"/>
        <v>0</v>
      </c>
      <c r="N57" s="9">
        <f t="shared" si="11"/>
        <v>0</v>
      </c>
      <c r="O57" s="9">
        <f t="shared" si="12"/>
        <v>0</v>
      </c>
      <c r="P57" s="9">
        <f t="shared" si="13"/>
        <v>1</v>
      </c>
      <c r="Q57" s="9">
        <f t="shared" si="8"/>
        <v>0</v>
      </c>
      <c r="R57" s="9">
        <f t="shared" si="9"/>
        <v>0</v>
      </c>
      <c r="T57" s="9">
        <f t="shared" si="10"/>
        <v>0</v>
      </c>
    </row>
    <row r="58" spans="2:20" ht="15" customHeight="1" x14ac:dyDescent="0.25">
      <c r="B58" s="78" t="str">
        <f t="shared" si="6"/>
        <v>!!!</v>
      </c>
      <c r="C58" s="264" t="str">
        <f>VLOOKUP('Angaben Stationen'!$D57,{"29 - Psychiatrie (Erwachsene)","29 - Psychiatrie (Erwachsene)";"30 - Kinder- und Jugendpsychiatrie","30 - Kinder- und Jugendpsychiatrie";"31 - Psychosomatik","31 - Psychosomatik";"00 - Bitte eine Fachabteilung auswählen","";0,""},2,0)</f>
        <v/>
      </c>
      <c r="D58" s="265" t="str">
        <f>IF('Angaben Stationen'!$D57&lt;&gt;"",'Angaben Stationen'!$C57,"")</f>
        <v/>
      </c>
      <c r="E58" s="266" t="str">
        <f>IF(LEN($D58)&gt;0,VLOOKUP(TEXT($D58,0),'Angaben Stationen'!$C$14:$E$113,3,0),"")</f>
        <v/>
      </c>
      <c r="F58" s="267"/>
      <c r="G58" s="268"/>
      <c r="H58" s="172"/>
      <c r="M58" s="9">
        <f t="shared" si="7"/>
        <v>0</v>
      </c>
      <c r="N58" s="9">
        <f t="shared" si="11"/>
        <v>0</v>
      </c>
      <c r="O58" s="9">
        <f t="shared" si="12"/>
        <v>0</v>
      </c>
      <c r="P58" s="9">
        <f t="shared" si="13"/>
        <v>1</v>
      </c>
      <c r="Q58" s="9">
        <f t="shared" si="8"/>
        <v>0</v>
      </c>
      <c r="R58" s="9">
        <f t="shared" si="9"/>
        <v>0</v>
      </c>
      <c r="T58" s="9">
        <f t="shared" si="10"/>
        <v>0</v>
      </c>
    </row>
    <row r="59" spans="2:20" ht="15" customHeight="1" x14ac:dyDescent="0.25">
      <c r="B59" s="78" t="str">
        <f t="shared" si="6"/>
        <v>!!!</v>
      </c>
      <c r="C59" s="264" t="str">
        <f>VLOOKUP('Angaben Stationen'!$D58,{"29 - Psychiatrie (Erwachsene)","29 - Psychiatrie (Erwachsene)";"30 - Kinder- und Jugendpsychiatrie","30 - Kinder- und Jugendpsychiatrie";"31 - Psychosomatik","31 - Psychosomatik";"00 - Bitte eine Fachabteilung auswählen","";0,""},2,0)</f>
        <v/>
      </c>
      <c r="D59" s="265" t="str">
        <f>IF('Angaben Stationen'!$D58&lt;&gt;"",'Angaben Stationen'!$C58,"")</f>
        <v/>
      </c>
      <c r="E59" s="266" t="str">
        <f>IF(LEN($D59)&gt;0,VLOOKUP(TEXT($D59,0),'Angaben Stationen'!$C$14:$E$113,3,0),"")</f>
        <v/>
      </c>
      <c r="F59" s="267"/>
      <c r="G59" s="268"/>
      <c r="H59" s="172"/>
      <c r="M59" s="9">
        <f t="shared" si="7"/>
        <v>0</v>
      </c>
      <c r="N59" s="9">
        <f t="shared" si="11"/>
        <v>0</v>
      </c>
      <c r="O59" s="9">
        <f t="shared" si="12"/>
        <v>0</v>
      </c>
      <c r="P59" s="9">
        <f t="shared" si="13"/>
        <v>1</v>
      </c>
      <c r="Q59" s="9">
        <f t="shared" si="8"/>
        <v>0</v>
      </c>
      <c r="R59" s="9">
        <f t="shared" si="9"/>
        <v>0</v>
      </c>
      <c r="T59" s="9">
        <f t="shared" si="10"/>
        <v>0</v>
      </c>
    </row>
    <row r="60" spans="2:20" ht="15" customHeight="1" x14ac:dyDescent="0.25">
      <c r="B60" s="78" t="str">
        <f t="shared" si="6"/>
        <v>!!!</v>
      </c>
      <c r="C60" s="264" t="str">
        <f>VLOOKUP('Angaben Stationen'!$D59,{"29 - Psychiatrie (Erwachsene)","29 - Psychiatrie (Erwachsene)";"30 - Kinder- und Jugendpsychiatrie","30 - Kinder- und Jugendpsychiatrie";"31 - Psychosomatik","31 - Psychosomatik";"00 - Bitte eine Fachabteilung auswählen","";0,""},2,0)</f>
        <v/>
      </c>
      <c r="D60" s="265" t="str">
        <f>IF('Angaben Stationen'!$D59&lt;&gt;"",'Angaben Stationen'!$C59,"")</f>
        <v/>
      </c>
      <c r="E60" s="266" t="str">
        <f>IF(LEN($D60)&gt;0,VLOOKUP(TEXT($D60,0),'Angaben Stationen'!$C$14:$E$113,3,0),"")</f>
        <v/>
      </c>
      <c r="F60" s="267"/>
      <c r="G60" s="268"/>
      <c r="H60" s="172"/>
      <c r="M60" s="9">
        <f t="shared" si="7"/>
        <v>0</v>
      </c>
      <c r="N60" s="9">
        <f t="shared" si="11"/>
        <v>0</v>
      </c>
      <c r="O60" s="9">
        <f t="shared" si="12"/>
        <v>0</v>
      </c>
      <c r="P60" s="9">
        <f t="shared" si="13"/>
        <v>1</v>
      </c>
      <c r="Q60" s="9">
        <f t="shared" si="8"/>
        <v>0</v>
      </c>
      <c r="R60" s="9">
        <f t="shared" si="9"/>
        <v>0</v>
      </c>
      <c r="T60" s="9">
        <f t="shared" si="10"/>
        <v>0</v>
      </c>
    </row>
    <row r="61" spans="2:20" ht="15" customHeight="1" x14ac:dyDescent="0.25">
      <c r="B61" s="78" t="str">
        <f t="shared" si="6"/>
        <v>!!!</v>
      </c>
      <c r="C61" s="264" t="str">
        <f>VLOOKUP('Angaben Stationen'!$D60,{"29 - Psychiatrie (Erwachsene)","29 - Psychiatrie (Erwachsene)";"30 - Kinder- und Jugendpsychiatrie","30 - Kinder- und Jugendpsychiatrie";"31 - Psychosomatik","31 - Psychosomatik";"00 - Bitte eine Fachabteilung auswählen","";0,""},2,0)</f>
        <v/>
      </c>
      <c r="D61" s="265" t="str">
        <f>IF('Angaben Stationen'!$D60&lt;&gt;"",'Angaben Stationen'!$C60,"")</f>
        <v/>
      </c>
      <c r="E61" s="266" t="str">
        <f>IF(LEN($D61)&gt;0,VLOOKUP(TEXT($D61,0),'Angaben Stationen'!$C$14:$E$113,3,0),"")</f>
        <v/>
      </c>
      <c r="F61" s="267"/>
      <c r="G61" s="268"/>
      <c r="H61" s="172"/>
      <c r="M61" s="9">
        <f t="shared" si="7"/>
        <v>0</v>
      </c>
      <c r="N61" s="9">
        <f t="shared" si="11"/>
        <v>0</v>
      </c>
      <c r="O61" s="9">
        <f t="shared" si="12"/>
        <v>0</v>
      </c>
      <c r="P61" s="9">
        <f t="shared" si="13"/>
        <v>1</v>
      </c>
      <c r="Q61" s="9">
        <f t="shared" si="8"/>
        <v>0</v>
      </c>
      <c r="R61" s="9">
        <f t="shared" si="9"/>
        <v>0</v>
      </c>
      <c r="T61" s="9">
        <f t="shared" si="10"/>
        <v>0</v>
      </c>
    </row>
    <row r="62" spans="2:20" ht="15" customHeight="1" x14ac:dyDescent="0.25">
      <c r="B62" s="78" t="str">
        <f t="shared" si="6"/>
        <v>!!!</v>
      </c>
      <c r="C62" s="264" t="str">
        <f>VLOOKUP('Angaben Stationen'!$D61,{"29 - Psychiatrie (Erwachsene)","29 - Psychiatrie (Erwachsene)";"30 - Kinder- und Jugendpsychiatrie","30 - Kinder- und Jugendpsychiatrie";"31 - Psychosomatik","31 - Psychosomatik";"00 - Bitte eine Fachabteilung auswählen","";0,""},2,0)</f>
        <v/>
      </c>
      <c r="D62" s="265" t="str">
        <f>IF('Angaben Stationen'!$D61&lt;&gt;"",'Angaben Stationen'!$C61,"")</f>
        <v/>
      </c>
      <c r="E62" s="266" t="str">
        <f>IF(LEN($D62)&gt;0,VLOOKUP(TEXT($D62,0),'Angaben Stationen'!$C$14:$E$113,3,0),"")</f>
        <v/>
      </c>
      <c r="F62" s="267"/>
      <c r="G62" s="268"/>
      <c r="H62" s="172"/>
      <c r="M62" s="9">
        <f t="shared" si="7"/>
        <v>0</v>
      </c>
      <c r="N62" s="9">
        <f t="shared" si="11"/>
        <v>0</v>
      </c>
      <c r="O62" s="9">
        <f t="shared" si="12"/>
        <v>0</v>
      </c>
      <c r="P62" s="9">
        <f t="shared" si="13"/>
        <v>1</v>
      </c>
      <c r="Q62" s="9">
        <f t="shared" si="8"/>
        <v>0</v>
      </c>
      <c r="R62" s="9">
        <f t="shared" si="9"/>
        <v>0</v>
      </c>
      <c r="T62" s="9">
        <f t="shared" si="10"/>
        <v>0</v>
      </c>
    </row>
    <row r="63" spans="2:20" ht="15" customHeight="1" x14ac:dyDescent="0.25">
      <c r="B63" s="78" t="str">
        <f t="shared" si="6"/>
        <v>!!!</v>
      </c>
      <c r="C63" s="264" t="str">
        <f>VLOOKUP('Angaben Stationen'!$D62,{"29 - Psychiatrie (Erwachsene)","29 - Psychiatrie (Erwachsene)";"30 - Kinder- und Jugendpsychiatrie","30 - Kinder- und Jugendpsychiatrie";"31 - Psychosomatik","31 - Psychosomatik";"00 - Bitte eine Fachabteilung auswählen","";0,""},2,0)</f>
        <v/>
      </c>
      <c r="D63" s="265" t="str">
        <f>IF('Angaben Stationen'!$D62&lt;&gt;"",'Angaben Stationen'!$C62,"")</f>
        <v/>
      </c>
      <c r="E63" s="266" t="str">
        <f>IF(LEN($D63)&gt;0,VLOOKUP(TEXT($D63,0),'Angaben Stationen'!$C$14:$E$113,3,0),"")</f>
        <v/>
      </c>
      <c r="F63" s="267"/>
      <c r="G63" s="268"/>
      <c r="H63" s="172"/>
      <c r="M63" s="9">
        <f t="shared" si="7"/>
        <v>0</v>
      </c>
      <c r="N63" s="9">
        <f t="shared" si="11"/>
        <v>0</v>
      </c>
      <c r="O63" s="9">
        <f t="shared" si="12"/>
        <v>0</v>
      </c>
      <c r="P63" s="9">
        <f t="shared" si="13"/>
        <v>1</v>
      </c>
      <c r="Q63" s="9">
        <f t="shared" si="8"/>
        <v>0</v>
      </c>
      <c r="R63" s="9">
        <f t="shared" si="9"/>
        <v>0</v>
      </c>
      <c r="T63" s="9">
        <f t="shared" si="10"/>
        <v>0</v>
      </c>
    </row>
    <row r="64" spans="2:20" ht="15" customHeight="1" x14ac:dyDescent="0.25">
      <c r="B64" s="78" t="str">
        <f t="shared" si="6"/>
        <v>!!!</v>
      </c>
      <c r="C64" s="264" t="str">
        <f>VLOOKUP('Angaben Stationen'!$D63,{"29 - Psychiatrie (Erwachsene)","29 - Psychiatrie (Erwachsene)";"30 - Kinder- und Jugendpsychiatrie","30 - Kinder- und Jugendpsychiatrie";"31 - Psychosomatik","31 - Psychosomatik";"00 - Bitte eine Fachabteilung auswählen","";0,""},2,0)</f>
        <v/>
      </c>
      <c r="D64" s="265" t="str">
        <f>IF('Angaben Stationen'!$D63&lt;&gt;"",'Angaben Stationen'!$C63,"")</f>
        <v/>
      </c>
      <c r="E64" s="266" t="str">
        <f>IF(LEN($D64)&gt;0,VLOOKUP(TEXT($D64,0),'Angaben Stationen'!$C$14:$E$113,3,0),"")</f>
        <v/>
      </c>
      <c r="F64" s="267"/>
      <c r="G64" s="268"/>
      <c r="H64" s="172"/>
      <c r="M64" s="9">
        <f t="shared" si="7"/>
        <v>0</v>
      </c>
      <c r="N64" s="9">
        <f t="shared" si="11"/>
        <v>0</v>
      </c>
      <c r="O64" s="9">
        <f t="shared" si="12"/>
        <v>0</v>
      </c>
      <c r="P64" s="9">
        <f t="shared" si="13"/>
        <v>1</v>
      </c>
      <c r="Q64" s="9">
        <f t="shared" si="8"/>
        <v>0</v>
      </c>
      <c r="R64" s="9">
        <f t="shared" si="9"/>
        <v>0</v>
      </c>
      <c r="T64" s="9">
        <f t="shared" si="10"/>
        <v>0</v>
      </c>
    </row>
    <row r="65" spans="1:21" ht="15" customHeight="1" x14ac:dyDescent="0.25">
      <c r="B65" s="78" t="str">
        <f t="shared" si="6"/>
        <v>!!!</v>
      </c>
      <c r="C65" s="264" t="str">
        <f>VLOOKUP('Angaben Stationen'!$D64,{"29 - Psychiatrie (Erwachsene)","29 - Psychiatrie (Erwachsene)";"30 - Kinder- und Jugendpsychiatrie","30 - Kinder- und Jugendpsychiatrie";"31 - Psychosomatik","31 - Psychosomatik";"00 - Bitte eine Fachabteilung auswählen","";0,""},2,0)</f>
        <v/>
      </c>
      <c r="D65" s="265" t="str">
        <f>IF('Angaben Stationen'!$D64&lt;&gt;"",'Angaben Stationen'!$C64,"")</f>
        <v/>
      </c>
      <c r="E65" s="266" t="str">
        <f>IF(LEN($D65)&gt;0,VLOOKUP(TEXT($D65,0),'Angaben Stationen'!$C$14:$E$113,3,0),"")</f>
        <v/>
      </c>
      <c r="F65" s="267"/>
      <c r="G65" s="268"/>
      <c r="H65" s="172"/>
      <c r="M65" s="9">
        <f t="shared" si="7"/>
        <v>0</v>
      </c>
      <c r="N65" s="9">
        <f t="shared" si="11"/>
        <v>0</v>
      </c>
      <c r="O65" s="9">
        <f t="shared" si="12"/>
        <v>0</v>
      </c>
      <c r="P65" s="9">
        <f t="shared" si="13"/>
        <v>1</v>
      </c>
      <c r="Q65" s="9">
        <f t="shared" si="8"/>
        <v>0</v>
      </c>
      <c r="R65" s="9">
        <f t="shared" si="9"/>
        <v>0</v>
      </c>
      <c r="T65" s="9">
        <f t="shared" si="10"/>
        <v>0</v>
      </c>
    </row>
    <row r="66" spans="1:21" ht="15" customHeight="1" x14ac:dyDescent="0.25">
      <c r="B66" s="78" t="str">
        <f t="shared" si="6"/>
        <v>!!!</v>
      </c>
      <c r="C66" s="264" t="str">
        <f>VLOOKUP('Angaben Stationen'!$D65,{"29 - Psychiatrie (Erwachsene)","29 - Psychiatrie (Erwachsene)";"30 - Kinder- und Jugendpsychiatrie","30 - Kinder- und Jugendpsychiatrie";"31 - Psychosomatik","31 - Psychosomatik";"00 - Bitte eine Fachabteilung auswählen","";0,""},2,0)</f>
        <v/>
      </c>
      <c r="D66" s="265" t="str">
        <f>IF('Angaben Stationen'!$D65&lt;&gt;"",'Angaben Stationen'!$C65,"")</f>
        <v/>
      </c>
      <c r="E66" s="266" t="str">
        <f>IF(LEN($D66)&gt;0,VLOOKUP(TEXT($D66,0),'Angaben Stationen'!$C$14:$E$113,3,0),"")</f>
        <v/>
      </c>
      <c r="F66" s="267"/>
      <c r="G66" s="268"/>
      <c r="H66" s="172"/>
      <c r="M66" s="9">
        <f t="shared" si="7"/>
        <v>0</v>
      </c>
      <c r="N66" s="9">
        <f t="shared" si="11"/>
        <v>0</v>
      </c>
      <c r="O66" s="9">
        <f t="shared" si="12"/>
        <v>0</v>
      </c>
      <c r="P66" s="9">
        <f t="shared" si="13"/>
        <v>1</v>
      </c>
      <c r="Q66" s="9">
        <f t="shared" si="8"/>
        <v>0</v>
      </c>
      <c r="R66" s="9">
        <f t="shared" si="9"/>
        <v>0</v>
      </c>
      <c r="T66" s="9">
        <f t="shared" si="10"/>
        <v>0</v>
      </c>
    </row>
    <row r="67" spans="1:21" s="30" customFormat="1" ht="15" customHeight="1" x14ac:dyDescent="0.25">
      <c r="A67" s="26"/>
      <c r="B67" s="78" t="str">
        <f t="shared" si="6"/>
        <v>!!!</v>
      </c>
      <c r="C67" s="264" t="str">
        <f>VLOOKUP('Angaben Stationen'!$D66,{"29 - Psychiatrie (Erwachsene)","29 - Psychiatrie (Erwachsene)";"30 - Kinder- und Jugendpsychiatrie","30 - Kinder- und Jugendpsychiatrie";"31 - Psychosomatik","31 - Psychosomatik";"00 - Bitte eine Fachabteilung auswählen","";0,""},2,0)</f>
        <v/>
      </c>
      <c r="D67" s="265" t="str">
        <f>IF('Angaben Stationen'!$D66&lt;&gt;"",'Angaben Stationen'!$C66,"")</f>
        <v/>
      </c>
      <c r="E67" s="266" t="str">
        <f>IF(LEN($D67)&gt;0,VLOOKUP(TEXT($D67,0),'Angaben Stationen'!$C$14:$E$113,3,0),"")</f>
        <v/>
      </c>
      <c r="F67" s="267"/>
      <c r="G67" s="268"/>
      <c r="H67" s="172"/>
      <c r="L67" s="9"/>
      <c r="M67" s="9">
        <f t="shared" si="7"/>
        <v>0</v>
      </c>
      <c r="N67" s="9">
        <f t="shared" si="11"/>
        <v>0</v>
      </c>
      <c r="O67" s="9">
        <f t="shared" si="12"/>
        <v>0</v>
      </c>
      <c r="P67" s="9">
        <f t="shared" si="13"/>
        <v>1</v>
      </c>
      <c r="Q67" s="9">
        <f t="shared" si="8"/>
        <v>0</v>
      </c>
      <c r="R67" s="9">
        <f t="shared" si="9"/>
        <v>0</v>
      </c>
      <c r="S67" s="9"/>
      <c r="T67" s="9">
        <f t="shared" si="10"/>
        <v>0</v>
      </c>
      <c r="U67" s="9"/>
    </row>
    <row r="68" spans="1:21" s="30" customFormat="1" ht="15" customHeight="1" x14ac:dyDescent="0.25">
      <c r="B68" s="78" t="str">
        <f t="shared" si="6"/>
        <v>!!!</v>
      </c>
      <c r="C68" s="264" t="str">
        <f>VLOOKUP('Angaben Stationen'!$D67,{"29 - Psychiatrie (Erwachsene)","29 - Psychiatrie (Erwachsene)";"30 - Kinder- und Jugendpsychiatrie","30 - Kinder- und Jugendpsychiatrie";"31 - Psychosomatik","31 - Psychosomatik";"00 - Bitte eine Fachabteilung auswählen","";0,""},2,0)</f>
        <v/>
      </c>
      <c r="D68" s="265" t="str">
        <f>IF('Angaben Stationen'!$D67&lt;&gt;"",'Angaben Stationen'!$C67,"")</f>
        <v/>
      </c>
      <c r="E68" s="266" t="str">
        <f>IF(LEN($D68)&gt;0,VLOOKUP(TEXT($D68,0),'Angaben Stationen'!$C$14:$E$113,3,0),"")</f>
        <v/>
      </c>
      <c r="F68" s="267"/>
      <c r="G68" s="268"/>
      <c r="H68" s="172"/>
      <c r="L68" s="9"/>
      <c r="M68" s="9">
        <f t="shared" si="7"/>
        <v>0</v>
      </c>
      <c r="N68" s="9">
        <f t="shared" si="11"/>
        <v>0</v>
      </c>
      <c r="O68" s="9">
        <f t="shared" si="12"/>
        <v>0</v>
      </c>
      <c r="P68" s="9">
        <f t="shared" si="13"/>
        <v>1</v>
      </c>
      <c r="Q68" s="9">
        <f t="shared" si="8"/>
        <v>0</v>
      </c>
      <c r="R68" s="9">
        <f t="shared" si="9"/>
        <v>0</v>
      </c>
      <c r="S68" s="9"/>
      <c r="T68" s="9">
        <f t="shared" si="10"/>
        <v>0</v>
      </c>
      <c r="U68" s="9"/>
    </row>
    <row r="69" spans="1:21" s="30" customFormat="1" ht="15" customHeight="1" x14ac:dyDescent="0.25">
      <c r="B69" s="78" t="str">
        <f t="shared" si="6"/>
        <v>!!!</v>
      </c>
      <c r="C69" s="264" t="str">
        <f>VLOOKUP('Angaben Stationen'!$D68,{"29 - Psychiatrie (Erwachsene)","29 - Psychiatrie (Erwachsene)";"30 - Kinder- und Jugendpsychiatrie","30 - Kinder- und Jugendpsychiatrie";"31 - Psychosomatik","31 - Psychosomatik";"00 - Bitte eine Fachabteilung auswählen","";0,""},2,0)</f>
        <v/>
      </c>
      <c r="D69" s="265" t="str">
        <f>IF('Angaben Stationen'!$D68&lt;&gt;"",'Angaben Stationen'!$C68,"")</f>
        <v/>
      </c>
      <c r="E69" s="266" t="str">
        <f>IF(LEN($D69)&gt;0,VLOOKUP(TEXT($D69,0),'Angaben Stationen'!$C$14:$E$113,3,0),"")</f>
        <v/>
      </c>
      <c r="F69" s="267"/>
      <c r="G69" s="268"/>
      <c r="H69" s="172"/>
      <c r="L69" s="9"/>
      <c r="M69" s="9">
        <f t="shared" si="7"/>
        <v>0</v>
      </c>
      <c r="N69" s="9">
        <f t="shared" si="11"/>
        <v>0</v>
      </c>
      <c r="O69" s="9">
        <f t="shared" si="12"/>
        <v>0</v>
      </c>
      <c r="P69" s="9">
        <f t="shared" si="13"/>
        <v>1</v>
      </c>
      <c r="Q69" s="9">
        <f t="shared" si="8"/>
        <v>0</v>
      </c>
      <c r="R69" s="9">
        <f t="shared" si="9"/>
        <v>0</v>
      </c>
      <c r="S69" s="9"/>
      <c r="T69" s="9">
        <f t="shared" si="10"/>
        <v>0</v>
      </c>
      <c r="U69" s="9"/>
    </row>
    <row r="70" spans="1:21" s="30" customFormat="1" ht="15" customHeight="1" x14ac:dyDescent="0.25">
      <c r="B70" s="78" t="str">
        <f t="shared" si="6"/>
        <v>!!!</v>
      </c>
      <c r="C70" s="264" t="str">
        <f>VLOOKUP('Angaben Stationen'!$D69,{"29 - Psychiatrie (Erwachsene)","29 - Psychiatrie (Erwachsene)";"30 - Kinder- und Jugendpsychiatrie","30 - Kinder- und Jugendpsychiatrie";"31 - Psychosomatik","31 - Psychosomatik";"00 - Bitte eine Fachabteilung auswählen","";0,""},2,0)</f>
        <v/>
      </c>
      <c r="D70" s="265" t="str">
        <f>IF('Angaben Stationen'!$D69&lt;&gt;"",'Angaben Stationen'!$C69,"")</f>
        <v/>
      </c>
      <c r="E70" s="266" t="str">
        <f>IF(LEN($D70)&gt;0,VLOOKUP(TEXT($D70,0),'Angaben Stationen'!$C$14:$E$113,3,0),"")</f>
        <v/>
      </c>
      <c r="F70" s="267"/>
      <c r="G70" s="268"/>
      <c r="H70" s="172"/>
      <c r="L70" s="9"/>
      <c r="M70" s="9">
        <f t="shared" si="7"/>
        <v>0</v>
      </c>
      <c r="N70" s="9">
        <f t="shared" si="11"/>
        <v>0</v>
      </c>
      <c r="O70" s="9">
        <f t="shared" si="12"/>
        <v>0</v>
      </c>
      <c r="P70" s="9">
        <f t="shared" si="13"/>
        <v>1</v>
      </c>
      <c r="Q70" s="9">
        <f t="shared" si="8"/>
        <v>0</v>
      </c>
      <c r="R70" s="9">
        <f t="shared" si="9"/>
        <v>0</v>
      </c>
      <c r="S70" s="9"/>
      <c r="T70" s="9">
        <f t="shared" si="10"/>
        <v>0</v>
      </c>
      <c r="U70" s="9"/>
    </row>
    <row r="71" spans="1:21" s="30" customFormat="1" ht="15" customHeight="1" x14ac:dyDescent="0.25">
      <c r="B71" s="78" t="str">
        <f t="shared" si="6"/>
        <v>!!!</v>
      </c>
      <c r="C71" s="264" t="str">
        <f>VLOOKUP('Angaben Stationen'!$D70,{"29 - Psychiatrie (Erwachsene)","29 - Psychiatrie (Erwachsene)";"30 - Kinder- und Jugendpsychiatrie","30 - Kinder- und Jugendpsychiatrie";"31 - Psychosomatik","31 - Psychosomatik";"00 - Bitte eine Fachabteilung auswählen","";0,""},2,0)</f>
        <v/>
      </c>
      <c r="D71" s="265" t="str">
        <f>IF('Angaben Stationen'!$D70&lt;&gt;"",'Angaben Stationen'!$C70,"")</f>
        <v/>
      </c>
      <c r="E71" s="266" t="str">
        <f>IF(LEN($D71)&gt;0,VLOOKUP(TEXT($D71,0),'Angaben Stationen'!$C$14:$E$113,3,0),"")</f>
        <v/>
      </c>
      <c r="F71" s="267"/>
      <c r="G71" s="268"/>
      <c r="H71" s="172"/>
      <c r="L71" s="9"/>
      <c r="M71" s="9">
        <f t="shared" si="7"/>
        <v>0</v>
      </c>
      <c r="N71" s="9">
        <f t="shared" si="11"/>
        <v>0</v>
      </c>
      <c r="O71" s="9">
        <f t="shared" si="12"/>
        <v>0</v>
      </c>
      <c r="P71" s="9">
        <f t="shared" si="13"/>
        <v>1</v>
      </c>
      <c r="Q71" s="9">
        <f t="shared" si="8"/>
        <v>0</v>
      </c>
      <c r="R71" s="9">
        <f t="shared" si="9"/>
        <v>0</v>
      </c>
      <c r="S71" s="9"/>
      <c r="T71" s="9">
        <f t="shared" si="10"/>
        <v>0</v>
      </c>
      <c r="U71" s="9"/>
    </row>
    <row r="72" spans="1:21" s="30" customFormat="1" ht="15" customHeight="1" x14ac:dyDescent="0.25">
      <c r="B72" s="78" t="str">
        <f t="shared" si="6"/>
        <v>!!!</v>
      </c>
      <c r="C72" s="264" t="str">
        <f>VLOOKUP('Angaben Stationen'!$D71,{"29 - Psychiatrie (Erwachsene)","29 - Psychiatrie (Erwachsene)";"30 - Kinder- und Jugendpsychiatrie","30 - Kinder- und Jugendpsychiatrie";"31 - Psychosomatik","31 - Psychosomatik";"00 - Bitte eine Fachabteilung auswählen","";0,""},2,0)</f>
        <v/>
      </c>
      <c r="D72" s="265" t="str">
        <f>IF('Angaben Stationen'!$D71&lt;&gt;"",'Angaben Stationen'!$C71,"")</f>
        <v/>
      </c>
      <c r="E72" s="266" t="str">
        <f>IF(LEN($D72)&gt;0,VLOOKUP(TEXT($D72,0),'Angaben Stationen'!$C$14:$E$113,3,0),"")</f>
        <v/>
      </c>
      <c r="F72" s="267"/>
      <c r="G72" s="268"/>
      <c r="H72" s="172"/>
      <c r="L72" s="9"/>
      <c r="M72" s="9">
        <f t="shared" si="7"/>
        <v>0</v>
      </c>
      <c r="N72" s="9">
        <f t="shared" si="11"/>
        <v>0</v>
      </c>
      <c r="O72" s="9">
        <f t="shared" si="12"/>
        <v>0</v>
      </c>
      <c r="P72" s="9">
        <f t="shared" si="13"/>
        <v>1</v>
      </c>
      <c r="Q72" s="9">
        <f t="shared" si="8"/>
        <v>0</v>
      </c>
      <c r="R72" s="9">
        <f t="shared" si="9"/>
        <v>0</v>
      </c>
      <c r="S72" s="9"/>
      <c r="T72" s="9">
        <f t="shared" si="10"/>
        <v>0</v>
      </c>
      <c r="U72" s="9"/>
    </row>
    <row r="73" spans="1:21" s="30" customFormat="1" ht="15" customHeight="1" x14ac:dyDescent="0.25">
      <c r="B73" s="78" t="str">
        <f t="shared" si="6"/>
        <v>!!!</v>
      </c>
      <c r="C73" s="264" t="str">
        <f>VLOOKUP('Angaben Stationen'!$D72,{"29 - Psychiatrie (Erwachsene)","29 - Psychiatrie (Erwachsene)";"30 - Kinder- und Jugendpsychiatrie","30 - Kinder- und Jugendpsychiatrie";"31 - Psychosomatik","31 - Psychosomatik";"00 - Bitte eine Fachabteilung auswählen","";0,""},2,0)</f>
        <v/>
      </c>
      <c r="D73" s="265" t="str">
        <f>IF('Angaben Stationen'!$D72&lt;&gt;"",'Angaben Stationen'!$C72,"")</f>
        <v/>
      </c>
      <c r="E73" s="266" t="str">
        <f>IF(LEN($D73)&gt;0,VLOOKUP(TEXT($D73,0),'Angaben Stationen'!$C$14:$E$113,3,0),"")</f>
        <v/>
      </c>
      <c r="F73" s="267"/>
      <c r="G73" s="268"/>
      <c r="H73" s="172"/>
      <c r="L73" s="9"/>
      <c r="M73" s="9">
        <f t="shared" si="7"/>
        <v>0</v>
      </c>
      <c r="N73" s="9">
        <f t="shared" si="11"/>
        <v>0</v>
      </c>
      <c r="O73" s="9">
        <f t="shared" si="12"/>
        <v>0</v>
      </c>
      <c r="P73" s="9">
        <f t="shared" si="13"/>
        <v>1</v>
      </c>
      <c r="Q73" s="9">
        <f t="shared" si="8"/>
        <v>0</v>
      </c>
      <c r="R73" s="9">
        <f t="shared" si="9"/>
        <v>0</v>
      </c>
      <c r="S73" s="9"/>
      <c r="T73" s="9">
        <f t="shared" si="10"/>
        <v>0</v>
      </c>
      <c r="U73" s="9"/>
    </row>
    <row r="74" spans="1:21" s="30" customFormat="1" ht="15" customHeight="1" x14ac:dyDescent="0.25">
      <c r="B74" s="78" t="str">
        <f t="shared" si="6"/>
        <v>!!!</v>
      </c>
      <c r="C74" s="264" t="str">
        <f>VLOOKUP('Angaben Stationen'!$D73,{"29 - Psychiatrie (Erwachsene)","29 - Psychiatrie (Erwachsene)";"30 - Kinder- und Jugendpsychiatrie","30 - Kinder- und Jugendpsychiatrie";"31 - Psychosomatik","31 - Psychosomatik";"00 - Bitte eine Fachabteilung auswählen","";0,""},2,0)</f>
        <v/>
      </c>
      <c r="D74" s="265" t="str">
        <f>IF('Angaben Stationen'!$D73&lt;&gt;"",'Angaben Stationen'!$C73,"")</f>
        <v/>
      </c>
      <c r="E74" s="266" t="str">
        <f>IF(LEN($D74)&gt;0,VLOOKUP(TEXT($D74,0),'Angaben Stationen'!$C$14:$E$113,3,0),"")</f>
        <v/>
      </c>
      <c r="F74" s="267"/>
      <c r="G74" s="268"/>
      <c r="H74" s="172"/>
      <c r="L74" s="9"/>
      <c r="M74" s="9">
        <f t="shared" si="7"/>
        <v>0</v>
      </c>
      <c r="N74" s="9">
        <f t="shared" si="11"/>
        <v>0</v>
      </c>
      <c r="O74" s="9">
        <f t="shared" si="12"/>
        <v>0</v>
      </c>
      <c r="P74" s="9">
        <f t="shared" si="13"/>
        <v>1</v>
      </c>
      <c r="Q74" s="9">
        <f t="shared" si="8"/>
        <v>0</v>
      </c>
      <c r="R74" s="9">
        <f t="shared" si="9"/>
        <v>0</v>
      </c>
      <c r="S74" s="9"/>
      <c r="T74" s="9">
        <f t="shared" si="10"/>
        <v>0</v>
      </c>
      <c r="U74" s="9"/>
    </row>
    <row r="75" spans="1:21" s="30" customFormat="1" ht="15" customHeight="1" x14ac:dyDescent="0.25">
      <c r="B75" s="78" t="str">
        <f t="shared" si="6"/>
        <v>!!!</v>
      </c>
      <c r="C75" s="264" t="str">
        <f>VLOOKUP('Angaben Stationen'!$D74,{"29 - Psychiatrie (Erwachsene)","29 - Psychiatrie (Erwachsene)";"30 - Kinder- und Jugendpsychiatrie","30 - Kinder- und Jugendpsychiatrie";"31 - Psychosomatik","31 - Psychosomatik";"00 - Bitte eine Fachabteilung auswählen","";0,""},2,0)</f>
        <v/>
      </c>
      <c r="D75" s="265" t="str">
        <f>IF('Angaben Stationen'!$D74&lt;&gt;"",'Angaben Stationen'!$C74,"")</f>
        <v/>
      </c>
      <c r="E75" s="266" t="str">
        <f>IF(LEN($D75)&gt;0,VLOOKUP(TEXT($D75,0),'Angaben Stationen'!$C$14:$E$113,3,0),"")</f>
        <v/>
      </c>
      <c r="F75" s="267"/>
      <c r="G75" s="268"/>
      <c r="H75" s="172"/>
      <c r="L75" s="9"/>
      <c r="M75" s="9">
        <f t="shared" si="7"/>
        <v>0</v>
      </c>
      <c r="N75" s="9">
        <f t="shared" si="11"/>
        <v>0</v>
      </c>
      <c r="O75" s="9">
        <f t="shared" si="12"/>
        <v>0</v>
      </c>
      <c r="P75" s="9">
        <f t="shared" si="13"/>
        <v>1</v>
      </c>
      <c r="Q75" s="9">
        <f t="shared" si="8"/>
        <v>0</v>
      </c>
      <c r="R75" s="9">
        <f t="shared" si="9"/>
        <v>0</v>
      </c>
      <c r="S75" s="9"/>
      <c r="T75" s="9">
        <f t="shared" si="10"/>
        <v>0</v>
      </c>
      <c r="U75" s="9"/>
    </row>
    <row r="76" spans="1:21" s="30" customFormat="1" ht="15" customHeight="1" x14ac:dyDescent="0.25">
      <c r="B76" s="78" t="str">
        <f t="shared" si="6"/>
        <v>!!!</v>
      </c>
      <c r="C76" s="264" t="str">
        <f>VLOOKUP('Angaben Stationen'!$D75,{"29 - Psychiatrie (Erwachsene)","29 - Psychiatrie (Erwachsene)";"30 - Kinder- und Jugendpsychiatrie","30 - Kinder- und Jugendpsychiatrie";"31 - Psychosomatik","31 - Psychosomatik";"00 - Bitte eine Fachabteilung auswählen","";0,""},2,0)</f>
        <v/>
      </c>
      <c r="D76" s="265" t="str">
        <f>IF('Angaben Stationen'!$D75&lt;&gt;"",'Angaben Stationen'!$C75,"")</f>
        <v/>
      </c>
      <c r="E76" s="266" t="str">
        <f>IF(LEN($D76)&gt;0,VLOOKUP(TEXT($D76,0),'Angaben Stationen'!$C$14:$E$113,3,0),"")</f>
        <v/>
      </c>
      <c r="F76" s="267"/>
      <c r="G76" s="268"/>
      <c r="H76" s="172"/>
      <c r="L76" s="9"/>
      <c r="M76" s="9">
        <f t="shared" si="7"/>
        <v>0</v>
      </c>
      <c r="N76" s="9">
        <f t="shared" si="11"/>
        <v>0</v>
      </c>
      <c r="O76" s="9">
        <f t="shared" si="12"/>
        <v>0</v>
      </c>
      <c r="P76" s="9">
        <f t="shared" si="13"/>
        <v>1</v>
      </c>
      <c r="Q76" s="9">
        <f t="shared" si="8"/>
        <v>0</v>
      </c>
      <c r="R76" s="9">
        <f t="shared" si="9"/>
        <v>0</v>
      </c>
      <c r="S76" s="9"/>
      <c r="T76" s="9">
        <f t="shared" si="10"/>
        <v>0</v>
      </c>
      <c r="U76" s="9"/>
    </row>
    <row r="77" spans="1:21" s="30" customFormat="1" ht="15" customHeight="1" x14ac:dyDescent="0.25">
      <c r="B77" s="78" t="str">
        <f t="shared" si="6"/>
        <v>!!!</v>
      </c>
      <c r="C77" s="264" t="str">
        <f>VLOOKUP('Angaben Stationen'!$D76,{"29 - Psychiatrie (Erwachsene)","29 - Psychiatrie (Erwachsene)";"30 - Kinder- und Jugendpsychiatrie","30 - Kinder- und Jugendpsychiatrie";"31 - Psychosomatik","31 - Psychosomatik";"00 - Bitte eine Fachabteilung auswählen","";0,""},2,0)</f>
        <v/>
      </c>
      <c r="D77" s="265" t="str">
        <f>IF('Angaben Stationen'!$D76&lt;&gt;"",'Angaben Stationen'!$C76,"")</f>
        <v/>
      </c>
      <c r="E77" s="266" t="str">
        <f>IF(LEN($D77)&gt;0,VLOOKUP(TEXT($D77,0),'Angaben Stationen'!$C$14:$E$113,3,0),"")</f>
        <v/>
      </c>
      <c r="F77" s="267"/>
      <c r="G77" s="268"/>
      <c r="H77" s="172"/>
      <c r="L77" s="9"/>
      <c r="M77" s="9">
        <f t="shared" si="7"/>
        <v>0</v>
      </c>
      <c r="N77" s="9">
        <f t="shared" si="11"/>
        <v>0</v>
      </c>
      <c r="O77" s="9">
        <f t="shared" si="12"/>
        <v>0</v>
      </c>
      <c r="P77" s="9">
        <f t="shared" si="13"/>
        <v>1</v>
      </c>
      <c r="Q77" s="9">
        <f t="shared" si="8"/>
        <v>0</v>
      </c>
      <c r="R77" s="9">
        <f t="shared" si="9"/>
        <v>0</v>
      </c>
      <c r="S77" s="9"/>
      <c r="T77" s="9">
        <f t="shared" si="10"/>
        <v>0</v>
      </c>
      <c r="U77" s="9"/>
    </row>
    <row r="78" spans="1:21" s="30" customFormat="1" ht="15" customHeight="1" x14ac:dyDescent="0.25">
      <c r="B78" s="78" t="str">
        <f t="shared" si="6"/>
        <v>!!!</v>
      </c>
      <c r="C78" s="264" t="str">
        <f>VLOOKUP('Angaben Stationen'!$D77,{"29 - Psychiatrie (Erwachsene)","29 - Psychiatrie (Erwachsene)";"30 - Kinder- und Jugendpsychiatrie","30 - Kinder- und Jugendpsychiatrie";"31 - Psychosomatik","31 - Psychosomatik";"00 - Bitte eine Fachabteilung auswählen","";0,""},2,0)</f>
        <v/>
      </c>
      <c r="D78" s="265" t="str">
        <f>IF('Angaben Stationen'!$D77&lt;&gt;"",'Angaben Stationen'!$C77,"")</f>
        <v/>
      </c>
      <c r="E78" s="266" t="str">
        <f>IF(LEN($D78)&gt;0,VLOOKUP(TEXT($D78,0),'Angaben Stationen'!$C$14:$E$113,3,0),"")</f>
        <v/>
      </c>
      <c r="F78" s="267"/>
      <c r="G78" s="268"/>
      <c r="H78" s="172"/>
      <c r="L78" s="9"/>
      <c r="M78" s="9">
        <f t="shared" si="7"/>
        <v>0</v>
      </c>
      <c r="N78" s="9">
        <f t="shared" si="11"/>
        <v>0</v>
      </c>
      <c r="O78" s="9">
        <f t="shared" si="12"/>
        <v>0</v>
      </c>
      <c r="P78" s="9">
        <f t="shared" si="13"/>
        <v>1</v>
      </c>
      <c r="Q78" s="9">
        <f t="shared" si="8"/>
        <v>0</v>
      </c>
      <c r="R78" s="9">
        <f t="shared" si="9"/>
        <v>0</v>
      </c>
      <c r="S78" s="9"/>
      <c r="T78" s="9">
        <f t="shared" si="10"/>
        <v>0</v>
      </c>
      <c r="U78" s="9"/>
    </row>
    <row r="79" spans="1:21" s="30" customFormat="1" ht="15" customHeight="1" x14ac:dyDescent="0.25">
      <c r="B79" s="78" t="str">
        <f t="shared" si="6"/>
        <v>!!!</v>
      </c>
      <c r="C79" s="264" t="str">
        <f>VLOOKUP('Angaben Stationen'!$D78,{"29 - Psychiatrie (Erwachsene)","29 - Psychiatrie (Erwachsene)";"30 - Kinder- und Jugendpsychiatrie","30 - Kinder- und Jugendpsychiatrie";"31 - Psychosomatik","31 - Psychosomatik";"00 - Bitte eine Fachabteilung auswählen","";0,""},2,0)</f>
        <v/>
      </c>
      <c r="D79" s="265" t="str">
        <f>IF('Angaben Stationen'!$D78&lt;&gt;"",'Angaben Stationen'!$C78,"")</f>
        <v/>
      </c>
      <c r="E79" s="266" t="str">
        <f>IF(LEN($D79)&gt;0,VLOOKUP(TEXT($D79,0),'Angaben Stationen'!$C$14:$E$113,3,0),"")</f>
        <v/>
      </c>
      <c r="F79" s="267"/>
      <c r="G79" s="268"/>
      <c r="H79" s="172"/>
      <c r="L79" s="9"/>
      <c r="M79" s="9">
        <f t="shared" si="7"/>
        <v>0</v>
      </c>
      <c r="N79" s="9">
        <f t="shared" si="11"/>
        <v>0</v>
      </c>
      <c r="O79" s="9">
        <f t="shared" si="12"/>
        <v>0</v>
      </c>
      <c r="P79" s="9">
        <f t="shared" si="13"/>
        <v>1</v>
      </c>
      <c r="Q79" s="9">
        <f t="shared" si="8"/>
        <v>0</v>
      </c>
      <c r="R79" s="9">
        <f t="shared" si="9"/>
        <v>0</v>
      </c>
      <c r="S79" s="9"/>
      <c r="T79" s="9">
        <f t="shared" si="10"/>
        <v>0</v>
      </c>
      <c r="U79" s="9"/>
    </row>
    <row r="80" spans="1:21" s="30" customFormat="1" ht="15" customHeight="1" x14ac:dyDescent="0.25">
      <c r="B80" s="78" t="str">
        <f t="shared" ref="B80:B114" si="14">IF(SUM(N80:R80)&lt;5,"!!!","")</f>
        <v>!!!</v>
      </c>
      <c r="C80" s="264" t="str">
        <f>VLOOKUP('Angaben Stationen'!$D79,{"29 - Psychiatrie (Erwachsene)","29 - Psychiatrie (Erwachsene)";"30 - Kinder- und Jugendpsychiatrie","30 - Kinder- und Jugendpsychiatrie";"31 - Psychosomatik","31 - Psychosomatik";"00 - Bitte eine Fachabteilung auswählen","";0,""},2,0)</f>
        <v/>
      </c>
      <c r="D80" s="265" t="str">
        <f>IF('Angaben Stationen'!$D79&lt;&gt;"",'Angaben Stationen'!$C79,"")</f>
        <v/>
      </c>
      <c r="E80" s="266" t="str">
        <f>IF(LEN($D80)&gt;0,VLOOKUP(TEXT($D80,0),'Angaben Stationen'!$C$14:$E$113,3,0),"")</f>
        <v/>
      </c>
      <c r="F80" s="267"/>
      <c r="G80" s="268"/>
      <c r="H80" s="172"/>
      <c r="L80" s="9"/>
      <c r="M80" s="9">
        <f t="shared" ref="M80:M114" si="15">IF(LEN(B80)&gt;0,0,1)</f>
        <v>0</v>
      </c>
      <c r="N80" s="9">
        <f t="shared" si="11"/>
        <v>0</v>
      </c>
      <c r="O80" s="9">
        <f t="shared" si="12"/>
        <v>0</v>
      </c>
      <c r="P80" s="9">
        <f t="shared" ref="P80:P114" si="16">IF(E80&gt;0,1,0)</f>
        <v>1</v>
      </c>
      <c r="Q80" s="9">
        <f t="shared" ref="Q80:Q114" si="17">IF(LEN(F80)&gt;0,1,0)</f>
        <v>0</v>
      </c>
      <c r="R80" s="9">
        <f t="shared" ref="R80:R114" si="18">IF(LEN(G80)&gt;0,1,0)</f>
        <v>0</v>
      </c>
      <c r="S80" s="9"/>
      <c r="T80" s="9">
        <f t="shared" ref="T80:T114" si="19">IF(E80="0",1,0)</f>
        <v>0</v>
      </c>
      <c r="U80" s="9"/>
    </row>
    <row r="81" spans="2:21" s="30" customFormat="1" ht="15" customHeight="1" x14ac:dyDescent="0.25">
      <c r="B81" s="78" t="str">
        <f t="shared" si="14"/>
        <v>!!!</v>
      </c>
      <c r="C81" s="264" t="str">
        <f>VLOOKUP('Angaben Stationen'!$D80,{"29 - Psychiatrie (Erwachsene)","29 - Psychiatrie (Erwachsene)";"30 - Kinder- und Jugendpsychiatrie","30 - Kinder- und Jugendpsychiatrie";"31 - Psychosomatik","31 - Psychosomatik";"00 - Bitte eine Fachabteilung auswählen","";0,""},2,0)</f>
        <v/>
      </c>
      <c r="D81" s="265" t="str">
        <f>IF('Angaben Stationen'!$D80&lt;&gt;"",'Angaben Stationen'!$C80,"")</f>
        <v/>
      </c>
      <c r="E81" s="266" t="str">
        <f>IF(LEN($D81)&gt;0,VLOOKUP(TEXT($D81,0),'Angaben Stationen'!$C$14:$E$113,3,0),"")</f>
        <v/>
      </c>
      <c r="F81" s="267"/>
      <c r="G81" s="268"/>
      <c r="H81" s="172"/>
      <c r="L81" s="9"/>
      <c r="M81" s="9">
        <f t="shared" si="15"/>
        <v>0</v>
      </c>
      <c r="N81" s="9">
        <f t="shared" ref="N81:N114" si="20">IF(LEN(C81)&gt;0,1,0)</f>
        <v>0</v>
      </c>
      <c r="O81" s="9">
        <f t="shared" ref="O81:O114" si="21">IF(LEN(D81)&gt;0,1,0)</f>
        <v>0</v>
      </c>
      <c r="P81" s="9">
        <f t="shared" si="16"/>
        <v>1</v>
      </c>
      <c r="Q81" s="9">
        <f t="shared" si="17"/>
        <v>0</v>
      </c>
      <c r="R81" s="9">
        <f t="shared" si="18"/>
        <v>0</v>
      </c>
      <c r="S81" s="9"/>
      <c r="T81" s="9">
        <f t="shared" si="19"/>
        <v>0</v>
      </c>
      <c r="U81" s="9"/>
    </row>
    <row r="82" spans="2:21" s="30" customFormat="1" ht="15" customHeight="1" x14ac:dyDescent="0.25">
      <c r="B82" s="78" t="str">
        <f t="shared" si="14"/>
        <v>!!!</v>
      </c>
      <c r="C82" s="264" t="str">
        <f>VLOOKUP('Angaben Stationen'!$D81,{"29 - Psychiatrie (Erwachsene)","29 - Psychiatrie (Erwachsene)";"30 - Kinder- und Jugendpsychiatrie","30 - Kinder- und Jugendpsychiatrie";"31 - Psychosomatik","31 - Psychosomatik";"00 - Bitte eine Fachabteilung auswählen","";0,""},2,0)</f>
        <v/>
      </c>
      <c r="D82" s="265" t="str">
        <f>IF('Angaben Stationen'!$D81&lt;&gt;"",'Angaben Stationen'!$C81,"")</f>
        <v/>
      </c>
      <c r="E82" s="266" t="str">
        <f>IF(LEN($D82)&gt;0,VLOOKUP(TEXT($D82,0),'Angaben Stationen'!$C$14:$E$113,3,0),"")</f>
        <v/>
      </c>
      <c r="F82" s="267"/>
      <c r="G82" s="268"/>
      <c r="H82" s="172"/>
      <c r="L82" s="9"/>
      <c r="M82" s="9">
        <f t="shared" si="15"/>
        <v>0</v>
      </c>
      <c r="N82" s="9">
        <f t="shared" si="20"/>
        <v>0</v>
      </c>
      <c r="O82" s="9">
        <f t="shared" si="21"/>
        <v>0</v>
      </c>
      <c r="P82" s="9">
        <f t="shared" si="16"/>
        <v>1</v>
      </c>
      <c r="Q82" s="9">
        <f t="shared" si="17"/>
        <v>0</v>
      </c>
      <c r="R82" s="9">
        <f t="shared" si="18"/>
        <v>0</v>
      </c>
      <c r="S82" s="9"/>
      <c r="T82" s="9">
        <f t="shared" si="19"/>
        <v>0</v>
      </c>
      <c r="U82" s="9"/>
    </row>
    <row r="83" spans="2:21" s="30" customFormat="1" ht="15" customHeight="1" x14ac:dyDescent="0.25">
      <c r="B83" s="78" t="str">
        <f t="shared" si="14"/>
        <v>!!!</v>
      </c>
      <c r="C83" s="264" t="str">
        <f>VLOOKUP('Angaben Stationen'!$D82,{"29 - Psychiatrie (Erwachsene)","29 - Psychiatrie (Erwachsene)";"30 - Kinder- und Jugendpsychiatrie","30 - Kinder- und Jugendpsychiatrie";"31 - Psychosomatik","31 - Psychosomatik";"00 - Bitte eine Fachabteilung auswählen","";0,""},2,0)</f>
        <v/>
      </c>
      <c r="D83" s="265" t="str">
        <f>IF('Angaben Stationen'!$D82&lt;&gt;"",'Angaben Stationen'!$C82,"")</f>
        <v/>
      </c>
      <c r="E83" s="266" t="str">
        <f>IF(LEN($D83)&gt;0,VLOOKUP(TEXT($D83,0),'Angaben Stationen'!$C$14:$E$113,3,0),"")</f>
        <v/>
      </c>
      <c r="F83" s="267"/>
      <c r="G83" s="268"/>
      <c r="H83" s="172"/>
      <c r="L83" s="9"/>
      <c r="M83" s="9">
        <f t="shared" si="15"/>
        <v>0</v>
      </c>
      <c r="N83" s="9">
        <f t="shared" si="20"/>
        <v>0</v>
      </c>
      <c r="O83" s="9">
        <f t="shared" si="21"/>
        <v>0</v>
      </c>
      <c r="P83" s="9">
        <f t="shared" si="16"/>
        <v>1</v>
      </c>
      <c r="Q83" s="9">
        <f t="shared" si="17"/>
        <v>0</v>
      </c>
      <c r="R83" s="9">
        <f t="shared" si="18"/>
        <v>0</v>
      </c>
      <c r="S83" s="9"/>
      <c r="T83" s="9">
        <f t="shared" si="19"/>
        <v>0</v>
      </c>
      <c r="U83" s="9"/>
    </row>
    <row r="84" spans="2:21" s="30" customFormat="1" ht="15" customHeight="1" x14ac:dyDescent="0.25">
      <c r="B84" s="78" t="str">
        <f t="shared" si="14"/>
        <v>!!!</v>
      </c>
      <c r="C84" s="264" t="str">
        <f>VLOOKUP('Angaben Stationen'!$D83,{"29 - Psychiatrie (Erwachsene)","29 - Psychiatrie (Erwachsene)";"30 - Kinder- und Jugendpsychiatrie","30 - Kinder- und Jugendpsychiatrie";"31 - Psychosomatik","31 - Psychosomatik";"00 - Bitte eine Fachabteilung auswählen","";0,""},2,0)</f>
        <v/>
      </c>
      <c r="D84" s="265" t="str">
        <f>IF('Angaben Stationen'!$D83&lt;&gt;"",'Angaben Stationen'!$C83,"")</f>
        <v/>
      </c>
      <c r="E84" s="266" t="str">
        <f>IF(LEN($D84)&gt;0,VLOOKUP(TEXT($D84,0),'Angaben Stationen'!$C$14:$E$113,3,0),"")</f>
        <v/>
      </c>
      <c r="F84" s="267"/>
      <c r="G84" s="268"/>
      <c r="H84" s="172"/>
      <c r="L84" s="9"/>
      <c r="M84" s="9">
        <f t="shared" si="15"/>
        <v>0</v>
      </c>
      <c r="N84" s="9">
        <f t="shared" si="20"/>
        <v>0</v>
      </c>
      <c r="O84" s="9">
        <f t="shared" si="21"/>
        <v>0</v>
      </c>
      <c r="P84" s="9">
        <f t="shared" si="16"/>
        <v>1</v>
      </c>
      <c r="Q84" s="9">
        <f t="shared" si="17"/>
        <v>0</v>
      </c>
      <c r="R84" s="9">
        <f t="shared" si="18"/>
        <v>0</v>
      </c>
      <c r="S84" s="9"/>
      <c r="T84" s="9">
        <f t="shared" si="19"/>
        <v>0</v>
      </c>
      <c r="U84" s="9"/>
    </row>
    <row r="85" spans="2:21" s="30" customFormat="1" ht="15" customHeight="1" x14ac:dyDescent="0.25">
      <c r="B85" s="78" t="str">
        <f t="shared" si="14"/>
        <v>!!!</v>
      </c>
      <c r="C85" s="264" t="str">
        <f>VLOOKUP('Angaben Stationen'!$D84,{"29 - Psychiatrie (Erwachsene)","29 - Psychiatrie (Erwachsene)";"30 - Kinder- und Jugendpsychiatrie","30 - Kinder- und Jugendpsychiatrie";"31 - Psychosomatik","31 - Psychosomatik";"00 - Bitte eine Fachabteilung auswählen","";0,""},2,0)</f>
        <v/>
      </c>
      <c r="D85" s="265" t="str">
        <f>IF('Angaben Stationen'!$D84&lt;&gt;"",'Angaben Stationen'!$C84,"")</f>
        <v/>
      </c>
      <c r="E85" s="266" t="str">
        <f>IF(LEN($D85)&gt;0,VLOOKUP(TEXT($D85,0),'Angaben Stationen'!$C$14:$E$113,3,0),"")</f>
        <v/>
      </c>
      <c r="F85" s="267"/>
      <c r="G85" s="268"/>
      <c r="H85" s="172"/>
      <c r="L85" s="9"/>
      <c r="M85" s="9">
        <f t="shared" si="15"/>
        <v>0</v>
      </c>
      <c r="N85" s="9">
        <f t="shared" si="20"/>
        <v>0</v>
      </c>
      <c r="O85" s="9">
        <f t="shared" si="21"/>
        <v>0</v>
      </c>
      <c r="P85" s="9">
        <f t="shared" si="16"/>
        <v>1</v>
      </c>
      <c r="Q85" s="9">
        <f t="shared" si="17"/>
        <v>0</v>
      </c>
      <c r="R85" s="9">
        <f t="shared" si="18"/>
        <v>0</v>
      </c>
      <c r="S85" s="9"/>
      <c r="T85" s="9">
        <f t="shared" si="19"/>
        <v>0</v>
      </c>
      <c r="U85" s="9"/>
    </row>
    <row r="86" spans="2:21" s="30" customFormat="1" ht="15" customHeight="1" x14ac:dyDescent="0.25">
      <c r="B86" s="78" t="str">
        <f t="shared" si="14"/>
        <v>!!!</v>
      </c>
      <c r="C86" s="264" t="str">
        <f>VLOOKUP('Angaben Stationen'!$D85,{"29 - Psychiatrie (Erwachsene)","29 - Psychiatrie (Erwachsene)";"30 - Kinder- und Jugendpsychiatrie","30 - Kinder- und Jugendpsychiatrie";"31 - Psychosomatik","31 - Psychosomatik";"00 - Bitte eine Fachabteilung auswählen","";0,""},2,0)</f>
        <v/>
      </c>
      <c r="D86" s="265" t="str">
        <f>IF('Angaben Stationen'!$D85&lt;&gt;"",'Angaben Stationen'!$C85,"")</f>
        <v/>
      </c>
      <c r="E86" s="266" t="str">
        <f>IF(LEN($D86)&gt;0,VLOOKUP(TEXT($D86,0),'Angaben Stationen'!$C$14:$E$113,3,0),"")</f>
        <v/>
      </c>
      <c r="F86" s="267"/>
      <c r="G86" s="268"/>
      <c r="H86" s="172"/>
      <c r="L86" s="9"/>
      <c r="M86" s="9">
        <f t="shared" si="15"/>
        <v>0</v>
      </c>
      <c r="N86" s="9">
        <f t="shared" si="20"/>
        <v>0</v>
      </c>
      <c r="O86" s="9">
        <f t="shared" si="21"/>
        <v>0</v>
      </c>
      <c r="P86" s="9">
        <f t="shared" si="16"/>
        <v>1</v>
      </c>
      <c r="Q86" s="9">
        <f t="shared" si="17"/>
        <v>0</v>
      </c>
      <c r="R86" s="9">
        <f t="shared" si="18"/>
        <v>0</v>
      </c>
      <c r="S86" s="9"/>
      <c r="T86" s="9">
        <f t="shared" si="19"/>
        <v>0</v>
      </c>
      <c r="U86" s="9"/>
    </row>
    <row r="87" spans="2:21" s="30" customFormat="1" ht="15" customHeight="1" x14ac:dyDescent="0.25">
      <c r="B87" s="78" t="str">
        <f t="shared" si="14"/>
        <v>!!!</v>
      </c>
      <c r="C87" s="264" t="str">
        <f>VLOOKUP('Angaben Stationen'!$D86,{"29 - Psychiatrie (Erwachsene)","29 - Psychiatrie (Erwachsene)";"30 - Kinder- und Jugendpsychiatrie","30 - Kinder- und Jugendpsychiatrie";"31 - Psychosomatik","31 - Psychosomatik";"00 - Bitte eine Fachabteilung auswählen","";0,""},2,0)</f>
        <v/>
      </c>
      <c r="D87" s="265" t="str">
        <f>IF('Angaben Stationen'!$D86&lt;&gt;"",'Angaben Stationen'!$C86,"")</f>
        <v/>
      </c>
      <c r="E87" s="266" t="str">
        <f>IF(LEN($D87)&gt;0,VLOOKUP(TEXT($D87,0),'Angaben Stationen'!$C$14:$E$113,3,0),"")</f>
        <v/>
      </c>
      <c r="F87" s="267"/>
      <c r="G87" s="268"/>
      <c r="H87" s="172"/>
      <c r="L87" s="9"/>
      <c r="M87" s="9">
        <f t="shared" si="15"/>
        <v>0</v>
      </c>
      <c r="N87" s="9">
        <f t="shared" si="20"/>
        <v>0</v>
      </c>
      <c r="O87" s="9">
        <f t="shared" si="21"/>
        <v>0</v>
      </c>
      <c r="P87" s="9">
        <f t="shared" si="16"/>
        <v>1</v>
      </c>
      <c r="Q87" s="9">
        <f t="shared" si="17"/>
        <v>0</v>
      </c>
      <c r="R87" s="9">
        <f t="shared" si="18"/>
        <v>0</v>
      </c>
      <c r="S87" s="9"/>
      <c r="T87" s="9">
        <f t="shared" si="19"/>
        <v>0</v>
      </c>
      <c r="U87" s="9"/>
    </row>
    <row r="88" spans="2:21" s="30" customFormat="1" ht="15" customHeight="1" x14ac:dyDescent="0.25">
      <c r="B88" s="78" t="str">
        <f t="shared" si="14"/>
        <v>!!!</v>
      </c>
      <c r="C88" s="264" t="str">
        <f>VLOOKUP('Angaben Stationen'!$D87,{"29 - Psychiatrie (Erwachsene)","29 - Psychiatrie (Erwachsene)";"30 - Kinder- und Jugendpsychiatrie","30 - Kinder- und Jugendpsychiatrie";"31 - Psychosomatik","31 - Psychosomatik";"00 - Bitte eine Fachabteilung auswählen","";0,""},2,0)</f>
        <v/>
      </c>
      <c r="D88" s="265" t="str">
        <f>IF('Angaben Stationen'!$D87&lt;&gt;"",'Angaben Stationen'!$C87,"")</f>
        <v/>
      </c>
      <c r="E88" s="266" t="str">
        <f>IF(LEN($D88)&gt;0,VLOOKUP(TEXT($D88,0),'Angaben Stationen'!$C$14:$E$113,3,0),"")</f>
        <v/>
      </c>
      <c r="F88" s="267"/>
      <c r="G88" s="268"/>
      <c r="H88" s="172"/>
      <c r="L88" s="9"/>
      <c r="M88" s="9">
        <f t="shared" si="15"/>
        <v>0</v>
      </c>
      <c r="N88" s="9">
        <f t="shared" si="20"/>
        <v>0</v>
      </c>
      <c r="O88" s="9">
        <f t="shared" si="21"/>
        <v>0</v>
      </c>
      <c r="P88" s="9">
        <f t="shared" si="16"/>
        <v>1</v>
      </c>
      <c r="Q88" s="9">
        <f t="shared" si="17"/>
        <v>0</v>
      </c>
      <c r="R88" s="9">
        <f t="shared" si="18"/>
        <v>0</v>
      </c>
      <c r="S88" s="9"/>
      <c r="T88" s="9">
        <f t="shared" si="19"/>
        <v>0</v>
      </c>
      <c r="U88" s="9"/>
    </row>
    <row r="89" spans="2:21" s="30" customFormat="1" ht="15" customHeight="1" x14ac:dyDescent="0.25">
      <c r="B89" s="78" t="str">
        <f t="shared" si="14"/>
        <v>!!!</v>
      </c>
      <c r="C89" s="264" t="str">
        <f>VLOOKUP('Angaben Stationen'!$D88,{"29 - Psychiatrie (Erwachsene)","29 - Psychiatrie (Erwachsene)";"30 - Kinder- und Jugendpsychiatrie","30 - Kinder- und Jugendpsychiatrie";"31 - Psychosomatik","31 - Psychosomatik";"00 - Bitte eine Fachabteilung auswählen","";0,""},2,0)</f>
        <v/>
      </c>
      <c r="D89" s="265" t="str">
        <f>IF('Angaben Stationen'!$D88&lt;&gt;"",'Angaben Stationen'!$C88,"")</f>
        <v/>
      </c>
      <c r="E89" s="266" t="str">
        <f>IF(LEN($D89)&gt;0,VLOOKUP(TEXT($D89,0),'Angaben Stationen'!$C$14:$E$113,3,0),"")</f>
        <v/>
      </c>
      <c r="F89" s="267"/>
      <c r="G89" s="268"/>
      <c r="H89" s="172"/>
      <c r="L89" s="9"/>
      <c r="M89" s="9">
        <f t="shared" si="15"/>
        <v>0</v>
      </c>
      <c r="N89" s="9">
        <f t="shared" si="20"/>
        <v>0</v>
      </c>
      <c r="O89" s="9">
        <f t="shared" si="21"/>
        <v>0</v>
      </c>
      <c r="P89" s="9">
        <f t="shared" si="16"/>
        <v>1</v>
      </c>
      <c r="Q89" s="9">
        <f t="shared" si="17"/>
        <v>0</v>
      </c>
      <c r="R89" s="9">
        <f t="shared" si="18"/>
        <v>0</v>
      </c>
      <c r="S89" s="9"/>
      <c r="T89" s="9">
        <f t="shared" si="19"/>
        <v>0</v>
      </c>
      <c r="U89" s="9"/>
    </row>
    <row r="90" spans="2:21" ht="15" customHeight="1" x14ac:dyDescent="0.25">
      <c r="B90" s="78" t="str">
        <f t="shared" si="14"/>
        <v>!!!</v>
      </c>
      <c r="C90" s="264" t="str">
        <f>VLOOKUP('Angaben Stationen'!$D89,{"29 - Psychiatrie (Erwachsene)","29 - Psychiatrie (Erwachsene)";"30 - Kinder- und Jugendpsychiatrie","30 - Kinder- und Jugendpsychiatrie";"31 - Psychosomatik","31 - Psychosomatik";"00 - Bitte eine Fachabteilung auswählen","";0,""},2,0)</f>
        <v/>
      </c>
      <c r="D90" s="265" t="str">
        <f>IF('Angaben Stationen'!$D89&lt;&gt;"",'Angaben Stationen'!$C89,"")</f>
        <v/>
      </c>
      <c r="E90" s="266" t="str">
        <f>IF(LEN($D90)&gt;0,VLOOKUP(TEXT($D90,0),'Angaben Stationen'!$C$14:$E$113,3,0),"")</f>
        <v/>
      </c>
      <c r="F90" s="267"/>
      <c r="G90" s="268"/>
      <c r="H90" s="172"/>
      <c r="M90" s="9">
        <f t="shared" si="15"/>
        <v>0</v>
      </c>
      <c r="N90" s="9">
        <f t="shared" si="20"/>
        <v>0</v>
      </c>
      <c r="O90" s="9">
        <f t="shared" si="21"/>
        <v>0</v>
      </c>
      <c r="P90" s="9">
        <f t="shared" si="16"/>
        <v>1</v>
      </c>
      <c r="Q90" s="9">
        <f t="shared" si="17"/>
        <v>0</v>
      </c>
      <c r="R90" s="9">
        <f t="shared" si="18"/>
        <v>0</v>
      </c>
      <c r="T90" s="9">
        <f t="shared" si="19"/>
        <v>0</v>
      </c>
    </row>
    <row r="91" spans="2:21" ht="15" customHeight="1" x14ac:dyDescent="0.25">
      <c r="B91" s="78" t="str">
        <f t="shared" si="14"/>
        <v>!!!</v>
      </c>
      <c r="C91" s="264" t="str">
        <f>VLOOKUP('Angaben Stationen'!$D90,{"29 - Psychiatrie (Erwachsene)","29 - Psychiatrie (Erwachsene)";"30 - Kinder- und Jugendpsychiatrie","30 - Kinder- und Jugendpsychiatrie";"31 - Psychosomatik","31 - Psychosomatik";"00 - Bitte eine Fachabteilung auswählen","";0,""},2,0)</f>
        <v/>
      </c>
      <c r="D91" s="265" t="str">
        <f>IF('Angaben Stationen'!$D90&lt;&gt;"",'Angaben Stationen'!$C90,"")</f>
        <v/>
      </c>
      <c r="E91" s="266" t="str">
        <f>IF(LEN($D91)&gt;0,VLOOKUP(TEXT($D91,0),'Angaben Stationen'!$C$14:$E$113,3,0),"")</f>
        <v/>
      </c>
      <c r="F91" s="267"/>
      <c r="G91" s="268"/>
      <c r="H91" s="172"/>
      <c r="M91" s="9">
        <f t="shared" si="15"/>
        <v>0</v>
      </c>
      <c r="N91" s="9">
        <f t="shared" si="20"/>
        <v>0</v>
      </c>
      <c r="O91" s="9">
        <f t="shared" si="21"/>
        <v>0</v>
      </c>
      <c r="P91" s="9">
        <f t="shared" si="16"/>
        <v>1</v>
      </c>
      <c r="Q91" s="9">
        <f t="shared" si="17"/>
        <v>0</v>
      </c>
      <c r="R91" s="9">
        <f t="shared" si="18"/>
        <v>0</v>
      </c>
      <c r="T91" s="9">
        <f t="shared" si="19"/>
        <v>0</v>
      </c>
    </row>
    <row r="92" spans="2:21" ht="15" customHeight="1" x14ac:dyDescent="0.25">
      <c r="B92" s="78" t="str">
        <f t="shared" si="14"/>
        <v>!!!</v>
      </c>
      <c r="C92" s="264" t="str">
        <f>VLOOKUP('Angaben Stationen'!$D91,{"29 - Psychiatrie (Erwachsene)","29 - Psychiatrie (Erwachsene)";"30 - Kinder- und Jugendpsychiatrie","30 - Kinder- und Jugendpsychiatrie";"31 - Psychosomatik","31 - Psychosomatik";"00 - Bitte eine Fachabteilung auswählen","";0,""},2,0)</f>
        <v/>
      </c>
      <c r="D92" s="265" t="str">
        <f>IF('Angaben Stationen'!$D91&lt;&gt;"",'Angaben Stationen'!$C91,"")</f>
        <v/>
      </c>
      <c r="E92" s="266" t="str">
        <f>IF(LEN($D92)&gt;0,VLOOKUP(TEXT($D92,0),'Angaben Stationen'!$C$14:$E$113,3,0),"")</f>
        <v/>
      </c>
      <c r="F92" s="267"/>
      <c r="G92" s="268"/>
      <c r="H92" s="172"/>
      <c r="M92" s="9">
        <f t="shared" si="15"/>
        <v>0</v>
      </c>
      <c r="N92" s="9">
        <f t="shared" si="20"/>
        <v>0</v>
      </c>
      <c r="O92" s="9">
        <f t="shared" si="21"/>
        <v>0</v>
      </c>
      <c r="P92" s="9">
        <f t="shared" si="16"/>
        <v>1</v>
      </c>
      <c r="Q92" s="9">
        <f t="shared" si="17"/>
        <v>0</v>
      </c>
      <c r="R92" s="9">
        <f t="shared" si="18"/>
        <v>0</v>
      </c>
      <c r="T92" s="9">
        <f t="shared" si="19"/>
        <v>0</v>
      </c>
    </row>
    <row r="93" spans="2:21" ht="15" customHeight="1" x14ac:dyDescent="0.25">
      <c r="B93" s="78" t="str">
        <f t="shared" si="14"/>
        <v>!!!</v>
      </c>
      <c r="C93" s="264" t="str">
        <f>VLOOKUP('Angaben Stationen'!$D92,{"29 - Psychiatrie (Erwachsene)","29 - Psychiatrie (Erwachsene)";"30 - Kinder- und Jugendpsychiatrie","30 - Kinder- und Jugendpsychiatrie";"31 - Psychosomatik","31 - Psychosomatik";"00 - Bitte eine Fachabteilung auswählen","";0,""},2,0)</f>
        <v/>
      </c>
      <c r="D93" s="265" t="str">
        <f>IF('Angaben Stationen'!$D92&lt;&gt;"",'Angaben Stationen'!$C92,"")</f>
        <v/>
      </c>
      <c r="E93" s="266" t="str">
        <f>IF(LEN($D93)&gt;0,VLOOKUP(TEXT($D93,0),'Angaben Stationen'!$C$14:$E$113,3,0),"")</f>
        <v/>
      </c>
      <c r="F93" s="267"/>
      <c r="G93" s="268"/>
      <c r="H93" s="172"/>
      <c r="M93" s="9">
        <f t="shared" si="15"/>
        <v>0</v>
      </c>
      <c r="N93" s="9">
        <f t="shared" si="20"/>
        <v>0</v>
      </c>
      <c r="O93" s="9">
        <f t="shared" si="21"/>
        <v>0</v>
      </c>
      <c r="P93" s="9">
        <f t="shared" si="16"/>
        <v>1</v>
      </c>
      <c r="Q93" s="9">
        <f t="shared" si="17"/>
        <v>0</v>
      </c>
      <c r="R93" s="9">
        <f t="shared" si="18"/>
        <v>0</v>
      </c>
      <c r="T93" s="9">
        <f t="shared" si="19"/>
        <v>0</v>
      </c>
    </row>
    <row r="94" spans="2:21" ht="15" customHeight="1" x14ac:dyDescent="0.25">
      <c r="B94" s="78" t="str">
        <f t="shared" si="14"/>
        <v>!!!</v>
      </c>
      <c r="C94" s="264" t="str">
        <f>VLOOKUP('Angaben Stationen'!$D93,{"29 - Psychiatrie (Erwachsene)","29 - Psychiatrie (Erwachsene)";"30 - Kinder- und Jugendpsychiatrie","30 - Kinder- und Jugendpsychiatrie";"31 - Psychosomatik","31 - Psychosomatik";"00 - Bitte eine Fachabteilung auswählen","";0,""},2,0)</f>
        <v/>
      </c>
      <c r="D94" s="265" t="str">
        <f>IF('Angaben Stationen'!$D93&lt;&gt;"",'Angaben Stationen'!$C93,"")</f>
        <v/>
      </c>
      <c r="E94" s="266" t="str">
        <f>IF(LEN($D94)&gt;0,VLOOKUP(TEXT($D94,0),'Angaben Stationen'!$C$14:$E$113,3,0),"")</f>
        <v/>
      </c>
      <c r="F94" s="267"/>
      <c r="G94" s="268"/>
      <c r="H94" s="172"/>
      <c r="M94" s="9">
        <f t="shared" si="15"/>
        <v>0</v>
      </c>
      <c r="N94" s="9">
        <f t="shared" si="20"/>
        <v>0</v>
      </c>
      <c r="O94" s="9">
        <f t="shared" si="21"/>
        <v>0</v>
      </c>
      <c r="P94" s="9">
        <f t="shared" si="16"/>
        <v>1</v>
      </c>
      <c r="Q94" s="9">
        <f t="shared" si="17"/>
        <v>0</v>
      </c>
      <c r="R94" s="9">
        <f t="shared" si="18"/>
        <v>0</v>
      </c>
      <c r="T94" s="9">
        <f t="shared" si="19"/>
        <v>0</v>
      </c>
    </row>
    <row r="95" spans="2:21" ht="15" customHeight="1" x14ac:dyDescent="0.25">
      <c r="B95" s="78" t="str">
        <f t="shared" si="14"/>
        <v>!!!</v>
      </c>
      <c r="C95" s="264" t="str">
        <f>VLOOKUP('Angaben Stationen'!$D94,{"29 - Psychiatrie (Erwachsene)","29 - Psychiatrie (Erwachsene)";"30 - Kinder- und Jugendpsychiatrie","30 - Kinder- und Jugendpsychiatrie";"31 - Psychosomatik","31 - Psychosomatik";"00 - Bitte eine Fachabteilung auswählen","";0,""},2,0)</f>
        <v/>
      </c>
      <c r="D95" s="265" t="str">
        <f>IF('Angaben Stationen'!$D94&lt;&gt;"",'Angaben Stationen'!$C94,"")</f>
        <v/>
      </c>
      <c r="E95" s="266" t="str">
        <f>IF(LEN($D95)&gt;0,VLOOKUP(TEXT($D95,0),'Angaben Stationen'!$C$14:$E$113,3,0),"")</f>
        <v/>
      </c>
      <c r="F95" s="267"/>
      <c r="G95" s="268"/>
      <c r="H95" s="172"/>
      <c r="M95" s="9">
        <f t="shared" si="15"/>
        <v>0</v>
      </c>
      <c r="N95" s="9">
        <f t="shared" si="20"/>
        <v>0</v>
      </c>
      <c r="O95" s="9">
        <f t="shared" si="21"/>
        <v>0</v>
      </c>
      <c r="P95" s="9">
        <f t="shared" si="16"/>
        <v>1</v>
      </c>
      <c r="Q95" s="9">
        <f t="shared" si="17"/>
        <v>0</v>
      </c>
      <c r="R95" s="9">
        <f t="shared" si="18"/>
        <v>0</v>
      </c>
      <c r="T95" s="9">
        <f t="shared" si="19"/>
        <v>0</v>
      </c>
    </row>
    <row r="96" spans="2:21" ht="15" customHeight="1" x14ac:dyDescent="0.25">
      <c r="B96" s="78" t="str">
        <f t="shared" si="14"/>
        <v>!!!</v>
      </c>
      <c r="C96" s="264" t="str">
        <f>VLOOKUP('Angaben Stationen'!$D95,{"29 - Psychiatrie (Erwachsene)","29 - Psychiatrie (Erwachsene)";"30 - Kinder- und Jugendpsychiatrie","30 - Kinder- und Jugendpsychiatrie";"31 - Psychosomatik","31 - Psychosomatik";"00 - Bitte eine Fachabteilung auswählen","";0,""},2,0)</f>
        <v/>
      </c>
      <c r="D96" s="265" t="str">
        <f>IF('Angaben Stationen'!$D95&lt;&gt;"",'Angaben Stationen'!$C95,"")</f>
        <v/>
      </c>
      <c r="E96" s="266" t="str">
        <f>IF(LEN($D96)&gt;0,VLOOKUP(TEXT($D96,0),'Angaben Stationen'!$C$14:$E$113,3,0),"")</f>
        <v/>
      </c>
      <c r="F96" s="267"/>
      <c r="G96" s="268"/>
      <c r="H96" s="172"/>
      <c r="M96" s="9">
        <f t="shared" si="15"/>
        <v>0</v>
      </c>
      <c r="N96" s="9">
        <f t="shared" si="20"/>
        <v>0</v>
      </c>
      <c r="O96" s="9">
        <f t="shared" si="21"/>
        <v>0</v>
      </c>
      <c r="P96" s="9">
        <f t="shared" si="16"/>
        <v>1</v>
      </c>
      <c r="Q96" s="9">
        <f t="shared" si="17"/>
        <v>0</v>
      </c>
      <c r="R96" s="9">
        <f t="shared" si="18"/>
        <v>0</v>
      </c>
      <c r="T96" s="9">
        <f t="shared" si="19"/>
        <v>0</v>
      </c>
    </row>
    <row r="97" spans="2:20" ht="15" customHeight="1" x14ac:dyDescent="0.25">
      <c r="B97" s="78" t="str">
        <f t="shared" si="14"/>
        <v>!!!</v>
      </c>
      <c r="C97" s="264" t="str">
        <f>VLOOKUP('Angaben Stationen'!$D96,{"29 - Psychiatrie (Erwachsene)","29 - Psychiatrie (Erwachsene)";"30 - Kinder- und Jugendpsychiatrie","30 - Kinder- und Jugendpsychiatrie";"31 - Psychosomatik","31 - Psychosomatik";"00 - Bitte eine Fachabteilung auswählen","";0,""},2,0)</f>
        <v/>
      </c>
      <c r="D97" s="265" t="str">
        <f>IF('Angaben Stationen'!$D96&lt;&gt;"",'Angaben Stationen'!$C96,"")</f>
        <v/>
      </c>
      <c r="E97" s="266" t="str">
        <f>IF(LEN($D97)&gt;0,VLOOKUP(TEXT($D97,0),'Angaben Stationen'!$C$14:$E$113,3,0),"")</f>
        <v/>
      </c>
      <c r="F97" s="267"/>
      <c r="G97" s="268"/>
      <c r="H97" s="172"/>
      <c r="M97" s="9">
        <f t="shared" si="15"/>
        <v>0</v>
      </c>
      <c r="N97" s="9">
        <f t="shared" si="20"/>
        <v>0</v>
      </c>
      <c r="O97" s="9">
        <f t="shared" si="21"/>
        <v>0</v>
      </c>
      <c r="P97" s="9">
        <f t="shared" si="16"/>
        <v>1</v>
      </c>
      <c r="Q97" s="9">
        <f t="shared" si="17"/>
        <v>0</v>
      </c>
      <c r="R97" s="9">
        <f t="shared" si="18"/>
        <v>0</v>
      </c>
      <c r="T97" s="9">
        <f t="shared" si="19"/>
        <v>0</v>
      </c>
    </row>
    <row r="98" spans="2:20" ht="15" customHeight="1" x14ac:dyDescent="0.25">
      <c r="B98" s="78" t="str">
        <f t="shared" si="14"/>
        <v>!!!</v>
      </c>
      <c r="C98" s="264" t="str">
        <f>VLOOKUP('Angaben Stationen'!$D97,{"29 - Psychiatrie (Erwachsene)","29 - Psychiatrie (Erwachsene)";"30 - Kinder- und Jugendpsychiatrie","30 - Kinder- und Jugendpsychiatrie";"31 - Psychosomatik","31 - Psychosomatik";"00 - Bitte eine Fachabteilung auswählen","";0,""},2,0)</f>
        <v/>
      </c>
      <c r="D98" s="265" t="str">
        <f>IF('Angaben Stationen'!$D97&lt;&gt;"",'Angaben Stationen'!$C97,"")</f>
        <v/>
      </c>
      <c r="E98" s="266" t="str">
        <f>IF(LEN($D98)&gt;0,VLOOKUP(TEXT($D98,0),'Angaben Stationen'!$C$14:$E$113,3,0),"")</f>
        <v/>
      </c>
      <c r="F98" s="267"/>
      <c r="G98" s="268"/>
      <c r="H98" s="172"/>
      <c r="M98" s="9">
        <f t="shared" si="15"/>
        <v>0</v>
      </c>
      <c r="N98" s="9">
        <f t="shared" si="20"/>
        <v>0</v>
      </c>
      <c r="O98" s="9">
        <f t="shared" si="21"/>
        <v>0</v>
      </c>
      <c r="P98" s="9">
        <f t="shared" si="16"/>
        <v>1</v>
      </c>
      <c r="Q98" s="9">
        <f t="shared" si="17"/>
        <v>0</v>
      </c>
      <c r="R98" s="9">
        <f t="shared" si="18"/>
        <v>0</v>
      </c>
      <c r="T98" s="9">
        <f t="shared" si="19"/>
        <v>0</v>
      </c>
    </row>
    <row r="99" spans="2:20" ht="15" customHeight="1" x14ac:dyDescent="0.25">
      <c r="B99" s="78" t="str">
        <f t="shared" si="14"/>
        <v>!!!</v>
      </c>
      <c r="C99" s="264" t="str">
        <f>VLOOKUP('Angaben Stationen'!$D98,{"29 - Psychiatrie (Erwachsene)","29 - Psychiatrie (Erwachsene)";"30 - Kinder- und Jugendpsychiatrie","30 - Kinder- und Jugendpsychiatrie";"31 - Psychosomatik","31 - Psychosomatik";"00 - Bitte eine Fachabteilung auswählen","";0,""},2,0)</f>
        <v/>
      </c>
      <c r="D99" s="265" t="str">
        <f>IF('Angaben Stationen'!$D98&lt;&gt;"",'Angaben Stationen'!$C98,"")</f>
        <v/>
      </c>
      <c r="E99" s="266" t="str">
        <f>IF(LEN($D99)&gt;0,VLOOKUP(TEXT($D99,0),'Angaben Stationen'!$C$14:$E$113,3,0),"")</f>
        <v/>
      </c>
      <c r="F99" s="267"/>
      <c r="G99" s="268"/>
      <c r="H99" s="172"/>
      <c r="M99" s="9">
        <f t="shared" si="15"/>
        <v>0</v>
      </c>
      <c r="N99" s="9">
        <f t="shared" si="20"/>
        <v>0</v>
      </c>
      <c r="O99" s="9">
        <f t="shared" si="21"/>
        <v>0</v>
      </c>
      <c r="P99" s="9">
        <f t="shared" si="16"/>
        <v>1</v>
      </c>
      <c r="Q99" s="9">
        <f t="shared" si="17"/>
        <v>0</v>
      </c>
      <c r="R99" s="9">
        <f t="shared" si="18"/>
        <v>0</v>
      </c>
      <c r="T99" s="9">
        <f t="shared" si="19"/>
        <v>0</v>
      </c>
    </row>
    <row r="100" spans="2:20" ht="15" customHeight="1" x14ac:dyDescent="0.25">
      <c r="B100" s="78" t="str">
        <f t="shared" si="14"/>
        <v>!!!</v>
      </c>
      <c r="C100" s="264" t="str">
        <f>VLOOKUP('Angaben Stationen'!$D99,{"29 - Psychiatrie (Erwachsene)","29 - Psychiatrie (Erwachsene)";"30 - Kinder- und Jugendpsychiatrie","30 - Kinder- und Jugendpsychiatrie";"31 - Psychosomatik","31 - Psychosomatik";"00 - Bitte eine Fachabteilung auswählen","";0,""},2,0)</f>
        <v/>
      </c>
      <c r="D100" s="265" t="str">
        <f>IF('Angaben Stationen'!$D99&lt;&gt;"",'Angaben Stationen'!$C99,"")</f>
        <v/>
      </c>
      <c r="E100" s="266" t="str">
        <f>IF(LEN($D100)&gt;0,VLOOKUP(TEXT($D100,0),'Angaben Stationen'!$C$14:$E$113,3,0),"")</f>
        <v/>
      </c>
      <c r="F100" s="267"/>
      <c r="G100" s="268"/>
      <c r="H100" s="172"/>
      <c r="M100" s="9">
        <f t="shared" si="15"/>
        <v>0</v>
      </c>
      <c r="N100" s="9">
        <f t="shared" si="20"/>
        <v>0</v>
      </c>
      <c r="O100" s="9">
        <f t="shared" si="21"/>
        <v>0</v>
      </c>
      <c r="P100" s="9">
        <f t="shared" si="16"/>
        <v>1</v>
      </c>
      <c r="Q100" s="9">
        <f t="shared" si="17"/>
        <v>0</v>
      </c>
      <c r="R100" s="9">
        <f t="shared" si="18"/>
        <v>0</v>
      </c>
      <c r="T100" s="9">
        <f t="shared" si="19"/>
        <v>0</v>
      </c>
    </row>
    <row r="101" spans="2:20" ht="15" customHeight="1" x14ac:dyDescent="0.25">
      <c r="B101" s="78" t="str">
        <f t="shared" si="14"/>
        <v>!!!</v>
      </c>
      <c r="C101" s="264" t="str">
        <f>VLOOKUP('Angaben Stationen'!$D100,{"29 - Psychiatrie (Erwachsene)","29 - Psychiatrie (Erwachsene)";"30 - Kinder- und Jugendpsychiatrie","30 - Kinder- und Jugendpsychiatrie";"31 - Psychosomatik","31 - Psychosomatik";"00 - Bitte eine Fachabteilung auswählen","";0,""},2,0)</f>
        <v/>
      </c>
      <c r="D101" s="265" t="str">
        <f>IF('Angaben Stationen'!$D100&lt;&gt;"",'Angaben Stationen'!$C100,"")</f>
        <v/>
      </c>
      <c r="E101" s="266" t="str">
        <f>IF(LEN($D101)&gt;0,VLOOKUP(TEXT($D101,0),'Angaben Stationen'!$C$14:$E$113,3,0),"")</f>
        <v/>
      </c>
      <c r="F101" s="267"/>
      <c r="G101" s="268"/>
      <c r="H101" s="172"/>
      <c r="M101" s="9">
        <f t="shared" si="15"/>
        <v>0</v>
      </c>
      <c r="N101" s="9">
        <f t="shared" si="20"/>
        <v>0</v>
      </c>
      <c r="O101" s="9">
        <f t="shared" si="21"/>
        <v>0</v>
      </c>
      <c r="P101" s="9">
        <f t="shared" si="16"/>
        <v>1</v>
      </c>
      <c r="Q101" s="9">
        <f t="shared" si="17"/>
        <v>0</v>
      </c>
      <c r="R101" s="9">
        <f t="shared" si="18"/>
        <v>0</v>
      </c>
      <c r="T101" s="9">
        <f t="shared" si="19"/>
        <v>0</v>
      </c>
    </row>
    <row r="102" spans="2:20" ht="15" customHeight="1" x14ac:dyDescent="0.25">
      <c r="B102" s="78" t="str">
        <f t="shared" si="14"/>
        <v>!!!</v>
      </c>
      <c r="C102" s="264" t="str">
        <f>VLOOKUP('Angaben Stationen'!$D101,{"29 - Psychiatrie (Erwachsene)","29 - Psychiatrie (Erwachsene)";"30 - Kinder- und Jugendpsychiatrie","30 - Kinder- und Jugendpsychiatrie";"31 - Psychosomatik","31 - Psychosomatik";"00 - Bitte eine Fachabteilung auswählen","";0,""},2,0)</f>
        <v/>
      </c>
      <c r="D102" s="265" t="str">
        <f>IF('Angaben Stationen'!$D101&lt;&gt;"",'Angaben Stationen'!$C101,"")</f>
        <v/>
      </c>
      <c r="E102" s="266" t="str">
        <f>IF(LEN($D102)&gt;0,VLOOKUP(TEXT($D102,0),'Angaben Stationen'!$C$14:$E$113,3,0),"")</f>
        <v/>
      </c>
      <c r="F102" s="267"/>
      <c r="G102" s="268"/>
      <c r="H102" s="172"/>
      <c r="M102" s="9">
        <f t="shared" si="15"/>
        <v>0</v>
      </c>
      <c r="N102" s="9">
        <f t="shared" si="20"/>
        <v>0</v>
      </c>
      <c r="O102" s="9">
        <f t="shared" si="21"/>
        <v>0</v>
      </c>
      <c r="P102" s="9">
        <f t="shared" si="16"/>
        <v>1</v>
      </c>
      <c r="Q102" s="9">
        <f t="shared" si="17"/>
        <v>0</v>
      </c>
      <c r="R102" s="9">
        <f t="shared" si="18"/>
        <v>0</v>
      </c>
      <c r="T102" s="9">
        <f t="shared" si="19"/>
        <v>0</v>
      </c>
    </row>
    <row r="103" spans="2:20" ht="15" customHeight="1" x14ac:dyDescent="0.25">
      <c r="B103" s="78" t="str">
        <f t="shared" si="14"/>
        <v>!!!</v>
      </c>
      <c r="C103" s="264" t="str">
        <f>VLOOKUP('Angaben Stationen'!$D102,{"29 - Psychiatrie (Erwachsene)","29 - Psychiatrie (Erwachsene)";"30 - Kinder- und Jugendpsychiatrie","30 - Kinder- und Jugendpsychiatrie";"31 - Psychosomatik","31 - Psychosomatik";"00 - Bitte eine Fachabteilung auswählen","";0,""},2,0)</f>
        <v/>
      </c>
      <c r="D103" s="265" t="str">
        <f>IF('Angaben Stationen'!$D102&lt;&gt;"",'Angaben Stationen'!$C102,"")</f>
        <v/>
      </c>
      <c r="E103" s="266" t="str">
        <f>IF(LEN($D103)&gt;0,VLOOKUP(TEXT($D103,0),'Angaben Stationen'!$C$14:$E$113,3,0),"")</f>
        <v/>
      </c>
      <c r="F103" s="267"/>
      <c r="G103" s="268"/>
      <c r="H103" s="172"/>
      <c r="M103" s="9">
        <f t="shared" si="15"/>
        <v>0</v>
      </c>
      <c r="N103" s="9">
        <f t="shared" si="20"/>
        <v>0</v>
      </c>
      <c r="O103" s="9">
        <f t="shared" si="21"/>
        <v>0</v>
      </c>
      <c r="P103" s="9">
        <f t="shared" si="16"/>
        <v>1</v>
      </c>
      <c r="Q103" s="9">
        <f t="shared" si="17"/>
        <v>0</v>
      </c>
      <c r="R103" s="9">
        <f t="shared" si="18"/>
        <v>0</v>
      </c>
      <c r="T103" s="9">
        <f t="shared" si="19"/>
        <v>0</v>
      </c>
    </row>
    <row r="104" spans="2:20" ht="15" customHeight="1" x14ac:dyDescent="0.25">
      <c r="B104" s="78" t="str">
        <f t="shared" si="14"/>
        <v>!!!</v>
      </c>
      <c r="C104" s="264" t="str">
        <f>VLOOKUP('Angaben Stationen'!$D103,{"29 - Psychiatrie (Erwachsene)","29 - Psychiatrie (Erwachsene)";"30 - Kinder- und Jugendpsychiatrie","30 - Kinder- und Jugendpsychiatrie";"31 - Psychosomatik","31 - Psychosomatik";"00 - Bitte eine Fachabteilung auswählen","";0,""},2,0)</f>
        <v/>
      </c>
      <c r="D104" s="265" t="str">
        <f>IF('Angaben Stationen'!$D103&lt;&gt;"",'Angaben Stationen'!$C103,"")</f>
        <v/>
      </c>
      <c r="E104" s="266" t="str">
        <f>IF(LEN($D104)&gt;0,VLOOKUP(TEXT($D104,0),'Angaben Stationen'!$C$14:$E$113,3,0),"")</f>
        <v/>
      </c>
      <c r="F104" s="267"/>
      <c r="G104" s="268"/>
      <c r="H104" s="172"/>
      <c r="M104" s="9">
        <f t="shared" si="15"/>
        <v>0</v>
      </c>
      <c r="N104" s="9">
        <f t="shared" si="20"/>
        <v>0</v>
      </c>
      <c r="O104" s="9">
        <f t="shared" si="21"/>
        <v>0</v>
      </c>
      <c r="P104" s="9">
        <f t="shared" si="16"/>
        <v>1</v>
      </c>
      <c r="Q104" s="9">
        <f t="shared" si="17"/>
        <v>0</v>
      </c>
      <c r="R104" s="9">
        <f t="shared" si="18"/>
        <v>0</v>
      </c>
      <c r="T104" s="9">
        <f t="shared" si="19"/>
        <v>0</v>
      </c>
    </row>
    <row r="105" spans="2:20" ht="15" customHeight="1" x14ac:dyDescent="0.25">
      <c r="B105" s="78" t="str">
        <f t="shared" si="14"/>
        <v>!!!</v>
      </c>
      <c r="C105" s="264" t="str">
        <f>VLOOKUP('Angaben Stationen'!$D104,{"29 - Psychiatrie (Erwachsene)","29 - Psychiatrie (Erwachsene)";"30 - Kinder- und Jugendpsychiatrie","30 - Kinder- und Jugendpsychiatrie";"31 - Psychosomatik","31 - Psychosomatik";"00 - Bitte eine Fachabteilung auswählen","";0,""},2,0)</f>
        <v/>
      </c>
      <c r="D105" s="265" t="str">
        <f>IF('Angaben Stationen'!$D104&lt;&gt;"",'Angaben Stationen'!$C104,"")</f>
        <v/>
      </c>
      <c r="E105" s="266" t="str">
        <f>IF(LEN($D105)&gt;0,VLOOKUP(TEXT($D105,0),'Angaben Stationen'!$C$14:$E$113,3,0),"")</f>
        <v/>
      </c>
      <c r="F105" s="267"/>
      <c r="G105" s="268"/>
      <c r="H105" s="172"/>
      <c r="M105" s="9">
        <f t="shared" si="15"/>
        <v>0</v>
      </c>
      <c r="N105" s="9">
        <f t="shared" si="20"/>
        <v>0</v>
      </c>
      <c r="O105" s="9">
        <f t="shared" si="21"/>
        <v>0</v>
      </c>
      <c r="P105" s="9">
        <f t="shared" si="16"/>
        <v>1</v>
      </c>
      <c r="Q105" s="9">
        <f t="shared" si="17"/>
        <v>0</v>
      </c>
      <c r="R105" s="9">
        <f t="shared" si="18"/>
        <v>0</v>
      </c>
      <c r="T105" s="9">
        <f t="shared" si="19"/>
        <v>0</v>
      </c>
    </row>
    <row r="106" spans="2:20" ht="15" customHeight="1" x14ac:dyDescent="0.25">
      <c r="B106" s="78" t="str">
        <f t="shared" si="14"/>
        <v>!!!</v>
      </c>
      <c r="C106" s="264" t="str">
        <f>VLOOKUP('Angaben Stationen'!$D105,{"29 - Psychiatrie (Erwachsene)","29 - Psychiatrie (Erwachsene)";"30 - Kinder- und Jugendpsychiatrie","30 - Kinder- und Jugendpsychiatrie";"31 - Psychosomatik","31 - Psychosomatik";"00 - Bitte eine Fachabteilung auswählen","";0,""},2,0)</f>
        <v/>
      </c>
      <c r="D106" s="265" t="str">
        <f>IF('Angaben Stationen'!$D105&lt;&gt;"",'Angaben Stationen'!$C105,"")</f>
        <v/>
      </c>
      <c r="E106" s="266" t="str">
        <f>IF(LEN($D106)&gt;0,VLOOKUP(TEXT($D106,0),'Angaben Stationen'!$C$14:$E$113,3,0),"")</f>
        <v/>
      </c>
      <c r="F106" s="267"/>
      <c r="G106" s="268"/>
      <c r="H106" s="172"/>
      <c r="M106" s="9">
        <f t="shared" si="15"/>
        <v>0</v>
      </c>
      <c r="N106" s="9">
        <f t="shared" si="20"/>
        <v>0</v>
      </c>
      <c r="O106" s="9">
        <f t="shared" si="21"/>
        <v>0</v>
      </c>
      <c r="P106" s="9">
        <f t="shared" si="16"/>
        <v>1</v>
      </c>
      <c r="Q106" s="9">
        <f t="shared" si="17"/>
        <v>0</v>
      </c>
      <c r="R106" s="9">
        <f t="shared" si="18"/>
        <v>0</v>
      </c>
      <c r="T106" s="9">
        <f t="shared" si="19"/>
        <v>0</v>
      </c>
    </row>
    <row r="107" spans="2:20" ht="15" customHeight="1" x14ac:dyDescent="0.25">
      <c r="B107" s="78" t="str">
        <f t="shared" si="14"/>
        <v>!!!</v>
      </c>
      <c r="C107" s="264" t="str">
        <f>VLOOKUP('Angaben Stationen'!$D106,{"29 - Psychiatrie (Erwachsene)","29 - Psychiatrie (Erwachsene)";"30 - Kinder- und Jugendpsychiatrie","30 - Kinder- und Jugendpsychiatrie";"31 - Psychosomatik","31 - Psychosomatik";"00 - Bitte eine Fachabteilung auswählen","";0,""},2,0)</f>
        <v/>
      </c>
      <c r="D107" s="265" t="str">
        <f>IF('Angaben Stationen'!$D106&lt;&gt;"",'Angaben Stationen'!$C106,"")</f>
        <v/>
      </c>
      <c r="E107" s="266" t="str">
        <f>IF(LEN($D107)&gt;0,VLOOKUP(TEXT($D107,0),'Angaben Stationen'!$C$14:$E$113,3,0),"")</f>
        <v/>
      </c>
      <c r="F107" s="267"/>
      <c r="G107" s="268"/>
      <c r="H107" s="172"/>
      <c r="M107" s="9">
        <f t="shared" si="15"/>
        <v>0</v>
      </c>
      <c r="N107" s="9">
        <f t="shared" si="20"/>
        <v>0</v>
      </c>
      <c r="O107" s="9">
        <f t="shared" si="21"/>
        <v>0</v>
      </c>
      <c r="P107" s="9">
        <f t="shared" si="16"/>
        <v>1</v>
      </c>
      <c r="Q107" s="9">
        <f t="shared" si="17"/>
        <v>0</v>
      </c>
      <c r="R107" s="9">
        <f t="shared" si="18"/>
        <v>0</v>
      </c>
      <c r="T107" s="9">
        <f t="shared" si="19"/>
        <v>0</v>
      </c>
    </row>
    <row r="108" spans="2:20" ht="15" customHeight="1" x14ac:dyDescent="0.25">
      <c r="B108" s="78" t="str">
        <f t="shared" si="14"/>
        <v>!!!</v>
      </c>
      <c r="C108" s="264" t="str">
        <f>VLOOKUP('Angaben Stationen'!$D107,{"29 - Psychiatrie (Erwachsene)","29 - Psychiatrie (Erwachsene)";"30 - Kinder- und Jugendpsychiatrie","30 - Kinder- und Jugendpsychiatrie";"31 - Psychosomatik","31 - Psychosomatik";"00 - Bitte eine Fachabteilung auswählen","";0,""},2,0)</f>
        <v/>
      </c>
      <c r="D108" s="265" t="str">
        <f>IF('Angaben Stationen'!$D107&lt;&gt;"",'Angaben Stationen'!$C107,"")</f>
        <v/>
      </c>
      <c r="E108" s="266" t="str">
        <f>IF(LEN($D108)&gt;0,VLOOKUP(TEXT($D108,0),'Angaben Stationen'!$C$14:$E$113,3,0),"")</f>
        <v/>
      </c>
      <c r="F108" s="267"/>
      <c r="G108" s="268"/>
      <c r="H108" s="172"/>
      <c r="M108" s="9">
        <f t="shared" si="15"/>
        <v>0</v>
      </c>
      <c r="N108" s="9">
        <f t="shared" si="20"/>
        <v>0</v>
      </c>
      <c r="O108" s="9">
        <f t="shared" si="21"/>
        <v>0</v>
      </c>
      <c r="P108" s="9">
        <f t="shared" si="16"/>
        <v>1</v>
      </c>
      <c r="Q108" s="9">
        <f t="shared" si="17"/>
        <v>0</v>
      </c>
      <c r="R108" s="9">
        <f t="shared" si="18"/>
        <v>0</v>
      </c>
      <c r="T108" s="9">
        <f t="shared" si="19"/>
        <v>0</v>
      </c>
    </row>
    <row r="109" spans="2:20" ht="15" customHeight="1" x14ac:dyDescent="0.25">
      <c r="B109" s="78" t="str">
        <f t="shared" si="14"/>
        <v>!!!</v>
      </c>
      <c r="C109" s="264" t="str">
        <f>VLOOKUP('Angaben Stationen'!$D108,{"29 - Psychiatrie (Erwachsene)","29 - Psychiatrie (Erwachsene)";"30 - Kinder- und Jugendpsychiatrie","30 - Kinder- und Jugendpsychiatrie";"31 - Psychosomatik","31 - Psychosomatik";"00 - Bitte eine Fachabteilung auswählen","";0,""},2,0)</f>
        <v/>
      </c>
      <c r="D109" s="265" t="str">
        <f>IF('Angaben Stationen'!$D108&lt;&gt;"",'Angaben Stationen'!$C108,"")</f>
        <v/>
      </c>
      <c r="E109" s="266" t="str">
        <f>IF(LEN($D109)&gt;0,VLOOKUP(TEXT($D109,0),'Angaben Stationen'!$C$14:$E$113,3,0),"")</f>
        <v/>
      </c>
      <c r="F109" s="267"/>
      <c r="G109" s="268"/>
      <c r="H109" s="172"/>
      <c r="M109" s="9">
        <f t="shared" si="15"/>
        <v>0</v>
      </c>
      <c r="N109" s="9">
        <f t="shared" si="20"/>
        <v>0</v>
      </c>
      <c r="O109" s="9">
        <f t="shared" si="21"/>
        <v>0</v>
      </c>
      <c r="P109" s="9">
        <f t="shared" si="16"/>
        <v>1</v>
      </c>
      <c r="Q109" s="9">
        <f t="shared" si="17"/>
        <v>0</v>
      </c>
      <c r="R109" s="9">
        <f t="shared" si="18"/>
        <v>0</v>
      </c>
      <c r="T109" s="9">
        <f t="shared" si="19"/>
        <v>0</v>
      </c>
    </row>
    <row r="110" spans="2:20" ht="15" customHeight="1" x14ac:dyDescent="0.25">
      <c r="B110" s="78" t="str">
        <f t="shared" si="14"/>
        <v>!!!</v>
      </c>
      <c r="C110" s="264" t="str">
        <f>VLOOKUP('Angaben Stationen'!$D109,{"29 - Psychiatrie (Erwachsene)","29 - Psychiatrie (Erwachsene)";"30 - Kinder- und Jugendpsychiatrie","30 - Kinder- und Jugendpsychiatrie";"31 - Psychosomatik","31 - Psychosomatik";"00 - Bitte eine Fachabteilung auswählen","";0,""},2,0)</f>
        <v/>
      </c>
      <c r="D110" s="265" t="str">
        <f>IF('Angaben Stationen'!$D109&lt;&gt;"",'Angaben Stationen'!$C109,"")</f>
        <v/>
      </c>
      <c r="E110" s="266" t="str">
        <f>IF(LEN($D110)&gt;0,VLOOKUP(TEXT($D110,0),'Angaben Stationen'!$C$14:$E$113,3,0),"")</f>
        <v/>
      </c>
      <c r="F110" s="267"/>
      <c r="G110" s="268"/>
      <c r="H110" s="172"/>
      <c r="M110" s="9">
        <f t="shared" si="15"/>
        <v>0</v>
      </c>
      <c r="N110" s="9">
        <f t="shared" si="20"/>
        <v>0</v>
      </c>
      <c r="O110" s="9">
        <f t="shared" si="21"/>
        <v>0</v>
      </c>
      <c r="P110" s="9">
        <f t="shared" si="16"/>
        <v>1</v>
      </c>
      <c r="Q110" s="9">
        <f t="shared" si="17"/>
        <v>0</v>
      </c>
      <c r="R110" s="9">
        <f t="shared" si="18"/>
        <v>0</v>
      </c>
      <c r="T110" s="9">
        <f t="shared" si="19"/>
        <v>0</v>
      </c>
    </row>
    <row r="111" spans="2:20" ht="15" customHeight="1" x14ac:dyDescent="0.25">
      <c r="B111" s="78" t="str">
        <f t="shared" si="14"/>
        <v>!!!</v>
      </c>
      <c r="C111" s="264" t="str">
        <f>VLOOKUP('Angaben Stationen'!$D110,{"29 - Psychiatrie (Erwachsene)","29 - Psychiatrie (Erwachsene)";"30 - Kinder- und Jugendpsychiatrie","30 - Kinder- und Jugendpsychiatrie";"31 - Psychosomatik","31 - Psychosomatik";"00 - Bitte eine Fachabteilung auswählen","";0,""},2,0)</f>
        <v/>
      </c>
      <c r="D111" s="265" t="str">
        <f>IF('Angaben Stationen'!$D110&lt;&gt;"",'Angaben Stationen'!$C110,"")</f>
        <v/>
      </c>
      <c r="E111" s="266" t="str">
        <f>IF(LEN($D111)&gt;0,VLOOKUP(TEXT($D111,0),'Angaben Stationen'!$C$14:$E$113,3,0),"")</f>
        <v/>
      </c>
      <c r="F111" s="267"/>
      <c r="G111" s="268"/>
      <c r="H111" s="172"/>
      <c r="M111" s="9">
        <f t="shared" si="15"/>
        <v>0</v>
      </c>
      <c r="N111" s="9">
        <f t="shared" si="20"/>
        <v>0</v>
      </c>
      <c r="O111" s="9">
        <f t="shared" si="21"/>
        <v>0</v>
      </c>
      <c r="P111" s="9">
        <f t="shared" si="16"/>
        <v>1</v>
      </c>
      <c r="Q111" s="9">
        <f t="shared" si="17"/>
        <v>0</v>
      </c>
      <c r="R111" s="9">
        <f t="shared" si="18"/>
        <v>0</v>
      </c>
      <c r="T111" s="9">
        <f t="shared" si="19"/>
        <v>0</v>
      </c>
    </row>
    <row r="112" spans="2:20" ht="15" customHeight="1" x14ac:dyDescent="0.25">
      <c r="B112" s="78" t="str">
        <f t="shared" si="14"/>
        <v>!!!</v>
      </c>
      <c r="C112" s="264" t="str">
        <f>VLOOKUP('Angaben Stationen'!$D111,{"29 - Psychiatrie (Erwachsene)","29 - Psychiatrie (Erwachsene)";"30 - Kinder- und Jugendpsychiatrie","30 - Kinder- und Jugendpsychiatrie";"31 - Psychosomatik","31 - Psychosomatik";"00 - Bitte eine Fachabteilung auswählen","";0,""},2,0)</f>
        <v/>
      </c>
      <c r="D112" s="265" t="str">
        <f>IF('Angaben Stationen'!$D111&lt;&gt;"",'Angaben Stationen'!$C111,"")</f>
        <v/>
      </c>
      <c r="E112" s="266" t="str">
        <f>IF(LEN($D112)&gt;0,VLOOKUP(TEXT($D112,0),'Angaben Stationen'!$C$14:$E$113,3,0),"")</f>
        <v/>
      </c>
      <c r="F112" s="267"/>
      <c r="G112" s="268"/>
      <c r="H112" s="172"/>
      <c r="M112" s="9">
        <f t="shared" si="15"/>
        <v>0</v>
      </c>
      <c r="N112" s="9">
        <f t="shared" si="20"/>
        <v>0</v>
      </c>
      <c r="O112" s="9">
        <f t="shared" si="21"/>
        <v>0</v>
      </c>
      <c r="P112" s="9">
        <f t="shared" si="16"/>
        <v>1</v>
      </c>
      <c r="Q112" s="9">
        <f t="shared" si="17"/>
        <v>0</v>
      </c>
      <c r="R112" s="9">
        <f t="shared" si="18"/>
        <v>0</v>
      </c>
      <c r="T112" s="9">
        <f t="shared" si="19"/>
        <v>0</v>
      </c>
    </row>
    <row r="113" spans="2:20" ht="15" customHeight="1" x14ac:dyDescent="0.25">
      <c r="B113" s="78" t="str">
        <f t="shared" si="14"/>
        <v>!!!</v>
      </c>
      <c r="C113" s="264" t="str">
        <f>VLOOKUP('Angaben Stationen'!$D112,{"29 - Psychiatrie (Erwachsene)","29 - Psychiatrie (Erwachsene)";"30 - Kinder- und Jugendpsychiatrie","30 - Kinder- und Jugendpsychiatrie";"31 - Psychosomatik","31 - Psychosomatik";"00 - Bitte eine Fachabteilung auswählen","";0,""},2,0)</f>
        <v/>
      </c>
      <c r="D113" s="265" t="str">
        <f>IF('Angaben Stationen'!$D112&lt;&gt;"",'Angaben Stationen'!$C112,"")</f>
        <v/>
      </c>
      <c r="E113" s="266" t="str">
        <f>IF(LEN($D113)&gt;0,VLOOKUP(TEXT($D113,0),'Angaben Stationen'!$C$14:$E$113,3,0),"")</f>
        <v/>
      </c>
      <c r="F113" s="267"/>
      <c r="G113" s="268"/>
      <c r="H113" s="172"/>
      <c r="M113" s="9">
        <f t="shared" si="15"/>
        <v>0</v>
      </c>
      <c r="N113" s="9">
        <f t="shared" si="20"/>
        <v>0</v>
      </c>
      <c r="O113" s="9">
        <f t="shared" si="21"/>
        <v>0</v>
      </c>
      <c r="P113" s="9">
        <f t="shared" si="16"/>
        <v>1</v>
      </c>
      <c r="Q113" s="9">
        <f t="shared" si="17"/>
        <v>0</v>
      </c>
      <c r="R113" s="9">
        <f t="shared" si="18"/>
        <v>0</v>
      </c>
      <c r="T113" s="9">
        <f t="shared" si="19"/>
        <v>0</v>
      </c>
    </row>
    <row r="114" spans="2:20" ht="15" customHeight="1" x14ac:dyDescent="0.25">
      <c r="B114" s="78" t="str">
        <f t="shared" si="14"/>
        <v>!!!</v>
      </c>
      <c r="C114" s="264" t="str">
        <f>VLOOKUP('Angaben Stationen'!$D113,{"29 - Psychiatrie (Erwachsene)","29 - Psychiatrie (Erwachsene)";"30 - Kinder- und Jugendpsychiatrie","30 - Kinder- und Jugendpsychiatrie";"31 - Psychosomatik","31 - Psychosomatik";"00 - Bitte eine Fachabteilung auswählen","";0,""},2,0)</f>
        <v/>
      </c>
      <c r="D114" s="265" t="str">
        <f>IF('Angaben Stationen'!$D113&lt;&gt;"",'Angaben Stationen'!$C113,"")</f>
        <v/>
      </c>
      <c r="E114" s="266" t="str">
        <f>IF(LEN($D114)&gt;0,VLOOKUP(TEXT($D114,0),'Angaben Stationen'!$C$14:$E$113,3,0),"")</f>
        <v/>
      </c>
      <c r="F114" s="267"/>
      <c r="G114" s="268"/>
      <c r="H114" s="172"/>
      <c r="M114" s="9">
        <f t="shared" si="15"/>
        <v>0</v>
      </c>
      <c r="N114" s="9">
        <f t="shared" si="20"/>
        <v>0</v>
      </c>
      <c r="O114" s="9">
        <f t="shared" si="21"/>
        <v>0</v>
      </c>
      <c r="P114" s="9">
        <f t="shared" si="16"/>
        <v>1</v>
      </c>
      <c r="Q114" s="9">
        <f t="shared" si="17"/>
        <v>0</v>
      </c>
      <c r="R114" s="9">
        <f t="shared" si="18"/>
        <v>0</v>
      </c>
      <c r="T114" s="9">
        <f t="shared" si="19"/>
        <v>0</v>
      </c>
    </row>
    <row r="115" spans="2:20" ht="15" customHeight="1" x14ac:dyDescent="0.25">
      <c r="B115" s="78"/>
      <c r="C115" s="46"/>
      <c r="D115" s="46"/>
      <c r="E115" s="46"/>
      <c r="F115" s="46"/>
      <c r="G115" s="46"/>
      <c r="H115" s="72"/>
    </row>
    <row r="116" spans="2:20" ht="15" customHeight="1" x14ac:dyDescent="0.25">
      <c r="B116" s="227"/>
      <c r="C116" s="227"/>
      <c r="D116" s="227"/>
      <c r="E116" s="227"/>
      <c r="F116" s="227"/>
      <c r="G116" s="227"/>
      <c r="H116" s="227"/>
    </row>
  </sheetData>
  <sheetProtection algorithmName="SHA-512" hashValue="S2vSdUcRaftT/EL42VlMfsPFeXfXlaZq5I7quhVkp+MKzyZnh07fJ/6XPd7dWQS/iAVzogKZgN2l3Y4/HYccIw==" saltValue="65cuhUpv4wpct/yqSv2DRw==" spinCount="100000" sheet="1" selectLockedCells="1" autoFilter="0"/>
  <autoFilter ref="C14:C66"/>
  <mergeCells count="4">
    <mergeCell ref="E7:G7"/>
    <mergeCell ref="B7:D7"/>
    <mergeCell ref="C10:G12"/>
    <mergeCell ref="C13:G13"/>
  </mergeCells>
  <conditionalFormatting sqref="F15:F114">
    <cfRule type="expression" dxfId="250" priority="209">
      <formula>C15=""</formula>
    </cfRule>
  </conditionalFormatting>
  <conditionalFormatting sqref="F16">
    <cfRule type="expression" dxfId="249" priority="208">
      <formula>C16=""</formula>
    </cfRule>
  </conditionalFormatting>
  <conditionalFormatting sqref="F17">
    <cfRule type="expression" dxfId="248" priority="207">
      <formula>C17=""</formula>
    </cfRule>
  </conditionalFormatting>
  <conditionalFormatting sqref="F18">
    <cfRule type="expression" dxfId="247" priority="206">
      <formula>C18=""</formula>
    </cfRule>
  </conditionalFormatting>
  <conditionalFormatting sqref="F19">
    <cfRule type="expression" dxfId="246" priority="205">
      <formula>C19=""</formula>
    </cfRule>
  </conditionalFormatting>
  <conditionalFormatting sqref="F20">
    <cfRule type="expression" dxfId="245" priority="204">
      <formula>C20=""</formula>
    </cfRule>
  </conditionalFormatting>
  <conditionalFormatting sqref="F21">
    <cfRule type="expression" dxfId="244" priority="203">
      <formula>C21=""</formula>
    </cfRule>
  </conditionalFormatting>
  <conditionalFormatting sqref="F22">
    <cfRule type="expression" dxfId="243" priority="202">
      <formula>C22=""</formula>
    </cfRule>
  </conditionalFormatting>
  <conditionalFormatting sqref="F23">
    <cfRule type="expression" dxfId="242" priority="201">
      <formula>C23=""</formula>
    </cfRule>
  </conditionalFormatting>
  <conditionalFormatting sqref="F24">
    <cfRule type="expression" dxfId="241" priority="200">
      <formula>C24=""</formula>
    </cfRule>
  </conditionalFormatting>
  <conditionalFormatting sqref="F25">
    <cfRule type="expression" dxfId="240" priority="199">
      <formula>C25=""</formula>
    </cfRule>
  </conditionalFormatting>
  <conditionalFormatting sqref="F26">
    <cfRule type="expression" dxfId="239" priority="198">
      <formula>C26=""</formula>
    </cfRule>
  </conditionalFormatting>
  <conditionalFormatting sqref="F27">
    <cfRule type="expression" dxfId="238" priority="197">
      <formula>C27=""</formula>
    </cfRule>
  </conditionalFormatting>
  <conditionalFormatting sqref="F28">
    <cfRule type="expression" dxfId="237" priority="196">
      <formula>C28=""</formula>
    </cfRule>
  </conditionalFormatting>
  <conditionalFormatting sqref="F29">
    <cfRule type="expression" dxfId="236" priority="195">
      <formula>C29=""</formula>
    </cfRule>
  </conditionalFormatting>
  <conditionalFormatting sqref="F30">
    <cfRule type="expression" dxfId="235" priority="194">
      <formula>C30=""</formula>
    </cfRule>
  </conditionalFormatting>
  <conditionalFormatting sqref="F31">
    <cfRule type="expression" dxfId="234" priority="193">
      <formula>C31=""</formula>
    </cfRule>
  </conditionalFormatting>
  <conditionalFormatting sqref="F32">
    <cfRule type="expression" dxfId="233" priority="192">
      <formula>C32=""</formula>
    </cfRule>
  </conditionalFormatting>
  <conditionalFormatting sqref="F33">
    <cfRule type="expression" dxfId="232" priority="191">
      <formula>C33=""</formula>
    </cfRule>
  </conditionalFormatting>
  <conditionalFormatting sqref="F34">
    <cfRule type="expression" dxfId="231" priority="190">
      <formula>C34=""</formula>
    </cfRule>
  </conditionalFormatting>
  <conditionalFormatting sqref="F35">
    <cfRule type="expression" dxfId="230" priority="189">
      <formula>C35=""</formula>
    </cfRule>
  </conditionalFormatting>
  <conditionalFormatting sqref="F36">
    <cfRule type="expression" dxfId="229" priority="188">
      <formula>C36=""</formula>
    </cfRule>
  </conditionalFormatting>
  <conditionalFormatting sqref="F37">
    <cfRule type="expression" dxfId="228" priority="187">
      <formula>C37=""</formula>
    </cfRule>
  </conditionalFormatting>
  <conditionalFormatting sqref="F38">
    <cfRule type="expression" dxfId="227" priority="186">
      <formula>C38=""</formula>
    </cfRule>
  </conditionalFormatting>
  <conditionalFormatting sqref="F39">
    <cfRule type="expression" dxfId="226" priority="185">
      <formula>C39=""</formula>
    </cfRule>
  </conditionalFormatting>
  <conditionalFormatting sqref="F40">
    <cfRule type="expression" dxfId="225" priority="184">
      <formula>C40=""</formula>
    </cfRule>
  </conditionalFormatting>
  <conditionalFormatting sqref="F41">
    <cfRule type="expression" dxfId="224" priority="183">
      <formula>C41=""</formula>
    </cfRule>
  </conditionalFormatting>
  <conditionalFormatting sqref="F42">
    <cfRule type="expression" dxfId="223" priority="182">
      <formula>C42=""</formula>
    </cfRule>
  </conditionalFormatting>
  <conditionalFormatting sqref="F43">
    <cfRule type="expression" dxfId="222" priority="181">
      <formula>C43=""</formula>
    </cfRule>
  </conditionalFormatting>
  <conditionalFormatting sqref="F44">
    <cfRule type="expression" dxfId="221" priority="180">
      <formula>C44=""</formula>
    </cfRule>
  </conditionalFormatting>
  <conditionalFormatting sqref="F45">
    <cfRule type="expression" dxfId="220" priority="179">
      <formula>C45=""</formula>
    </cfRule>
  </conditionalFormatting>
  <conditionalFormatting sqref="F46">
    <cfRule type="expression" dxfId="219" priority="178">
      <formula>C46=""</formula>
    </cfRule>
  </conditionalFormatting>
  <conditionalFormatting sqref="F47">
    <cfRule type="expression" dxfId="218" priority="177">
      <formula>C47=""</formula>
    </cfRule>
  </conditionalFormatting>
  <conditionalFormatting sqref="F48">
    <cfRule type="expression" dxfId="217" priority="176">
      <formula>C48=""</formula>
    </cfRule>
  </conditionalFormatting>
  <conditionalFormatting sqref="F49">
    <cfRule type="expression" dxfId="216" priority="175">
      <formula>C49=""</formula>
    </cfRule>
  </conditionalFormatting>
  <conditionalFormatting sqref="F50">
    <cfRule type="expression" dxfId="215" priority="174">
      <formula>C50=""</formula>
    </cfRule>
  </conditionalFormatting>
  <conditionalFormatting sqref="F51">
    <cfRule type="expression" dxfId="214" priority="173">
      <formula>C51=""</formula>
    </cfRule>
  </conditionalFormatting>
  <conditionalFormatting sqref="F52">
    <cfRule type="expression" dxfId="213" priority="172">
      <formula>C52=""</formula>
    </cfRule>
  </conditionalFormatting>
  <conditionalFormatting sqref="F53">
    <cfRule type="expression" dxfId="212" priority="156">
      <formula>C53=""</formula>
    </cfRule>
  </conditionalFormatting>
  <conditionalFormatting sqref="F54">
    <cfRule type="expression" dxfId="211" priority="155">
      <formula>C54=""</formula>
    </cfRule>
  </conditionalFormatting>
  <conditionalFormatting sqref="F55">
    <cfRule type="expression" dxfId="210" priority="154">
      <formula>C55=""</formula>
    </cfRule>
  </conditionalFormatting>
  <conditionalFormatting sqref="F56">
    <cfRule type="expression" dxfId="209" priority="153">
      <formula>C56=""</formula>
    </cfRule>
  </conditionalFormatting>
  <conditionalFormatting sqref="F57">
    <cfRule type="expression" dxfId="208" priority="152">
      <formula>C57=""</formula>
    </cfRule>
  </conditionalFormatting>
  <conditionalFormatting sqref="F58">
    <cfRule type="expression" dxfId="207" priority="151">
      <formula>C58=""</formula>
    </cfRule>
  </conditionalFormatting>
  <conditionalFormatting sqref="F59">
    <cfRule type="expression" dxfId="206" priority="150">
      <formula>C59=""</formula>
    </cfRule>
  </conditionalFormatting>
  <conditionalFormatting sqref="F60">
    <cfRule type="expression" dxfId="205" priority="149">
      <formula>C60=""</formula>
    </cfRule>
  </conditionalFormatting>
  <conditionalFormatting sqref="F61">
    <cfRule type="expression" dxfId="204" priority="148">
      <formula>C61=""</formula>
    </cfRule>
  </conditionalFormatting>
  <conditionalFormatting sqref="F62">
    <cfRule type="expression" dxfId="203" priority="147">
      <formula>C62=""</formula>
    </cfRule>
  </conditionalFormatting>
  <conditionalFormatting sqref="F63">
    <cfRule type="expression" dxfId="202" priority="146">
      <formula>C63=""</formula>
    </cfRule>
  </conditionalFormatting>
  <conditionalFormatting sqref="F64:F114">
    <cfRule type="expression" dxfId="201" priority="145">
      <formula>C64=""</formula>
    </cfRule>
  </conditionalFormatting>
  <conditionalFormatting sqref="G15:G114">
    <cfRule type="expression" dxfId="200" priority="109">
      <formula>C15=""</formula>
    </cfRule>
  </conditionalFormatting>
  <conditionalFormatting sqref="G16">
    <cfRule type="expression" dxfId="199" priority="108">
      <formula>C16=""</formula>
    </cfRule>
  </conditionalFormatting>
  <conditionalFormatting sqref="G17">
    <cfRule type="expression" dxfId="198" priority="107">
      <formula>C17=""</formula>
    </cfRule>
  </conditionalFormatting>
  <conditionalFormatting sqref="G18">
    <cfRule type="expression" dxfId="197" priority="106">
      <formula>C18=""</formula>
    </cfRule>
  </conditionalFormatting>
  <conditionalFormatting sqref="G19">
    <cfRule type="expression" dxfId="196" priority="105">
      <formula>C19=""</formula>
    </cfRule>
  </conditionalFormatting>
  <conditionalFormatting sqref="G20">
    <cfRule type="expression" dxfId="195" priority="104">
      <formula>C20=""</formula>
    </cfRule>
  </conditionalFormatting>
  <conditionalFormatting sqref="G21">
    <cfRule type="expression" dxfId="194" priority="103">
      <formula>C21=""</formula>
    </cfRule>
  </conditionalFormatting>
  <conditionalFormatting sqref="G22">
    <cfRule type="expression" dxfId="193" priority="102">
      <formula>C22=""</formula>
    </cfRule>
  </conditionalFormatting>
  <conditionalFormatting sqref="G23">
    <cfRule type="expression" dxfId="192" priority="101">
      <formula>C23=""</formula>
    </cfRule>
  </conditionalFormatting>
  <conditionalFormatting sqref="G24">
    <cfRule type="expression" dxfId="191" priority="100">
      <formula>C24=""</formula>
    </cfRule>
  </conditionalFormatting>
  <conditionalFormatting sqref="G25">
    <cfRule type="expression" dxfId="190" priority="99">
      <formula>C25=""</formula>
    </cfRule>
  </conditionalFormatting>
  <conditionalFormatting sqref="G26">
    <cfRule type="expression" dxfId="189" priority="98">
      <formula>C26=""</formula>
    </cfRule>
  </conditionalFormatting>
  <conditionalFormatting sqref="G27">
    <cfRule type="expression" dxfId="188" priority="97">
      <formula>C27=""</formula>
    </cfRule>
  </conditionalFormatting>
  <conditionalFormatting sqref="G28">
    <cfRule type="expression" dxfId="187" priority="96">
      <formula>C28=""</formula>
    </cfRule>
  </conditionalFormatting>
  <conditionalFormatting sqref="G29">
    <cfRule type="expression" dxfId="186" priority="95">
      <formula>C29=""</formula>
    </cfRule>
  </conditionalFormatting>
  <conditionalFormatting sqref="G30">
    <cfRule type="expression" dxfId="185" priority="94">
      <formula>C30=""</formula>
    </cfRule>
  </conditionalFormatting>
  <conditionalFormatting sqref="G31">
    <cfRule type="expression" dxfId="184" priority="93">
      <formula>C31=""</formula>
    </cfRule>
  </conditionalFormatting>
  <conditionalFormatting sqref="G32">
    <cfRule type="expression" dxfId="183" priority="92">
      <formula>C32=""</formula>
    </cfRule>
  </conditionalFormatting>
  <conditionalFormatting sqref="G33">
    <cfRule type="expression" dxfId="182" priority="91">
      <formula>C33=""</formula>
    </cfRule>
  </conditionalFormatting>
  <conditionalFormatting sqref="G34">
    <cfRule type="expression" dxfId="181" priority="90">
      <formula>C34=""</formula>
    </cfRule>
  </conditionalFormatting>
  <conditionalFormatting sqref="G35">
    <cfRule type="expression" dxfId="180" priority="89">
      <formula>C35=""</formula>
    </cfRule>
  </conditionalFormatting>
  <conditionalFormatting sqref="G36">
    <cfRule type="expression" dxfId="179" priority="88">
      <formula>C36=""</formula>
    </cfRule>
  </conditionalFormatting>
  <conditionalFormatting sqref="G37">
    <cfRule type="expression" dxfId="178" priority="87">
      <formula>C37=""</formula>
    </cfRule>
  </conditionalFormatting>
  <conditionalFormatting sqref="G38">
    <cfRule type="expression" dxfId="177" priority="86">
      <formula>C38=""</formula>
    </cfRule>
  </conditionalFormatting>
  <conditionalFormatting sqref="G39">
    <cfRule type="expression" dxfId="176" priority="85">
      <formula>C39=""</formula>
    </cfRule>
  </conditionalFormatting>
  <conditionalFormatting sqref="G40">
    <cfRule type="expression" dxfId="175" priority="84">
      <formula>C40=""</formula>
    </cfRule>
  </conditionalFormatting>
  <conditionalFormatting sqref="G41">
    <cfRule type="expression" dxfId="174" priority="83">
      <formula>C41=""</formula>
    </cfRule>
  </conditionalFormatting>
  <conditionalFormatting sqref="G42">
    <cfRule type="expression" dxfId="173" priority="82">
      <formula>C42=""</formula>
    </cfRule>
  </conditionalFormatting>
  <conditionalFormatting sqref="G43">
    <cfRule type="expression" dxfId="172" priority="81">
      <formula>C43=""</formula>
    </cfRule>
  </conditionalFormatting>
  <conditionalFormatting sqref="G44">
    <cfRule type="expression" dxfId="171" priority="80">
      <formula>C44=""</formula>
    </cfRule>
  </conditionalFormatting>
  <conditionalFormatting sqref="G45">
    <cfRule type="expression" dxfId="170" priority="79">
      <formula>C45=""</formula>
    </cfRule>
  </conditionalFormatting>
  <conditionalFormatting sqref="G46">
    <cfRule type="expression" dxfId="169" priority="78">
      <formula>C46=""</formula>
    </cfRule>
  </conditionalFormatting>
  <conditionalFormatting sqref="G47">
    <cfRule type="expression" dxfId="168" priority="77">
      <formula>C47=""</formula>
    </cfRule>
  </conditionalFormatting>
  <conditionalFormatting sqref="G48">
    <cfRule type="expression" dxfId="167" priority="76">
      <formula>C48=""</formula>
    </cfRule>
  </conditionalFormatting>
  <conditionalFormatting sqref="G49">
    <cfRule type="expression" dxfId="166" priority="75">
      <formula>C49=""</formula>
    </cfRule>
  </conditionalFormatting>
  <conditionalFormatting sqref="G50">
    <cfRule type="expression" dxfId="165" priority="74">
      <formula>C50=""</formula>
    </cfRule>
  </conditionalFormatting>
  <conditionalFormatting sqref="G51">
    <cfRule type="expression" dxfId="164" priority="73">
      <formula>C51=""</formula>
    </cfRule>
  </conditionalFormatting>
  <conditionalFormatting sqref="G52">
    <cfRule type="expression" dxfId="163" priority="72">
      <formula>C52=""</formula>
    </cfRule>
  </conditionalFormatting>
  <conditionalFormatting sqref="G53">
    <cfRule type="expression" dxfId="162" priority="56">
      <formula>C53=""</formula>
    </cfRule>
  </conditionalFormatting>
  <conditionalFormatting sqref="G54">
    <cfRule type="expression" dxfId="161" priority="55">
      <formula>C54=""</formula>
    </cfRule>
  </conditionalFormatting>
  <conditionalFormatting sqref="G55">
    <cfRule type="expression" dxfId="160" priority="54">
      <formula>C55=""</formula>
    </cfRule>
  </conditionalFormatting>
  <conditionalFormatting sqref="G56">
    <cfRule type="expression" dxfId="159" priority="53">
      <formula>C56=""</formula>
    </cfRule>
  </conditionalFormatting>
  <conditionalFormatting sqref="G57">
    <cfRule type="expression" dxfId="158" priority="52">
      <formula>C57=""</formula>
    </cfRule>
  </conditionalFormatting>
  <conditionalFormatting sqref="G58">
    <cfRule type="expression" dxfId="157" priority="51">
      <formula>C58=""</formula>
    </cfRule>
  </conditionalFormatting>
  <conditionalFormatting sqref="G59">
    <cfRule type="expression" dxfId="156" priority="50">
      <formula>C59=""</formula>
    </cfRule>
  </conditionalFormatting>
  <conditionalFormatting sqref="G60">
    <cfRule type="expression" dxfId="155" priority="49">
      <formula>C60=""</formula>
    </cfRule>
  </conditionalFormatting>
  <conditionalFormatting sqref="G61">
    <cfRule type="expression" dxfId="154" priority="48">
      <formula>C61=""</formula>
    </cfRule>
  </conditionalFormatting>
  <conditionalFormatting sqref="G62">
    <cfRule type="expression" dxfId="153" priority="47">
      <formula>C62=""</formula>
    </cfRule>
  </conditionalFormatting>
  <conditionalFormatting sqref="G63">
    <cfRule type="expression" dxfId="152" priority="46">
      <formula>C63=""</formula>
    </cfRule>
  </conditionalFormatting>
  <conditionalFormatting sqref="G64:G114">
    <cfRule type="expression" dxfId="151" priority="45">
      <formula>C64=""</formula>
    </cfRule>
  </conditionalFormatting>
  <conditionalFormatting sqref="B15:B115">
    <cfRule type="expression" dxfId="150" priority="8">
      <formula>C15=""</formula>
    </cfRule>
  </conditionalFormatting>
  <conditionalFormatting sqref="C15:C114">
    <cfRule type="expression" dxfId="149" priority="7">
      <formula>C15=""</formula>
    </cfRule>
  </conditionalFormatting>
  <conditionalFormatting sqref="D15:D114">
    <cfRule type="expression" dxfId="148" priority="6">
      <formula>D15=""</formula>
    </cfRule>
  </conditionalFormatting>
  <conditionalFormatting sqref="E15:E114">
    <cfRule type="expression" dxfId="147" priority="5">
      <formula>D15=""</formula>
    </cfRule>
  </conditionalFormatting>
  <conditionalFormatting sqref="C13:G13">
    <cfRule type="expression" dxfId="146" priority="3">
      <formula>C13&lt;&gt;""</formula>
    </cfRule>
  </conditionalFormatting>
  <conditionalFormatting sqref="B13">
    <cfRule type="expression" dxfId="145" priority="2">
      <formula>B13&lt;&gt;""</formula>
    </cfRule>
  </conditionalFormatting>
  <conditionalFormatting sqref="E15:E114">
    <cfRule type="expression" dxfId="144" priority="1">
      <formula>E15=0</formula>
    </cfRule>
  </conditionalFormatting>
  <dataValidations count="2">
    <dataValidation type="whole" allowBlank="1" showErrorMessage="1" errorTitle="ACHTUNG: " error="Es sind nur Eingaben zwischen 0 und 999 zulässig" sqref="G15:G114">
      <formula1>0</formula1>
      <formula2>999</formula2>
    </dataValidation>
    <dataValidation type="whole" allowBlank="1" showErrorMessage="1" errorTitle="ACHTUNG: " error="Es sind nur Eingaben zwischen 1 und 999 zulässig" sqref="F15:F114">
      <formula1>0</formula1>
      <formula2>999</formula2>
    </dataValidation>
  </dataValidations>
  <hyperlinks>
    <hyperlink ref="G3" location="'A1'!F15" display="&lt;&lt; A1"/>
    <hyperlink ref="H3" location="A3.1!A1" display="A3.1 &gt;&gt;"/>
  </hyperlinks>
  <pageMargins left="0.25" right="0.25" top="0.75" bottom="0.75" header="0.3" footer="0.3"/>
  <pageSetup paperSize="9" scale="53" fitToHeight="0" orientation="portrait"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2:Z27"/>
  <sheetViews>
    <sheetView showGridLines="0" zoomScaleNormal="100" workbookViewId="0">
      <selection activeCell="D19" sqref="D19"/>
    </sheetView>
  </sheetViews>
  <sheetFormatPr baseColWidth="10" defaultColWidth="11.42578125" defaultRowHeight="15" x14ac:dyDescent="0.25"/>
  <cols>
    <col min="1" max="1" width="4.28515625" style="7" customWidth="1"/>
    <col min="2" max="2" width="11.42578125" style="7"/>
    <col min="3" max="3" width="35.7109375" style="7" customWidth="1"/>
    <col min="4" max="4" width="29.7109375" style="7" customWidth="1"/>
    <col min="5" max="5" width="34.28515625" style="7" customWidth="1"/>
    <col min="6" max="8" width="22.85546875" style="7" customWidth="1"/>
    <col min="9" max="9" width="11.42578125" style="7"/>
    <col min="10" max="22" width="11.42578125" style="9"/>
    <col min="23" max="26" width="11.42578125" style="329"/>
    <col min="27" max="16384" width="11.42578125" style="7"/>
  </cols>
  <sheetData>
    <row r="2" spans="1:26" x14ac:dyDescent="0.25">
      <c r="A2" s="7" t="s">
        <v>0</v>
      </c>
    </row>
    <row r="3" spans="1:26" s="57" customFormat="1" ht="30" customHeight="1" x14ac:dyDescent="0.35">
      <c r="A3" s="47"/>
      <c r="B3" s="58" t="s">
        <v>204</v>
      </c>
      <c r="C3" s="48" t="s">
        <v>364</v>
      </c>
      <c r="D3" s="52"/>
      <c r="E3" s="53"/>
      <c r="F3" s="53"/>
      <c r="G3" s="164" t="s">
        <v>23</v>
      </c>
      <c r="H3" s="157" t="s">
        <v>24</v>
      </c>
      <c r="J3" s="56"/>
      <c r="K3" s="56"/>
      <c r="L3" s="56"/>
      <c r="M3" s="56"/>
      <c r="N3" s="56"/>
      <c r="O3" s="56"/>
      <c r="P3" s="56"/>
      <c r="Q3" s="56"/>
      <c r="R3" s="56"/>
      <c r="S3" s="56"/>
      <c r="T3" s="56"/>
      <c r="U3" s="56"/>
      <c r="V3" s="56"/>
      <c r="W3" s="330"/>
      <c r="X3" s="330"/>
      <c r="Y3" s="330"/>
      <c r="Z3" s="330"/>
    </row>
    <row r="4" spans="1:26" ht="15" customHeight="1" x14ac:dyDescent="0.25">
      <c r="A4" s="21"/>
      <c r="B4" s="21"/>
      <c r="C4" s="21"/>
      <c r="D4" s="21"/>
      <c r="E4" s="21"/>
      <c r="F4" s="21"/>
      <c r="G4" s="21"/>
      <c r="H4" s="21"/>
    </row>
    <row r="5" spans="1:26" ht="15" customHeight="1" x14ac:dyDescent="0.25">
      <c r="A5" s="21"/>
      <c r="B5" s="126"/>
      <c r="C5" s="166" t="str">
        <f ca="1">"Haupt-IK: " &amp; CELL("inhalt",'Angaben KH-Standort'!D26)</f>
        <v xml:space="preserve">Haupt-IK: </v>
      </c>
      <c r="D5" s="86"/>
      <c r="E5" s="166" t="str">
        <f ca="1">"Jahr: " &amp; CELL("inhalt",'Angaben KH-Standort'!D13)</f>
        <v xml:space="preserve">Jahr: </v>
      </c>
      <c r="F5" s="62"/>
      <c r="G5" s="62"/>
      <c r="H5" s="63"/>
    </row>
    <row r="6" spans="1:26" ht="15" customHeight="1" x14ac:dyDescent="0.25">
      <c r="A6" s="21"/>
      <c r="B6" s="127"/>
      <c r="C6" s="167" t="str">
        <f ca="1" xml:space="preserve"> "Standort-ID: " &amp; CELL("inhalt",'Angaben KH-Standort'!D27)</f>
        <v xml:space="preserve">Standort-ID: </v>
      </c>
      <c r="D6" s="88"/>
      <c r="E6" s="167" t="str">
        <f ca="1">CELL("inhalt",'A1'!$F$15) &amp; ". Quartal"</f>
        <v>0. Quartal</v>
      </c>
      <c r="F6" s="65"/>
      <c r="G6" s="65"/>
      <c r="H6" s="66"/>
    </row>
    <row r="7" spans="1:26" ht="15" customHeight="1" x14ac:dyDescent="0.25">
      <c r="A7" s="21"/>
      <c r="B7" s="21"/>
      <c r="C7" s="21"/>
      <c r="D7" s="21"/>
      <c r="E7" s="21"/>
      <c r="F7" s="21"/>
      <c r="G7" s="21"/>
      <c r="H7" s="21"/>
    </row>
    <row r="8" spans="1:26" ht="15" customHeight="1" x14ac:dyDescent="0.25">
      <c r="B8" s="69"/>
      <c r="C8" s="67"/>
      <c r="D8" s="67"/>
      <c r="E8" s="67"/>
      <c r="F8" s="67"/>
      <c r="G8" s="67"/>
      <c r="H8" s="70"/>
    </row>
    <row r="9" spans="1:26" ht="15" customHeight="1" x14ac:dyDescent="0.35">
      <c r="B9" s="71"/>
      <c r="C9" s="175" t="s">
        <v>198</v>
      </c>
      <c r="D9" s="119"/>
      <c r="E9" s="119"/>
      <c r="F9" s="46"/>
      <c r="G9" s="163"/>
      <c r="H9" s="72"/>
    </row>
    <row r="10" spans="1:26" ht="15" customHeight="1" x14ac:dyDescent="0.25">
      <c r="B10" s="71"/>
      <c r="C10" s="367" t="s">
        <v>383</v>
      </c>
      <c r="D10" s="368"/>
      <c r="E10" s="368"/>
      <c r="F10" s="368"/>
      <c r="G10" s="368"/>
      <c r="H10" s="199" t="s">
        <v>257</v>
      </c>
    </row>
    <row r="11" spans="1:26" ht="15" customHeight="1" x14ac:dyDescent="0.25">
      <c r="B11" s="71"/>
      <c r="C11" s="367"/>
      <c r="D11" s="368"/>
      <c r="E11" s="368"/>
      <c r="F11" s="368"/>
      <c r="G11" s="368"/>
      <c r="H11" s="206" t="s">
        <v>285</v>
      </c>
    </row>
    <row r="12" spans="1:26" ht="15" customHeight="1" x14ac:dyDescent="0.25">
      <c r="B12" s="71"/>
      <c r="C12" s="368"/>
      <c r="D12" s="368"/>
      <c r="E12" s="368"/>
      <c r="F12" s="368"/>
      <c r="G12" s="368"/>
      <c r="H12" s="198" t="s">
        <v>258</v>
      </c>
    </row>
    <row r="13" spans="1:26" ht="15" customHeight="1" x14ac:dyDescent="0.25">
      <c r="B13" s="71"/>
      <c r="C13" s="368"/>
      <c r="D13" s="368"/>
      <c r="E13" s="368"/>
      <c r="F13" s="368"/>
      <c r="G13" s="368"/>
      <c r="H13" s="75"/>
    </row>
    <row r="14" spans="1:26" ht="15" customHeight="1" x14ac:dyDescent="0.25">
      <c r="B14" s="71"/>
      <c r="C14" s="368"/>
      <c r="D14" s="368"/>
      <c r="E14" s="368"/>
      <c r="F14" s="368"/>
      <c r="G14" s="368"/>
      <c r="H14" s="75"/>
    </row>
    <row r="15" spans="1:26" ht="15" customHeight="1" x14ac:dyDescent="0.25">
      <c r="B15" s="71"/>
      <c r="C15" s="368"/>
      <c r="D15" s="368"/>
      <c r="E15" s="368"/>
      <c r="F15" s="368"/>
      <c r="G15" s="368"/>
      <c r="H15" s="75"/>
    </row>
    <row r="16" spans="1:26" ht="15" customHeight="1" x14ac:dyDescent="0.25">
      <c r="B16" s="71"/>
      <c r="C16" s="368"/>
      <c r="D16" s="368"/>
      <c r="E16" s="368"/>
      <c r="F16" s="368"/>
      <c r="G16" s="368"/>
      <c r="H16" s="75"/>
      <c r="O16" s="9" t="str">
        <f>IF(N17-M17&gt;0,"Es fehlen noch MUSS-ANGABEN in den mit !!! gekennzeichneten Zeilen","")</f>
        <v/>
      </c>
    </row>
    <row r="17" spans="2:19" ht="15" customHeight="1" x14ac:dyDescent="0.25">
      <c r="B17" s="228" t="str">
        <f>IF(C17&lt;&gt;"","!!!","")</f>
        <v>!!!</v>
      </c>
      <c r="C17" s="356" t="str">
        <f>IF(LEN(O16)&gt;0,O16,O17)</f>
        <v>Im Bereich ''Angaben KH-Standort'' fehlt die Jahresangabe, die für eine vollständige Erfassung erforderlich ist!</v>
      </c>
      <c r="D17" s="356"/>
      <c r="E17" s="356"/>
      <c r="F17" s="120"/>
      <c r="G17" s="120"/>
      <c r="H17" s="75"/>
      <c r="M17" s="9">
        <f>SUM(M19:M24)</f>
        <v>0</v>
      </c>
      <c r="N17" s="9">
        <f>SUM(N19:N24)</f>
        <v>0</v>
      </c>
      <c r="O17" s="9" t="str">
        <f>IF(LEN('Angaben KH-Standort'!D13)=0,"Im Bereich ''Angaben KH-Standort'' fehlt die Jahresangabe, die für eine vollständige Erfassung erforderlich ist!","")</f>
        <v>Im Bereich ''Angaben KH-Standort'' fehlt die Jahresangabe, die für eine vollständige Erfassung erforderlich ist!</v>
      </c>
    </row>
    <row r="18" spans="2:19" ht="45" customHeight="1" x14ac:dyDescent="0.25">
      <c r="B18" s="71"/>
      <c r="C18" s="232" t="s">
        <v>231</v>
      </c>
      <c r="D18" s="328" t="s">
        <v>154</v>
      </c>
      <c r="E18" s="270" t="str">
        <f>"Gesamtanzahl  Behandlungstage   
"&amp;IF('Angaben KH-Standort'!$D$14&lt;&gt;0,'Angaben KH-Standort'!$D$14&amp;". Quartal","       kein Quartal angegeben")</f>
        <v>Gesamtanzahl  Behandlungstage   
       kein Quartal angegeben</v>
      </c>
      <c r="F18" s="77"/>
      <c r="G18" s="170"/>
      <c r="H18" s="72"/>
      <c r="M18" s="230" t="s">
        <v>372</v>
      </c>
      <c r="N18" s="230" t="s">
        <v>373</v>
      </c>
    </row>
    <row r="19" spans="2:19" ht="15" customHeight="1" x14ac:dyDescent="0.25">
      <c r="B19" s="78" t="str">
        <f>IF(SUM(N19:P19)&lt;3,"!!!","")</f>
        <v>!!!</v>
      </c>
      <c r="C19" s="275" t="str">
        <f>VLOOKUP(J19,{"29 - Psychiatrie (Erwachsene)","29 - Psychiatrie (Erwachsene)";"30 - Kinder- und Jugendpsychiatrie","30 - Kinder- und Jugendpsychiatrie";"31 - Psychosomatik","31 - Psychosomatik";"00 - Bitte eine Fachabteilung auswählen","";"Bitte eine Fachabteilung auswählen","";0,""},2,0)</f>
        <v/>
      </c>
      <c r="D19" s="272">
        <v>2020</v>
      </c>
      <c r="E19" s="276">
        <v>1</v>
      </c>
      <c r="F19" s="121"/>
      <c r="G19" s="120">
        <f>LEN(B19)</f>
        <v>3</v>
      </c>
      <c r="H19" s="72"/>
      <c r="J19" s="9" t="str">
        <f>'Angaben KH-Standort'!D30</f>
        <v>00 - Bitte eine Fachabteilung auswählen</v>
      </c>
      <c r="M19" s="9">
        <f>IF(LEN(B19)&gt;0,0,1)</f>
        <v>0</v>
      </c>
      <c r="N19" s="9">
        <f>VLOOKUP(C19,{"29 - Psychiatrie (Erwachsene)",1;"30 - Kinder- und Jugendpsychiatrie",1;"31 - Psychosomatik",1;"00 - Bitte eine Fachabteilung auswählen",0;"",0;0,0},2,0)</f>
        <v>0</v>
      </c>
      <c r="O19" s="9">
        <f t="shared" ref="O19:P24" si="0">IF(LEN(D19)&gt;0,1,0)</f>
        <v>1</v>
      </c>
      <c r="P19" s="9">
        <f t="shared" si="0"/>
        <v>1</v>
      </c>
      <c r="R19" s="9" t="str">
        <f>IF('Angaben KH-Standort'!$D$13&gt;0,"VJ","KJA")</f>
        <v>KJA</v>
      </c>
      <c r="S19" s="9" t="str">
        <f>IF(N19=1,R19,"Leer")</f>
        <v>Leer</v>
      </c>
    </row>
    <row r="20" spans="2:19" ht="15" customHeight="1" x14ac:dyDescent="0.25">
      <c r="B20" s="78" t="str">
        <f t="shared" ref="B20:B24" si="1">IF(SUM(N20:P20)&lt;3,"!!!","")</f>
        <v>!!!</v>
      </c>
      <c r="C20" s="275" t="str">
        <f>VLOOKUP(J20,{"29 - Psychiatrie (Erwachsene)","29 - Psychiatrie (Erwachsene)";"30 - Kinder- und Jugendpsychiatrie","30 - Kinder- und Jugendpsychiatrie";"31 - Psychosomatik","31 - Psychosomatik";"00 - Bitte eine Fachabteilung auswählen","";"Bitte eine Fachabteilung auswählen","";0,""},2,0)</f>
        <v/>
      </c>
      <c r="D20" s="272">
        <v>2021</v>
      </c>
      <c r="E20" s="276">
        <v>2</v>
      </c>
      <c r="F20" s="121"/>
      <c r="G20" s="120">
        <f t="shared" ref="G20:G24" si="2">LEN(B20)</f>
        <v>3</v>
      </c>
      <c r="H20" s="72"/>
      <c r="J20" s="9" t="str">
        <f>'Angaben KH-Standort'!D30</f>
        <v>00 - Bitte eine Fachabteilung auswählen</v>
      </c>
      <c r="M20" s="9">
        <f t="shared" ref="M20:M24" si="3">IF(LEN(B20)&gt;0,0,1)</f>
        <v>0</v>
      </c>
      <c r="N20" s="9">
        <f>VLOOKUP(C20,{"29 - Psychiatrie (Erwachsene)",1;"30 - Kinder- und Jugendpsychiatrie",1;"31 - Psychosomatik",1;"00 - Bitte eine Fachabteilung auswählen",0;"",0;0,0},2,0)</f>
        <v>0</v>
      </c>
      <c r="O20" s="9">
        <f t="shared" si="0"/>
        <v>1</v>
      </c>
      <c r="P20" s="9">
        <f t="shared" si="0"/>
        <v>1</v>
      </c>
      <c r="R20" s="9" t="str">
        <f>IF('Angaben KH-Standort'!$D$13&gt;0,"VJ","KJA")</f>
        <v>KJA</v>
      </c>
      <c r="S20" s="9" t="str">
        <f t="shared" ref="S20:S24" si="4">IF(N20=1,R20,"Leer")</f>
        <v>Leer</v>
      </c>
    </row>
    <row r="21" spans="2:19" ht="15" customHeight="1" x14ac:dyDescent="0.25">
      <c r="B21" s="78" t="str">
        <f t="shared" si="1"/>
        <v>!!!</v>
      </c>
      <c r="C21" s="275" t="str">
        <f>VLOOKUP(J21,{"29 - Psychiatrie (Erwachsene)","29 - Psychiatrie (Erwachsene)";"30 - Kinder- und Jugendpsychiatrie","30 - Kinder- und Jugendpsychiatrie";"31 - Psychosomatik","31 - Psychosomatik";"00 - Bitte eine Fachabteilung auswählen","";"Bitte eine Fachabteilung auswählen","";0,""},2,0)</f>
        <v/>
      </c>
      <c r="D21" s="272">
        <v>2020</v>
      </c>
      <c r="E21" s="276">
        <v>3</v>
      </c>
      <c r="F21" s="121"/>
      <c r="G21" s="120"/>
      <c r="H21" s="72"/>
      <c r="J21" s="9">
        <f>'Angaben KH-Standort'!D31</f>
        <v>0</v>
      </c>
      <c r="M21" s="9">
        <f t="shared" si="3"/>
        <v>0</v>
      </c>
      <c r="N21" s="9">
        <f>VLOOKUP(C21,{"29 - Psychiatrie (Erwachsene)",1;"30 - Kinder- und Jugendpsychiatrie",1;"31 - Psychosomatik",1;"00 - Bitte eine Fachabteilung auswählen",0;"",0;0,0},2,0)</f>
        <v>0</v>
      </c>
      <c r="O21" s="9">
        <f t="shared" si="0"/>
        <v>1</v>
      </c>
      <c r="P21" s="9">
        <f t="shared" si="0"/>
        <v>1</v>
      </c>
      <c r="R21" s="9" t="str">
        <f>IF('Angaben KH-Standort'!$D$13&gt;0,"VJ","KJA")</f>
        <v>KJA</v>
      </c>
      <c r="S21" s="9" t="str">
        <f t="shared" si="4"/>
        <v>Leer</v>
      </c>
    </row>
    <row r="22" spans="2:19" ht="15" customHeight="1" x14ac:dyDescent="0.25">
      <c r="B22" s="78" t="str">
        <f t="shared" si="1"/>
        <v>!!!</v>
      </c>
      <c r="C22" s="275" t="str">
        <f>VLOOKUP(J22,{"29 - Psychiatrie (Erwachsene)","29 - Psychiatrie (Erwachsene)";"30 - Kinder- und Jugendpsychiatrie","30 - Kinder- und Jugendpsychiatrie";"31 - Psychosomatik","31 - Psychosomatik";"00 - Bitte eine Fachabteilung auswählen","";"Bitte eine Fachabteilung auswählen","";0,""},2,0)</f>
        <v/>
      </c>
      <c r="D22" s="272">
        <v>2021</v>
      </c>
      <c r="E22" s="276">
        <v>4</v>
      </c>
      <c r="F22" s="121"/>
      <c r="G22" s="120"/>
      <c r="H22" s="72"/>
      <c r="J22" s="9">
        <f>'Angaben KH-Standort'!D31</f>
        <v>0</v>
      </c>
      <c r="M22" s="9">
        <f t="shared" si="3"/>
        <v>0</v>
      </c>
      <c r="N22" s="9">
        <f>VLOOKUP(C22,{"29 - Psychiatrie (Erwachsene)",1;"30 - Kinder- und Jugendpsychiatrie",1;"31 - Psychosomatik",1;"00 - Bitte eine Fachabteilung auswählen",0;"",0;0,0},2,0)</f>
        <v>0</v>
      </c>
      <c r="O22" s="9">
        <f t="shared" si="0"/>
        <v>1</v>
      </c>
      <c r="P22" s="9">
        <f t="shared" si="0"/>
        <v>1</v>
      </c>
      <c r="R22" s="9" t="str">
        <f>IF('Angaben KH-Standort'!$D$13&gt;0,"VJ","KJA")</f>
        <v>KJA</v>
      </c>
      <c r="S22" s="9" t="str">
        <f t="shared" si="4"/>
        <v>Leer</v>
      </c>
    </row>
    <row r="23" spans="2:19" ht="15" customHeight="1" x14ac:dyDescent="0.25">
      <c r="B23" s="78" t="str">
        <f t="shared" si="1"/>
        <v>!!!</v>
      </c>
      <c r="C23" s="275" t="str">
        <f>VLOOKUP(J23,{"29 - Psychiatrie (Erwachsene)","29 - Psychiatrie (Erwachsene)";"30 - Kinder- und Jugendpsychiatrie","30 - Kinder- und Jugendpsychiatrie";"31 - Psychosomatik","31 - Psychosomatik";"00 - Bitte eine Fachabteilung auswählen","";"Bitte eine Fachabteilung auswählen","";0,""},2,0)</f>
        <v/>
      </c>
      <c r="D23" s="272">
        <v>2020</v>
      </c>
      <c r="E23" s="276">
        <v>5</v>
      </c>
      <c r="F23" s="121"/>
      <c r="G23" s="120"/>
      <c r="H23" s="72"/>
      <c r="J23" s="9">
        <f>'Angaben KH-Standort'!D32</f>
        <v>0</v>
      </c>
      <c r="M23" s="9">
        <f t="shared" si="3"/>
        <v>0</v>
      </c>
      <c r="N23" s="9">
        <f>VLOOKUP(C23,{"29 - Psychiatrie (Erwachsene)",1;"30 - Kinder- und Jugendpsychiatrie",1;"31 - Psychosomatik",1;"00 - Bitte eine Fachabteilung auswählen",0;"",0;0,0},2,0)</f>
        <v>0</v>
      </c>
      <c r="O23" s="9">
        <f t="shared" si="0"/>
        <v>1</v>
      </c>
      <c r="P23" s="9">
        <f t="shared" si="0"/>
        <v>1</v>
      </c>
      <c r="R23" s="9" t="str">
        <f>IF('Angaben KH-Standort'!$D$13&gt;0,"VJ","KJA")</f>
        <v>KJA</v>
      </c>
      <c r="S23" s="9" t="str">
        <f t="shared" si="4"/>
        <v>Leer</v>
      </c>
    </row>
    <row r="24" spans="2:19" ht="15" customHeight="1" x14ac:dyDescent="0.25">
      <c r="B24" s="78" t="str">
        <f t="shared" si="1"/>
        <v>!!!</v>
      </c>
      <c r="C24" s="275" t="str">
        <f>VLOOKUP(J24,{"29 - Psychiatrie (Erwachsene)","29 - Psychiatrie (Erwachsene)";"30 - Kinder- und Jugendpsychiatrie","30 - Kinder- und Jugendpsychiatrie";"31 - Psychosomatik","31 - Psychosomatik";"00 - Bitte eine Fachabteilung auswählen","";"Bitte eine Fachabteilung auswählen","";0,""},2,0)</f>
        <v/>
      </c>
      <c r="D24" s="272">
        <v>2021</v>
      </c>
      <c r="E24" s="276">
        <v>6</v>
      </c>
      <c r="F24" s="121"/>
      <c r="G24" s="120">
        <f t="shared" si="2"/>
        <v>3</v>
      </c>
      <c r="H24" s="72"/>
      <c r="I24" s="28"/>
      <c r="J24" s="9">
        <f>'Angaben KH-Standort'!D32</f>
        <v>0</v>
      </c>
      <c r="M24" s="9">
        <f t="shared" si="3"/>
        <v>0</v>
      </c>
      <c r="N24" s="9">
        <f>VLOOKUP(C24,{"29 - Psychiatrie (Erwachsene)",1;"30 - Kinder- und Jugendpsychiatrie",1;"31 - Psychosomatik",1;"00 - Bitte eine Fachabteilung auswählen",0;"",0;0,0},2,0)</f>
        <v>0</v>
      </c>
      <c r="O24" s="9">
        <f t="shared" si="0"/>
        <v>1</v>
      </c>
      <c r="P24" s="9">
        <f t="shared" si="0"/>
        <v>1</v>
      </c>
      <c r="R24" s="9" t="str">
        <f>IF('Angaben KH-Standort'!$D$13&gt;0,"VJ","KJA")</f>
        <v>KJA</v>
      </c>
      <c r="S24" s="9" t="str">
        <f t="shared" si="4"/>
        <v>Leer</v>
      </c>
    </row>
    <row r="25" spans="2:19" ht="15" customHeight="1" x14ac:dyDescent="0.25">
      <c r="B25" s="79"/>
      <c r="C25" s="68"/>
      <c r="D25" s="68"/>
      <c r="E25" s="68"/>
      <c r="F25" s="68"/>
      <c r="G25" s="68"/>
      <c r="H25" s="81"/>
    </row>
    <row r="26" spans="2:19" ht="15" customHeight="1" x14ac:dyDescent="0.25"/>
    <row r="27" spans="2:19" ht="15" customHeight="1" x14ac:dyDescent="0.25"/>
  </sheetData>
  <sheetProtection algorithmName="SHA-512" hashValue="CBVU0cYSy1/ruB7OxG9FDzdwXA+3NmFe+1TW5Ewk5LLZ00HQ+7MKsEXAQCOz6EAHkpq4+frP8d9e7O44cva8EA==" saltValue="w4y06s1uVHcAhpFngc9reA==" spinCount="100000" sheet="1" selectLockedCells="1" autoFilter="0"/>
  <autoFilter ref="C18:C24"/>
  <mergeCells count="2">
    <mergeCell ref="C10:G16"/>
    <mergeCell ref="C17:E17"/>
  </mergeCells>
  <conditionalFormatting sqref="C19:C24">
    <cfRule type="expression" dxfId="143" priority="22" stopIfTrue="1">
      <formula>C19=0</formula>
    </cfRule>
  </conditionalFormatting>
  <conditionalFormatting sqref="E19:E24">
    <cfRule type="expression" dxfId="142" priority="13">
      <formula>C19=""</formula>
    </cfRule>
  </conditionalFormatting>
  <conditionalFormatting sqref="B19:B24">
    <cfRule type="expression" dxfId="141" priority="10">
      <formula>C19=""</formula>
    </cfRule>
  </conditionalFormatting>
  <conditionalFormatting sqref="C20:C24">
    <cfRule type="expression" dxfId="140" priority="8">
      <formula>C20=""</formula>
    </cfRule>
  </conditionalFormatting>
  <conditionalFormatting sqref="C17:E17">
    <cfRule type="expression" dxfId="139" priority="6">
      <formula>C17&lt;&gt;""</formula>
    </cfRule>
  </conditionalFormatting>
  <conditionalFormatting sqref="B17">
    <cfRule type="expression" dxfId="138" priority="5">
      <formula>B17&lt;&gt;""</formula>
    </cfRule>
  </conditionalFormatting>
  <conditionalFormatting sqref="D19:D24">
    <cfRule type="expression" dxfId="137" priority="2">
      <formula>C19=""</formula>
    </cfRule>
  </conditionalFormatting>
  <conditionalFormatting sqref="D19:D24">
    <cfRule type="expression" dxfId="136" priority="1">
      <formula>$C19="00 - Bitte eine Fachabteilung auswählen"</formula>
    </cfRule>
  </conditionalFormatting>
  <dataValidations count="2">
    <dataValidation type="whole" allowBlank="1" showInputMessage="1" showErrorMessage="1" errorTitle="ACHTUNG" error="Zulässig sind nur Werte im Bereich von 0 bis 99999" sqref="E19:E24">
      <formula1>0</formula1>
      <formula2>99999</formula2>
    </dataValidation>
    <dataValidation type="list" allowBlank="1" showInputMessage="1" showErrorMessage="1" errorTitle="ACHTUNG" error="Zulässig sind nur das Berichtsjahr, dass Sie im Blatt &quot;Angaben KH-Standort&quot; eingetragen haben sowie dessen Vorjahr" sqref="D19:D24">
      <formula1>INDIRECT(S19)</formula1>
    </dataValidation>
  </dataValidations>
  <hyperlinks>
    <hyperlink ref="G3" location="'A2'!F15" display="&lt;&lt; A2"/>
    <hyperlink ref="H3" location="A3.2!C17" display="A3.2 &gt;&gt;"/>
  </hyperlinks>
  <pageMargins left="0.25" right="0.25" top="0.75" bottom="0.75" header="0.3" footer="0.3"/>
  <pageSetup paperSize="9" scale="64" orientation="landscape" r:id="rId1"/>
  <colBreaks count="1" manualBreakCount="1">
    <brk id="8"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2:AL1028"/>
  <sheetViews>
    <sheetView showGridLines="0" zoomScaleNormal="100" workbookViewId="0">
      <selection activeCell="C20" sqref="C20"/>
    </sheetView>
  </sheetViews>
  <sheetFormatPr baseColWidth="10" defaultColWidth="11.42578125" defaultRowHeight="15" customHeight="1" x14ac:dyDescent="0.25"/>
  <cols>
    <col min="1" max="1" width="4.28515625" style="7" customWidth="1"/>
    <col min="2" max="2" width="11.42578125" style="7"/>
    <col min="3" max="3" width="38.5703125" style="7" customWidth="1"/>
    <col min="4" max="10" width="22.85546875" style="7" customWidth="1"/>
    <col min="11" max="11" width="11.42578125" style="31"/>
    <col min="12" max="12" width="14.28515625" style="39" bestFit="1" customWidth="1"/>
    <col min="13" max="26" width="11.42578125" style="9"/>
    <col min="27" max="27" width="11.42578125" style="329"/>
    <col min="28" max="31" width="11.42578125" style="30"/>
    <col min="32" max="37" width="11.42578125" style="31"/>
    <col min="38" max="38" width="11.42578125" style="195"/>
    <col min="39" max="16384" width="11.42578125" style="7"/>
  </cols>
  <sheetData>
    <row r="2" spans="1:38" ht="15" customHeight="1" x14ac:dyDescent="0.25">
      <c r="A2" s="7" t="s">
        <v>0</v>
      </c>
    </row>
    <row r="3" spans="1:38" s="57" customFormat="1" ht="30" customHeight="1" x14ac:dyDescent="0.35">
      <c r="A3" s="47"/>
      <c r="B3" s="58" t="s">
        <v>205</v>
      </c>
      <c r="C3" s="48" t="s">
        <v>298</v>
      </c>
      <c r="D3" s="48"/>
      <c r="E3" s="52"/>
      <c r="F3" s="50"/>
      <c r="G3" s="53"/>
      <c r="H3" s="53"/>
      <c r="I3" s="164" t="s">
        <v>25</v>
      </c>
      <c r="J3" s="157" t="s">
        <v>26</v>
      </c>
      <c r="K3" s="55"/>
      <c r="L3" s="56"/>
      <c r="M3" s="56"/>
      <c r="N3" s="56"/>
      <c r="O3" s="56"/>
      <c r="P3" s="56"/>
      <c r="Q3" s="56"/>
      <c r="R3" s="56"/>
      <c r="S3" s="56"/>
      <c r="T3" s="56"/>
      <c r="U3" s="56"/>
      <c r="V3" s="56"/>
      <c r="W3" s="56"/>
      <c r="X3" s="56"/>
      <c r="Y3" s="56"/>
      <c r="Z3" s="56"/>
      <c r="AA3" s="330"/>
      <c r="AF3" s="55"/>
      <c r="AG3" s="55"/>
      <c r="AH3" s="55"/>
      <c r="AI3" s="55"/>
      <c r="AJ3" s="55"/>
      <c r="AK3" s="55"/>
      <c r="AL3" s="196"/>
    </row>
    <row r="4" spans="1:38" ht="15" customHeight="1" x14ac:dyDescent="0.25">
      <c r="A4" s="21"/>
      <c r="B4" s="21"/>
      <c r="C4" s="21"/>
      <c r="D4" s="21"/>
      <c r="E4" s="21"/>
      <c r="F4" s="21"/>
      <c r="G4" s="21"/>
      <c r="H4" s="21"/>
      <c r="I4" s="21"/>
      <c r="J4" s="21"/>
      <c r="L4" s="9"/>
    </row>
    <row r="5" spans="1:38" ht="15" customHeight="1" x14ac:dyDescent="0.25">
      <c r="A5" s="21"/>
      <c r="B5" s="126"/>
      <c r="C5" s="166" t="str">
        <f ca="1">"Haupt-IK: " &amp; CELL("inhalt",'Angaben KH-Standort'!D26)</f>
        <v xml:space="preserve">Haupt-IK: </v>
      </c>
      <c r="D5" s="62"/>
      <c r="E5" s="166" t="str">
        <f ca="1">"Jahr: " &amp; CELL("inhalt",'Angaben KH-Standort'!D13)</f>
        <v xml:space="preserve">Jahr: </v>
      </c>
      <c r="F5" s="86"/>
      <c r="G5" s="62"/>
      <c r="H5" s="62"/>
      <c r="I5" s="62"/>
      <c r="J5" s="63"/>
      <c r="L5" s="9"/>
    </row>
    <row r="6" spans="1:38" ht="15" customHeight="1" x14ac:dyDescent="0.25">
      <c r="A6" s="21"/>
      <c r="B6" s="127"/>
      <c r="C6" s="167" t="str">
        <f ca="1" xml:space="preserve"> "Standort-ID: " &amp; CELL("inhalt",'Angaben KH-Standort'!D27)</f>
        <v xml:space="preserve">Standort-ID: </v>
      </c>
      <c r="D6" s="65"/>
      <c r="E6" s="167" t="str">
        <f ca="1">CELL("inhalt",'A1'!$F$15) &amp; ". Quartal"</f>
        <v>0. Quartal</v>
      </c>
      <c r="F6" s="88"/>
      <c r="G6" s="65"/>
      <c r="H6" s="65"/>
      <c r="I6" s="65"/>
      <c r="J6" s="66"/>
      <c r="L6" s="9"/>
    </row>
    <row r="7" spans="1:38" ht="15" customHeight="1" x14ac:dyDescent="0.25">
      <c r="A7" s="21"/>
      <c r="B7" s="21"/>
      <c r="C7" s="21"/>
      <c r="D7" s="21"/>
      <c r="E7" s="21"/>
      <c r="F7" s="21"/>
      <c r="G7" s="21"/>
      <c r="H7" s="21"/>
      <c r="I7" s="21"/>
      <c r="J7" s="21"/>
      <c r="L7" s="9"/>
    </row>
    <row r="8" spans="1:38" ht="15" customHeight="1" x14ac:dyDescent="0.25">
      <c r="B8" s="69"/>
      <c r="C8" s="67"/>
      <c r="D8" s="67"/>
      <c r="E8" s="67"/>
      <c r="F8" s="67"/>
      <c r="G8" s="67"/>
      <c r="H8" s="67"/>
      <c r="I8" s="67"/>
      <c r="J8" s="70"/>
    </row>
    <row r="9" spans="1:38" ht="15" customHeight="1" x14ac:dyDescent="0.35">
      <c r="B9" s="71"/>
      <c r="C9" s="175" t="s">
        <v>198</v>
      </c>
      <c r="D9" s="175"/>
      <c r="E9" s="119"/>
      <c r="F9" s="119"/>
      <c r="G9" s="119"/>
      <c r="H9" s="46"/>
      <c r="I9" s="163"/>
      <c r="J9" s="72"/>
      <c r="L9" s="9"/>
    </row>
    <row r="10" spans="1:38" ht="15" customHeight="1" x14ac:dyDescent="0.25">
      <c r="B10" s="71"/>
      <c r="C10" s="369" t="s">
        <v>365</v>
      </c>
      <c r="D10" s="369"/>
      <c r="E10" s="369"/>
      <c r="F10" s="370"/>
      <c r="G10" s="370"/>
      <c r="H10" s="370"/>
      <c r="I10" s="370"/>
      <c r="J10" s="199" t="s">
        <v>257</v>
      </c>
      <c r="L10" s="9"/>
    </row>
    <row r="11" spans="1:38" ht="15" customHeight="1" x14ac:dyDescent="0.25">
      <c r="B11" s="71"/>
      <c r="C11" s="370"/>
      <c r="D11" s="370"/>
      <c r="E11" s="370"/>
      <c r="F11" s="370"/>
      <c r="G11" s="370"/>
      <c r="H11" s="370"/>
      <c r="I11" s="370"/>
      <c r="J11" s="206" t="s">
        <v>285</v>
      </c>
      <c r="L11" s="9"/>
    </row>
    <row r="12" spans="1:38" ht="15" customHeight="1" x14ac:dyDescent="0.25">
      <c r="B12" s="71"/>
      <c r="C12" s="370"/>
      <c r="D12" s="370"/>
      <c r="E12" s="370"/>
      <c r="F12" s="370"/>
      <c r="G12" s="370"/>
      <c r="H12" s="370"/>
      <c r="I12" s="370"/>
      <c r="J12" s="198" t="s">
        <v>258</v>
      </c>
      <c r="L12" s="9"/>
    </row>
    <row r="13" spans="1:38" ht="15" customHeight="1" x14ac:dyDescent="0.25">
      <c r="B13" s="71"/>
      <c r="C13" s="370"/>
      <c r="D13" s="370"/>
      <c r="E13" s="370"/>
      <c r="F13" s="370"/>
      <c r="G13" s="370"/>
      <c r="H13" s="370"/>
      <c r="I13" s="370"/>
      <c r="J13" s="333"/>
      <c r="L13" s="9"/>
    </row>
    <row r="14" spans="1:38" ht="15" customHeight="1" x14ac:dyDescent="0.25">
      <c r="B14" s="71"/>
      <c r="C14" s="370"/>
      <c r="D14" s="370"/>
      <c r="E14" s="370"/>
      <c r="F14" s="370"/>
      <c r="G14" s="370"/>
      <c r="H14" s="370"/>
      <c r="I14" s="370"/>
      <c r="J14" s="333"/>
      <c r="L14" s="9"/>
    </row>
    <row r="15" spans="1:38" ht="15" customHeight="1" x14ac:dyDescent="0.25">
      <c r="B15" s="71"/>
      <c r="C15" s="370"/>
      <c r="D15" s="370"/>
      <c r="E15" s="370"/>
      <c r="F15" s="370"/>
      <c r="G15" s="370"/>
      <c r="H15" s="370"/>
      <c r="I15" s="370"/>
      <c r="J15" s="75"/>
      <c r="L15" s="9"/>
    </row>
    <row r="16" spans="1:38" ht="15" customHeight="1" x14ac:dyDescent="0.25">
      <c r="B16" s="71"/>
      <c r="C16" s="370"/>
      <c r="D16" s="370"/>
      <c r="E16" s="370"/>
      <c r="F16" s="370"/>
      <c r="G16" s="370"/>
      <c r="H16" s="370"/>
      <c r="I16" s="370"/>
      <c r="J16" s="75"/>
      <c r="L16" s="9"/>
    </row>
    <row r="17" spans="2:26" ht="15" customHeight="1" x14ac:dyDescent="0.25">
      <c r="B17" s="71"/>
      <c r="C17" s="370"/>
      <c r="D17" s="370"/>
      <c r="E17" s="370"/>
      <c r="F17" s="370"/>
      <c r="G17" s="370"/>
      <c r="H17" s="370"/>
      <c r="I17" s="370"/>
      <c r="J17" s="75"/>
      <c r="L17" s="9"/>
      <c r="Q17" s="9" t="str">
        <f>IF(P18-O18&gt;0,"Es fehlen noch MUSS-ANGABEN in den mit !!! gekennzeichneten Zeilen","")</f>
        <v/>
      </c>
    </row>
    <row r="18" spans="2:26" ht="15" customHeight="1" x14ac:dyDescent="0.25">
      <c r="B18" s="228" t="str">
        <f>IF(C18&lt;&gt;"","!!!","")</f>
        <v>!!!</v>
      </c>
      <c r="C18" s="371" t="str">
        <f>IF(LEN(Q18)&gt;0,Q18,Q17)</f>
        <v>Im Bereich ''Angaben KH-Standort'' fehlt die Jahresangabe, die für eine vollständige Erfassung erforderlich ist!</v>
      </c>
      <c r="D18" s="371"/>
      <c r="E18" s="371"/>
      <c r="F18" s="371"/>
      <c r="G18" s="371"/>
      <c r="H18" s="212"/>
      <c r="I18" s="212"/>
      <c r="J18" s="75"/>
      <c r="L18" s="9"/>
      <c r="O18" s="9">
        <f>SUM(O20:O1017)</f>
        <v>0</v>
      </c>
      <c r="P18" s="9">
        <f>SUM(P20:P1017)</f>
        <v>0</v>
      </c>
      <c r="Q18" s="9" t="str">
        <f>IF(W20="KJA","Im Bereich ''Angaben KH-Standort'' fehlt die Jahresangabe, die für eine vollständige Erfassung erforderlich ist!","")</f>
        <v>Im Bereich ''Angaben KH-Standort'' fehlt die Jahresangabe, die für eine vollständige Erfassung erforderlich ist!</v>
      </c>
    </row>
    <row r="19" spans="2:26" ht="45" customHeight="1" x14ac:dyDescent="0.25">
      <c r="B19" s="71"/>
      <c r="C19" s="232" t="s">
        <v>16</v>
      </c>
      <c r="D19" s="232" t="s">
        <v>154</v>
      </c>
      <c r="E19" s="277" t="s">
        <v>229</v>
      </c>
      <c r="F19" s="277" t="s">
        <v>37</v>
      </c>
      <c r="G19" s="278" t="s">
        <v>228</v>
      </c>
      <c r="H19" s="46"/>
      <c r="I19" s="46"/>
      <c r="J19" s="75"/>
      <c r="O19" s="230" t="s">
        <v>375</v>
      </c>
      <c r="P19" s="230" t="s">
        <v>374</v>
      </c>
    </row>
    <row r="20" spans="2:26" ht="15" customHeight="1" x14ac:dyDescent="0.25">
      <c r="B20" s="78" t="str">
        <f>IF(SUM(P20:T20)&lt;5,"!!!","")</f>
        <v>!!!</v>
      </c>
      <c r="C20" s="332" t="s">
        <v>151</v>
      </c>
      <c r="D20" s="272">
        <v>2020</v>
      </c>
      <c r="E20" s="280"/>
      <c r="F20" s="92"/>
      <c r="G20" s="281"/>
      <c r="H20" s="163"/>
      <c r="I20" s="163"/>
      <c r="J20" s="75"/>
      <c r="O20" s="9">
        <f>IF(LEN(B20)&gt;0,0,1)</f>
        <v>0</v>
      </c>
      <c r="P20" s="9">
        <f>VLOOKUP(C20,{"29 - Psychiatrie (Erwachsene)",1;"30 - Kinder- und Jugendpsychiatrie",1;"31 - Psychosomatik",1;"00 - Bitte eine Fachabteilung auswählen",0;0,0},2,0)</f>
        <v>0</v>
      </c>
      <c r="Q20" s="9">
        <f t="shared" ref="Q20:Q84" si="0">IF(LEN(D20)&gt;0,1,0)</f>
        <v>1</v>
      </c>
      <c r="R20" s="9">
        <f>IF(LEN(E20)&gt;0,1,0)</f>
        <v>0</v>
      </c>
      <c r="S20" s="9">
        <f t="shared" ref="S20:S84" si="1">IF(LEN(F20)&gt;0,1,0)</f>
        <v>0</v>
      </c>
      <c r="T20" s="9">
        <f>IF(LEN(G20)&gt;0,1,0)</f>
        <v>0</v>
      </c>
      <c r="V20" s="9">
        <f>VLOOKUP($C20,{"29 - Psychiatrie (Erwachsene)",1;"30 - Kinder- und Jugendpsychiatrie",1;"31 - Psychosomatik",1;"00 - Bitte eine Fachabteilung auswählen",0;0,0},2,0)</f>
        <v>0</v>
      </c>
      <c r="W20" s="9" t="str">
        <f>IF('Angaben KH-Standort'!$D$13&gt;0,"VJ","KJA")</f>
        <v>KJA</v>
      </c>
      <c r="Y20" s="39" t="str">
        <f>IF(V20=1,W20,"Leer")</f>
        <v>Leer</v>
      </c>
      <c r="Z20" s="9" t="str">
        <f>VLOOKUP($C20,{"29 - Psychiatrie (Erwachsene)","Psychiatrie";"30 - Kinder- und Jugendpsychiatrie","KJPsychiatrie";"31 - Psychosomatik","Psychosomatik";"00 - Bitte eine Fachabteilung auswählen","Leer";0,"Leer"},2,0)</f>
        <v>Leer</v>
      </c>
    </row>
    <row r="21" spans="2:26" ht="15" customHeight="1" x14ac:dyDescent="0.25">
      <c r="B21" s="78" t="str">
        <f t="shared" ref="B21:B26" si="2">IF(SUM(P21:T21)&lt;5,"!!!","")</f>
        <v>!!!</v>
      </c>
      <c r="C21" s="279"/>
      <c r="D21" s="272"/>
      <c r="E21" s="280"/>
      <c r="F21" s="92"/>
      <c r="G21" s="281"/>
      <c r="H21" s="163"/>
      <c r="I21" s="163"/>
      <c r="J21" s="75"/>
      <c r="O21" s="9">
        <f t="shared" ref="O21:O84" si="3">IF(LEN(B21)&gt;0,0,1)</f>
        <v>0</v>
      </c>
      <c r="P21" s="9">
        <f>VLOOKUP(C21,{"29 - Psychiatrie (Erwachsene)",1;"30 - Kinder- und Jugendpsychiatrie",1;"31 - Psychosomatik",1;"00 - Bitte eine Fachabteilung auswählen",0;0,0},2,0)</f>
        <v>0</v>
      </c>
      <c r="Q21" s="9">
        <f t="shared" si="0"/>
        <v>0</v>
      </c>
      <c r="R21" s="9">
        <f t="shared" ref="R21:R84" si="4">IF(LEN(E21)&gt;0,1,0)</f>
        <v>0</v>
      </c>
      <c r="S21" s="9">
        <f t="shared" si="1"/>
        <v>0</v>
      </c>
      <c r="T21" s="9">
        <f t="shared" ref="T21:T84" si="5">IF(LEN(G21)&gt;0,1,0)</f>
        <v>0</v>
      </c>
      <c r="V21" s="9">
        <f>VLOOKUP($C21,{"29 - Psychiatrie (Erwachsene)",1;"30 - Kinder- und Jugendpsychiatrie",1;"31 - Psychosomatik",1;"00 - Bitte eine Fachabteilung auswählen",0;0,0},2,0)</f>
        <v>0</v>
      </c>
      <c r="W21" s="9" t="str">
        <f>IF('Angaben KH-Standort'!$D$13&gt;0,"VJ","KJA")</f>
        <v>KJA</v>
      </c>
      <c r="X21" s="9" t="e">
        <f>VLOOKUP(C20,{"29 - Psychiatrie (Erwachsene)","Einrichtungen2";"30 - Kinder- und Jugendpsychiatrie","Einrichtungen2";"31 - Psychosomatik","Einrichtungen2";"00 - Bitte eine Einrichtung auswählen","Leer";0,"Leer"},2,0)</f>
        <v>#N/A</v>
      </c>
      <c r="Y21" s="39" t="str">
        <f t="shared" ref="Y21:Y84" si="6">IF(V21=1,W21,"Leer")</f>
        <v>Leer</v>
      </c>
      <c r="Z21" s="9" t="str">
        <f>VLOOKUP($C21,{"29 - Psychiatrie (Erwachsene)","Psychiatrie";"30 - Kinder- und Jugendpsychiatrie","KJPsychiatrie";"31 - Psychosomatik","Psychosomatik";"00 - Bitte eine Fachabteilung auswählen","Leer";0,"Leer"},2,0)</f>
        <v>Leer</v>
      </c>
    </row>
    <row r="22" spans="2:26" ht="15" customHeight="1" x14ac:dyDescent="0.25">
      <c r="B22" s="78" t="str">
        <f t="shared" si="2"/>
        <v>!!!</v>
      </c>
      <c r="C22" s="279"/>
      <c r="D22" s="272"/>
      <c r="E22" s="280"/>
      <c r="F22" s="92"/>
      <c r="G22" s="281"/>
      <c r="H22" s="163"/>
      <c r="I22" s="163"/>
      <c r="J22" s="72"/>
      <c r="O22" s="9">
        <f t="shared" si="3"/>
        <v>0</v>
      </c>
      <c r="P22" s="9">
        <f>VLOOKUP(C22,{"29 - Psychiatrie (Erwachsene)",1;"30 - Kinder- und Jugendpsychiatrie",1;"31 - Psychosomatik",1;"00 - Bitte eine Fachabteilung auswählen",0;0,0},2,0)</f>
        <v>0</v>
      </c>
      <c r="Q22" s="9">
        <f t="shared" si="0"/>
        <v>0</v>
      </c>
      <c r="R22" s="9">
        <f t="shared" si="4"/>
        <v>0</v>
      </c>
      <c r="S22" s="9">
        <f t="shared" si="1"/>
        <v>0</v>
      </c>
      <c r="T22" s="9">
        <f t="shared" si="5"/>
        <v>0</v>
      </c>
      <c r="V22" s="9">
        <f>VLOOKUP($C22,{"29 - Psychiatrie (Erwachsene)",1;"30 - Kinder- und Jugendpsychiatrie",1;"31 - Psychosomatik",1;"00 - Bitte eine Fachabteilung auswählen",0;0,0},2,0)</f>
        <v>0</v>
      </c>
      <c r="W22" s="9" t="str">
        <f>IF('Angaben KH-Standort'!$D$13&gt;0,"VJ","KJA")</f>
        <v>KJA</v>
      </c>
      <c r="X22" s="9" t="str">
        <f>VLOOKUP(C21,{"29 - Psychiatrie (Erwachsene)","Einrichtungen2";"30 - Kinder- und Jugendpsychiatrie","Einrichtungen2";"31 - Psychosomatik","Einrichtungen2";"00 - Bitte eine Einrichtung auswählen","Leer";0,"Leer"},2,0)</f>
        <v>Leer</v>
      </c>
      <c r="Y22" s="39" t="str">
        <f t="shared" si="6"/>
        <v>Leer</v>
      </c>
      <c r="Z22" s="9" t="str">
        <f>VLOOKUP($C22,{"29 - Psychiatrie (Erwachsene)","Psychiatrie";"30 - Kinder- und Jugendpsychiatrie","KJPsychiatrie";"31 - Psychosomatik","Psychosomatik";"00 - Bitte eine Fachabteilung auswählen","Leer";0,"Leer"},2,0)</f>
        <v>Leer</v>
      </c>
    </row>
    <row r="23" spans="2:26" ht="15" customHeight="1" x14ac:dyDescent="0.25">
      <c r="B23" s="78" t="str">
        <f t="shared" si="2"/>
        <v>!!!</v>
      </c>
      <c r="C23" s="279"/>
      <c r="D23" s="272"/>
      <c r="E23" s="280"/>
      <c r="F23" s="92"/>
      <c r="G23" s="281"/>
      <c r="H23" s="163"/>
      <c r="I23" s="163"/>
      <c r="J23" s="85"/>
      <c r="O23" s="9">
        <f t="shared" si="3"/>
        <v>0</v>
      </c>
      <c r="P23" s="9">
        <f>VLOOKUP(C23,{"29 - Psychiatrie (Erwachsene)",1;"30 - Kinder- und Jugendpsychiatrie",1;"31 - Psychosomatik",1;"00 - Bitte eine Fachabteilung auswählen",0;0,0},2,0)</f>
        <v>0</v>
      </c>
      <c r="Q23" s="9">
        <f t="shared" si="0"/>
        <v>0</v>
      </c>
      <c r="R23" s="9">
        <f t="shared" si="4"/>
        <v>0</v>
      </c>
      <c r="S23" s="9">
        <f t="shared" si="1"/>
        <v>0</v>
      </c>
      <c r="T23" s="9">
        <f t="shared" si="5"/>
        <v>0</v>
      </c>
      <c r="V23" s="9">
        <f>VLOOKUP($C23,{"29 - Psychiatrie (Erwachsene)",1;"30 - Kinder- und Jugendpsychiatrie",1;"31 - Psychosomatik",1;"00 - Bitte eine Fachabteilung auswählen",0;0,0},2,0)</f>
        <v>0</v>
      </c>
      <c r="W23" s="9" t="str">
        <f>IF('Angaben KH-Standort'!$D$13&gt;0,"VJ","KJA")</f>
        <v>KJA</v>
      </c>
      <c r="X23" s="9" t="str">
        <f>VLOOKUP(C22,{"29 - Psychiatrie (Erwachsene)","Einrichtungen2";"30 - Kinder- und Jugendpsychiatrie","Einrichtungen2";"31 - Psychosomatik","Einrichtungen2";"00 - Bitte eine Einrichtung auswählen","Leer";0,"Leer"},2,0)</f>
        <v>Leer</v>
      </c>
      <c r="Y23" s="39" t="str">
        <f t="shared" si="6"/>
        <v>Leer</v>
      </c>
      <c r="Z23" s="9" t="str">
        <f>VLOOKUP($C23,{"29 - Psychiatrie (Erwachsene)","Psychiatrie";"30 - Kinder- und Jugendpsychiatrie","KJPsychiatrie";"31 - Psychosomatik","Psychosomatik";"00 - Bitte eine Fachabteilung auswählen","Leer";0,"Leer"},2,0)</f>
        <v>Leer</v>
      </c>
    </row>
    <row r="24" spans="2:26" ht="15" customHeight="1" x14ac:dyDescent="0.25">
      <c r="B24" s="78" t="str">
        <f t="shared" si="2"/>
        <v>!!!</v>
      </c>
      <c r="C24" s="279"/>
      <c r="D24" s="272"/>
      <c r="E24" s="280"/>
      <c r="F24" s="92"/>
      <c r="G24" s="281"/>
      <c r="H24" s="163"/>
      <c r="I24" s="163"/>
      <c r="J24" s="72"/>
      <c r="O24" s="9">
        <f t="shared" si="3"/>
        <v>0</v>
      </c>
      <c r="P24" s="9">
        <f>VLOOKUP(C24,{"29 - Psychiatrie (Erwachsene)",1;"30 - Kinder- und Jugendpsychiatrie",1;"31 - Psychosomatik",1;"00 - Bitte eine Fachabteilung auswählen",0;0,0},2,0)</f>
        <v>0</v>
      </c>
      <c r="Q24" s="9">
        <f t="shared" si="0"/>
        <v>0</v>
      </c>
      <c r="R24" s="9">
        <f t="shared" si="4"/>
        <v>0</v>
      </c>
      <c r="S24" s="9">
        <f t="shared" si="1"/>
        <v>0</v>
      </c>
      <c r="T24" s="9">
        <f t="shared" si="5"/>
        <v>0</v>
      </c>
      <c r="V24" s="9">
        <f>VLOOKUP($C24,{"29 - Psychiatrie (Erwachsene)",1;"30 - Kinder- und Jugendpsychiatrie",1;"31 - Psychosomatik",1;"00 - Bitte eine Fachabteilung auswählen",0;0,0},2,0)</f>
        <v>0</v>
      </c>
      <c r="W24" s="9" t="str">
        <f>IF('Angaben KH-Standort'!$D$13&gt;0,"VJ","KJA")</f>
        <v>KJA</v>
      </c>
      <c r="X24" s="9" t="str">
        <f>VLOOKUP(C23,{"29 - Psychiatrie (Erwachsene)","Einrichtungen2";"30 - Kinder- und Jugendpsychiatrie","Einrichtungen2";"31 - Psychosomatik","Einrichtungen2";"00 - Bitte eine Einrichtung auswählen","Leer";0,"Leer"},2,0)</f>
        <v>Leer</v>
      </c>
      <c r="Y24" s="39" t="str">
        <f t="shared" si="6"/>
        <v>Leer</v>
      </c>
      <c r="Z24" s="9" t="str">
        <f>VLOOKUP($C24,{"29 - Psychiatrie (Erwachsene)","Psychiatrie";"30 - Kinder- und Jugendpsychiatrie","KJPsychiatrie";"31 - Psychosomatik","Psychosomatik";"00 - Bitte eine Fachabteilung auswählen","Leer";0,"Leer"},2,0)</f>
        <v>Leer</v>
      </c>
    </row>
    <row r="25" spans="2:26" ht="15" customHeight="1" x14ac:dyDescent="0.25">
      <c r="B25" s="78" t="str">
        <f t="shared" si="2"/>
        <v>!!!</v>
      </c>
      <c r="C25" s="279"/>
      <c r="D25" s="272"/>
      <c r="E25" s="280"/>
      <c r="F25" s="92"/>
      <c r="G25" s="281"/>
      <c r="H25" s="163"/>
      <c r="I25" s="163"/>
      <c r="J25" s="72"/>
      <c r="O25" s="9">
        <f t="shared" si="3"/>
        <v>0</v>
      </c>
      <c r="P25" s="9">
        <f>VLOOKUP(C25,{"29 - Psychiatrie (Erwachsene)",1;"30 - Kinder- und Jugendpsychiatrie",1;"31 - Psychosomatik",1;"00 - Bitte eine Fachabteilung auswählen",0;0,0},2,0)</f>
        <v>0</v>
      </c>
      <c r="Q25" s="9">
        <f t="shared" si="0"/>
        <v>0</v>
      </c>
      <c r="R25" s="9">
        <f t="shared" si="4"/>
        <v>0</v>
      </c>
      <c r="S25" s="9">
        <f t="shared" si="1"/>
        <v>0</v>
      </c>
      <c r="T25" s="9">
        <f t="shared" si="5"/>
        <v>0</v>
      </c>
      <c r="V25" s="9">
        <f>VLOOKUP($C25,{"29 - Psychiatrie (Erwachsene)",1;"30 - Kinder- und Jugendpsychiatrie",1;"31 - Psychosomatik",1;"00 - Bitte eine Fachabteilung auswählen",0;0,0},2,0)</f>
        <v>0</v>
      </c>
      <c r="W25" s="9" t="str">
        <f>IF('Angaben KH-Standort'!$D$13&gt;0,"VJ","KJA")</f>
        <v>KJA</v>
      </c>
      <c r="X25" s="9" t="str">
        <f>VLOOKUP(C24,{"29 - Psychiatrie (Erwachsene)","Einrichtungen2";"30 - Kinder- und Jugendpsychiatrie","Einrichtungen2";"31 - Psychosomatik","Einrichtungen2";"00 - Bitte eine Einrichtung auswählen","Leer";0,"Leer"},2,0)</f>
        <v>Leer</v>
      </c>
      <c r="Y25" s="39" t="str">
        <f t="shared" si="6"/>
        <v>Leer</v>
      </c>
      <c r="Z25" s="9" t="str">
        <f>VLOOKUP($C25,{"29 - Psychiatrie (Erwachsene)","Psychiatrie";"30 - Kinder- und Jugendpsychiatrie","KJPsychiatrie";"31 - Psychosomatik","Psychosomatik";"00 - Bitte eine Fachabteilung auswählen","Leer";0,"Leer"},2,0)</f>
        <v>Leer</v>
      </c>
    </row>
    <row r="26" spans="2:26" ht="15" customHeight="1" x14ac:dyDescent="0.25">
      <c r="B26" s="78" t="str">
        <f t="shared" si="2"/>
        <v>!!!</v>
      </c>
      <c r="C26" s="279"/>
      <c r="D26" s="272"/>
      <c r="E26" s="280"/>
      <c r="F26" s="92"/>
      <c r="G26" s="281"/>
      <c r="H26" s="163"/>
      <c r="I26" s="163"/>
      <c r="J26" s="72"/>
      <c r="O26" s="9">
        <f t="shared" si="3"/>
        <v>0</v>
      </c>
      <c r="P26" s="9">
        <f>VLOOKUP(C26,{"29 - Psychiatrie (Erwachsene)",1;"30 - Kinder- und Jugendpsychiatrie",1;"31 - Psychosomatik",1;"00 - Bitte eine Fachabteilung auswählen",0;0,0},2,0)</f>
        <v>0</v>
      </c>
      <c r="Q26" s="9">
        <f t="shared" si="0"/>
        <v>0</v>
      </c>
      <c r="R26" s="9">
        <f t="shared" si="4"/>
        <v>0</v>
      </c>
      <c r="S26" s="9">
        <f t="shared" si="1"/>
        <v>0</v>
      </c>
      <c r="T26" s="9">
        <f t="shared" si="5"/>
        <v>0</v>
      </c>
      <c r="V26" s="9">
        <f>VLOOKUP($C26,{"29 - Psychiatrie (Erwachsene)",1;"30 - Kinder- und Jugendpsychiatrie",1;"31 - Psychosomatik",1;"00 - Bitte eine Fachabteilung auswählen",0;0,0},2,0)</f>
        <v>0</v>
      </c>
      <c r="W26" s="9" t="str">
        <f>IF('Angaben KH-Standort'!$D$13&gt;0,"VJ","KJA")</f>
        <v>KJA</v>
      </c>
      <c r="X26" s="9" t="str">
        <f>VLOOKUP(C25,{"29 - Psychiatrie (Erwachsene)","Einrichtungen2";"30 - Kinder- und Jugendpsychiatrie","Einrichtungen2";"31 - Psychosomatik","Einrichtungen2";"00 - Bitte eine Einrichtung auswählen","Leer";0,"Leer"},2,0)</f>
        <v>Leer</v>
      </c>
      <c r="Y26" s="39" t="str">
        <f t="shared" si="6"/>
        <v>Leer</v>
      </c>
      <c r="Z26" s="9" t="str">
        <f>VLOOKUP($C26,{"29 - Psychiatrie (Erwachsene)","Psychiatrie";"30 - Kinder- und Jugendpsychiatrie","KJPsychiatrie";"31 - Psychosomatik","Psychosomatik";"00 - Bitte eine Fachabteilung auswählen","Leer";0,"Leer"},2,0)</f>
        <v>Leer</v>
      </c>
    </row>
    <row r="27" spans="2:26" ht="15" customHeight="1" x14ac:dyDescent="0.25">
      <c r="B27" s="78" t="str">
        <f t="shared" ref="B27:B90" si="7">IF(SUM(P27:T27)&lt;5,"!!!","")</f>
        <v>!!!</v>
      </c>
      <c r="C27" s="279"/>
      <c r="D27" s="272"/>
      <c r="E27" s="280"/>
      <c r="F27" s="92"/>
      <c r="G27" s="281"/>
      <c r="H27" s="163"/>
      <c r="I27" s="163"/>
      <c r="J27" s="72"/>
      <c r="O27" s="9">
        <f t="shared" si="3"/>
        <v>0</v>
      </c>
      <c r="P27" s="9">
        <f>VLOOKUP(C27,{"29 - Psychiatrie (Erwachsene)",1;"30 - Kinder- und Jugendpsychiatrie",1;"31 - Psychosomatik",1;"00 - Bitte eine Fachabteilung auswählen",0;0,0},2,0)</f>
        <v>0</v>
      </c>
      <c r="Q27" s="9">
        <f t="shared" si="0"/>
        <v>0</v>
      </c>
      <c r="R27" s="9">
        <f t="shared" si="4"/>
        <v>0</v>
      </c>
      <c r="S27" s="9">
        <f t="shared" si="1"/>
        <v>0</v>
      </c>
      <c r="T27" s="9">
        <f t="shared" si="5"/>
        <v>0</v>
      </c>
      <c r="V27" s="9">
        <f>VLOOKUP($C27,{"29 - Psychiatrie (Erwachsene)",1;"30 - Kinder- und Jugendpsychiatrie",1;"31 - Psychosomatik",1;"00 - Bitte eine Fachabteilung auswählen",0;0,0},2,0)</f>
        <v>0</v>
      </c>
      <c r="W27" s="9" t="str">
        <f>IF('Angaben KH-Standort'!$D$13&gt;0,"VJ","KJA")</f>
        <v>KJA</v>
      </c>
      <c r="X27" s="9" t="str">
        <f>VLOOKUP(C26,{"29 - Psychiatrie (Erwachsene)","Einrichtungen2";"30 - Kinder- und Jugendpsychiatrie","Einrichtungen2";"31 - Psychosomatik","Einrichtungen2";"00 - Bitte eine Einrichtung auswählen","Leer";0,"Leer"},2,0)</f>
        <v>Leer</v>
      </c>
      <c r="Y27" s="39" t="str">
        <f t="shared" si="6"/>
        <v>Leer</v>
      </c>
      <c r="Z27" s="9" t="str">
        <f>VLOOKUP($C27,{"29 - Psychiatrie (Erwachsene)","Psychiatrie";"30 - Kinder- und Jugendpsychiatrie","KJPsychiatrie";"31 - Psychosomatik","Psychosomatik";"00 - Bitte eine Fachabteilung auswählen","Leer";0,"Leer"},2,0)</f>
        <v>Leer</v>
      </c>
    </row>
    <row r="28" spans="2:26" ht="15" customHeight="1" x14ac:dyDescent="0.25">
      <c r="B28" s="78" t="str">
        <f t="shared" si="7"/>
        <v>!!!</v>
      </c>
      <c r="C28" s="279"/>
      <c r="D28" s="272"/>
      <c r="E28" s="280"/>
      <c r="F28" s="92"/>
      <c r="G28" s="281"/>
      <c r="H28" s="163"/>
      <c r="I28" s="163"/>
      <c r="J28" s="72"/>
      <c r="O28" s="9">
        <f t="shared" si="3"/>
        <v>0</v>
      </c>
      <c r="P28" s="9">
        <f>VLOOKUP(C28,{"29 - Psychiatrie (Erwachsene)",1;"30 - Kinder- und Jugendpsychiatrie",1;"31 - Psychosomatik",1;"00 - Bitte eine Fachabteilung auswählen",0;0,0},2,0)</f>
        <v>0</v>
      </c>
      <c r="Q28" s="9">
        <f t="shared" si="0"/>
        <v>0</v>
      </c>
      <c r="R28" s="9">
        <f t="shared" si="4"/>
        <v>0</v>
      </c>
      <c r="S28" s="9">
        <f t="shared" si="1"/>
        <v>0</v>
      </c>
      <c r="T28" s="9">
        <f t="shared" si="5"/>
        <v>0</v>
      </c>
      <c r="V28" s="9">
        <f>VLOOKUP($C28,{"29 - Psychiatrie (Erwachsene)",1;"30 - Kinder- und Jugendpsychiatrie",1;"31 - Psychosomatik",1;"00 - Bitte eine Fachabteilung auswählen",0;0,0},2,0)</f>
        <v>0</v>
      </c>
      <c r="W28" s="9" t="str">
        <f>IF('Angaben KH-Standort'!$D$13&gt;0,"VJ","KJA")</f>
        <v>KJA</v>
      </c>
      <c r="X28" s="9" t="str">
        <f>VLOOKUP(C27,{"29 - Psychiatrie (Erwachsene)","Einrichtungen2";"30 - Kinder- und Jugendpsychiatrie","Einrichtungen2";"31 - Psychosomatik","Einrichtungen2";"00 - Bitte eine Einrichtung auswählen","Leer";0,"Leer"},2,0)</f>
        <v>Leer</v>
      </c>
      <c r="Y28" s="39" t="str">
        <f t="shared" si="6"/>
        <v>Leer</v>
      </c>
      <c r="Z28" s="9" t="str">
        <f>VLOOKUP($C28,{"29 - Psychiatrie (Erwachsene)","Psychiatrie";"30 - Kinder- und Jugendpsychiatrie","KJPsychiatrie";"31 - Psychosomatik","Psychosomatik";"00 - Bitte eine Fachabteilung auswählen","Leer";0,"Leer"},2,0)</f>
        <v>Leer</v>
      </c>
    </row>
    <row r="29" spans="2:26" ht="15" customHeight="1" x14ac:dyDescent="0.25">
      <c r="B29" s="78" t="str">
        <f t="shared" si="7"/>
        <v>!!!</v>
      </c>
      <c r="C29" s="279"/>
      <c r="D29" s="272"/>
      <c r="E29" s="280"/>
      <c r="F29" s="92"/>
      <c r="G29" s="281"/>
      <c r="H29" s="163"/>
      <c r="I29" s="163"/>
      <c r="J29" s="72"/>
      <c r="O29" s="9">
        <f t="shared" si="3"/>
        <v>0</v>
      </c>
      <c r="P29" s="9">
        <f>VLOOKUP(C29,{"29 - Psychiatrie (Erwachsene)",1;"30 - Kinder- und Jugendpsychiatrie",1;"31 - Psychosomatik",1;"00 - Bitte eine Fachabteilung auswählen",0;0,0},2,0)</f>
        <v>0</v>
      </c>
      <c r="Q29" s="9">
        <f t="shared" si="0"/>
        <v>0</v>
      </c>
      <c r="R29" s="9">
        <f t="shared" si="4"/>
        <v>0</v>
      </c>
      <c r="S29" s="9">
        <f t="shared" si="1"/>
        <v>0</v>
      </c>
      <c r="T29" s="9">
        <f t="shared" si="5"/>
        <v>0</v>
      </c>
      <c r="V29" s="9">
        <f>VLOOKUP($C29,{"29 - Psychiatrie (Erwachsene)",1;"30 - Kinder- und Jugendpsychiatrie",1;"31 - Psychosomatik",1;"00 - Bitte eine Fachabteilung auswählen",0;0,0},2,0)</f>
        <v>0</v>
      </c>
      <c r="W29" s="9" t="str">
        <f>IF('Angaben KH-Standort'!$D$13&gt;0,"VJ","KJA")</f>
        <v>KJA</v>
      </c>
      <c r="X29" s="9" t="str">
        <f>VLOOKUP(C28,{"29 - Psychiatrie (Erwachsene)","Einrichtungen2";"30 - Kinder- und Jugendpsychiatrie","Einrichtungen2";"31 - Psychosomatik","Einrichtungen2";"00 - Bitte eine Einrichtung auswählen","Leer";0,"Leer"},2,0)</f>
        <v>Leer</v>
      </c>
      <c r="Y29" s="39" t="str">
        <f t="shared" si="6"/>
        <v>Leer</v>
      </c>
      <c r="Z29" s="9" t="str">
        <f>VLOOKUP($C29,{"29 - Psychiatrie (Erwachsene)","Psychiatrie";"30 - Kinder- und Jugendpsychiatrie","KJPsychiatrie";"31 - Psychosomatik","Psychosomatik";"00 - Bitte eine Fachabteilung auswählen","Leer";0,"Leer"},2,0)</f>
        <v>Leer</v>
      </c>
    </row>
    <row r="30" spans="2:26" ht="15" customHeight="1" x14ac:dyDescent="0.25">
      <c r="B30" s="78" t="str">
        <f t="shared" si="7"/>
        <v>!!!</v>
      </c>
      <c r="C30" s="279"/>
      <c r="D30" s="272"/>
      <c r="E30" s="280"/>
      <c r="F30" s="92"/>
      <c r="G30" s="281"/>
      <c r="H30" s="163"/>
      <c r="I30" s="163"/>
      <c r="J30" s="72"/>
      <c r="O30" s="9">
        <f t="shared" si="3"/>
        <v>0</v>
      </c>
      <c r="P30" s="9">
        <f>VLOOKUP(C30,{"29 - Psychiatrie (Erwachsene)",1;"30 - Kinder- und Jugendpsychiatrie",1;"31 - Psychosomatik",1;"00 - Bitte eine Fachabteilung auswählen",0;0,0},2,0)</f>
        <v>0</v>
      </c>
      <c r="Q30" s="9">
        <f t="shared" si="0"/>
        <v>0</v>
      </c>
      <c r="R30" s="9">
        <f t="shared" si="4"/>
        <v>0</v>
      </c>
      <c r="S30" s="9">
        <f t="shared" si="1"/>
        <v>0</v>
      </c>
      <c r="T30" s="9">
        <f t="shared" si="5"/>
        <v>0</v>
      </c>
      <c r="V30" s="9">
        <f>VLOOKUP($C30,{"29 - Psychiatrie (Erwachsene)",1;"30 - Kinder- und Jugendpsychiatrie",1;"31 - Psychosomatik",1;"00 - Bitte eine Fachabteilung auswählen",0;0,0},2,0)</f>
        <v>0</v>
      </c>
      <c r="W30" s="9" t="str">
        <f>IF('Angaben KH-Standort'!$D$13&gt;0,"VJ","KJA")</f>
        <v>KJA</v>
      </c>
      <c r="X30" s="9" t="str">
        <f>VLOOKUP(C29,{"29 - Psychiatrie (Erwachsene)","Einrichtungen2";"30 - Kinder- und Jugendpsychiatrie","Einrichtungen2";"31 - Psychosomatik","Einrichtungen2";"00 - Bitte eine Einrichtung auswählen","Leer";0,"Leer"},2,0)</f>
        <v>Leer</v>
      </c>
      <c r="Y30" s="39" t="str">
        <f t="shared" si="6"/>
        <v>Leer</v>
      </c>
      <c r="Z30" s="9" t="str">
        <f>VLOOKUP($C30,{"29 - Psychiatrie (Erwachsene)","Psychiatrie";"30 - Kinder- und Jugendpsychiatrie","KJPsychiatrie";"31 - Psychosomatik","Psychosomatik";"00 - Bitte eine Fachabteilung auswählen","Leer";0,"Leer"},2,0)</f>
        <v>Leer</v>
      </c>
    </row>
    <row r="31" spans="2:26" ht="15" customHeight="1" x14ac:dyDescent="0.25">
      <c r="B31" s="78" t="str">
        <f t="shared" si="7"/>
        <v>!!!</v>
      </c>
      <c r="C31" s="279"/>
      <c r="D31" s="272"/>
      <c r="E31" s="280"/>
      <c r="F31" s="92"/>
      <c r="G31" s="281"/>
      <c r="H31" s="163"/>
      <c r="I31" s="163"/>
      <c r="J31" s="72"/>
      <c r="O31" s="9">
        <f t="shared" si="3"/>
        <v>0</v>
      </c>
      <c r="P31" s="9">
        <f>VLOOKUP(C31,{"29 - Psychiatrie (Erwachsene)",1;"30 - Kinder- und Jugendpsychiatrie",1;"31 - Psychosomatik",1;"00 - Bitte eine Fachabteilung auswählen",0;0,0},2,0)</f>
        <v>0</v>
      </c>
      <c r="Q31" s="9">
        <f t="shared" si="0"/>
        <v>0</v>
      </c>
      <c r="R31" s="9">
        <f t="shared" si="4"/>
        <v>0</v>
      </c>
      <c r="S31" s="9">
        <f t="shared" si="1"/>
        <v>0</v>
      </c>
      <c r="T31" s="9">
        <f t="shared" si="5"/>
        <v>0</v>
      </c>
      <c r="V31" s="9">
        <f>VLOOKUP($C31,{"29 - Psychiatrie (Erwachsene)",1;"30 - Kinder- und Jugendpsychiatrie",1;"31 - Psychosomatik",1;"00 - Bitte eine Fachabteilung auswählen",0;0,0},2,0)</f>
        <v>0</v>
      </c>
      <c r="W31" s="9" t="str">
        <f>IF('Angaben KH-Standort'!$D$13&gt;0,"VJ","KJA")</f>
        <v>KJA</v>
      </c>
      <c r="X31" s="9" t="str">
        <f>VLOOKUP(C30,{"29 - Psychiatrie (Erwachsene)","Einrichtungen2";"30 - Kinder- und Jugendpsychiatrie","Einrichtungen2";"31 - Psychosomatik","Einrichtungen2";"00 - Bitte eine Einrichtung auswählen","Leer";0,"Leer"},2,0)</f>
        <v>Leer</v>
      </c>
      <c r="Y31" s="39" t="str">
        <f t="shared" si="6"/>
        <v>Leer</v>
      </c>
      <c r="Z31" s="9" t="str">
        <f>VLOOKUP($C31,{"29 - Psychiatrie (Erwachsene)","Psychiatrie";"30 - Kinder- und Jugendpsychiatrie","KJPsychiatrie";"31 - Psychosomatik","Psychosomatik";"00 - Bitte eine Fachabteilung auswählen","Leer";0,"Leer"},2,0)</f>
        <v>Leer</v>
      </c>
    </row>
    <row r="32" spans="2:26" ht="15" customHeight="1" x14ac:dyDescent="0.25">
      <c r="B32" s="78" t="str">
        <f t="shared" si="7"/>
        <v>!!!</v>
      </c>
      <c r="C32" s="279"/>
      <c r="D32" s="272"/>
      <c r="E32" s="280"/>
      <c r="F32" s="92"/>
      <c r="G32" s="281"/>
      <c r="H32" s="163"/>
      <c r="I32" s="163"/>
      <c r="J32" s="72"/>
      <c r="O32" s="9">
        <f t="shared" si="3"/>
        <v>0</v>
      </c>
      <c r="P32" s="9">
        <f>VLOOKUP(C32,{"29 - Psychiatrie (Erwachsene)",1;"30 - Kinder- und Jugendpsychiatrie",1;"31 - Psychosomatik",1;"00 - Bitte eine Fachabteilung auswählen",0;0,0},2,0)</f>
        <v>0</v>
      </c>
      <c r="Q32" s="9">
        <f t="shared" si="0"/>
        <v>0</v>
      </c>
      <c r="R32" s="9">
        <f t="shared" si="4"/>
        <v>0</v>
      </c>
      <c r="S32" s="9">
        <f t="shared" si="1"/>
        <v>0</v>
      </c>
      <c r="T32" s="9">
        <f t="shared" si="5"/>
        <v>0</v>
      </c>
      <c r="V32" s="9">
        <f>VLOOKUP($C32,{"29 - Psychiatrie (Erwachsene)",1;"30 - Kinder- und Jugendpsychiatrie",1;"31 - Psychosomatik",1;"00 - Bitte eine Fachabteilung auswählen",0;0,0},2,0)</f>
        <v>0</v>
      </c>
      <c r="W32" s="9" t="str">
        <f>IF('Angaben KH-Standort'!$D$13&gt;0,"VJ","KJA")</f>
        <v>KJA</v>
      </c>
      <c r="X32" s="9" t="str">
        <f>VLOOKUP(C31,{"29 - Psychiatrie (Erwachsene)","Einrichtungen2";"30 - Kinder- und Jugendpsychiatrie","Einrichtungen2";"31 - Psychosomatik","Einrichtungen2";"00 - Bitte eine Einrichtung auswählen","Leer";0,"Leer"},2,0)</f>
        <v>Leer</v>
      </c>
      <c r="Y32" s="39" t="str">
        <f t="shared" si="6"/>
        <v>Leer</v>
      </c>
      <c r="Z32" s="9" t="str">
        <f>VLOOKUP($C32,{"29 - Psychiatrie (Erwachsene)","Psychiatrie";"30 - Kinder- und Jugendpsychiatrie","KJPsychiatrie";"31 - Psychosomatik","Psychosomatik";"00 - Bitte eine Fachabteilung auswählen","Leer";0,"Leer"},2,0)</f>
        <v>Leer</v>
      </c>
    </row>
    <row r="33" spans="2:26" ht="15" customHeight="1" x14ac:dyDescent="0.25">
      <c r="B33" s="78" t="str">
        <f t="shared" si="7"/>
        <v>!!!</v>
      </c>
      <c r="C33" s="279"/>
      <c r="D33" s="272"/>
      <c r="E33" s="280"/>
      <c r="F33" s="92"/>
      <c r="G33" s="281"/>
      <c r="H33" s="163"/>
      <c r="I33" s="163"/>
      <c r="J33" s="72"/>
      <c r="O33" s="9">
        <f t="shared" si="3"/>
        <v>0</v>
      </c>
      <c r="P33" s="9">
        <f>VLOOKUP(C33,{"29 - Psychiatrie (Erwachsene)",1;"30 - Kinder- und Jugendpsychiatrie",1;"31 - Psychosomatik",1;"00 - Bitte eine Fachabteilung auswählen",0;0,0},2,0)</f>
        <v>0</v>
      </c>
      <c r="Q33" s="9">
        <f t="shared" si="0"/>
        <v>0</v>
      </c>
      <c r="R33" s="9">
        <f t="shared" si="4"/>
        <v>0</v>
      </c>
      <c r="S33" s="9">
        <f t="shared" si="1"/>
        <v>0</v>
      </c>
      <c r="T33" s="9">
        <f t="shared" si="5"/>
        <v>0</v>
      </c>
      <c r="V33" s="9">
        <f>VLOOKUP($C33,{"29 - Psychiatrie (Erwachsene)",1;"30 - Kinder- und Jugendpsychiatrie",1;"31 - Psychosomatik",1;"00 - Bitte eine Fachabteilung auswählen",0;0,0},2,0)</f>
        <v>0</v>
      </c>
      <c r="W33" s="9" t="str">
        <f>IF('Angaben KH-Standort'!$D$13&gt;0,"VJ","KJA")</f>
        <v>KJA</v>
      </c>
      <c r="X33" s="9" t="str">
        <f>VLOOKUP(C32,{"29 - Psychiatrie (Erwachsene)","Einrichtungen2";"30 - Kinder- und Jugendpsychiatrie","Einrichtungen2";"31 - Psychosomatik","Einrichtungen2";"00 - Bitte eine Einrichtung auswählen","Leer";0,"Leer"},2,0)</f>
        <v>Leer</v>
      </c>
      <c r="Y33" s="39" t="str">
        <f t="shared" si="6"/>
        <v>Leer</v>
      </c>
      <c r="Z33" s="9" t="str">
        <f>VLOOKUP($C33,{"29 - Psychiatrie (Erwachsene)","Psychiatrie";"30 - Kinder- und Jugendpsychiatrie","KJPsychiatrie";"31 - Psychosomatik","Psychosomatik";"00 - Bitte eine Fachabteilung auswählen","Leer";0,"Leer"},2,0)</f>
        <v>Leer</v>
      </c>
    </row>
    <row r="34" spans="2:26" ht="15" customHeight="1" x14ac:dyDescent="0.25">
      <c r="B34" s="78" t="str">
        <f t="shared" si="7"/>
        <v>!!!</v>
      </c>
      <c r="C34" s="279"/>
      <c r="D34" s="272"/>
      <c r="E34" s="280"/>
      <c r="F34" s="92"/>
      <c r="G34" s="281"/>
      <c r="H34" s="163"/>
      <c r="I34" s="163"/>
      <c r="J34" s="72"/>
      <c r="O34" s="9">
        <f t="shared" si="3"/>
        <v>0</v>
      </c>
      <c r="P34" s="9">
        <f>VLOOKUP(C34,{"29 - Psychiatrie (Erwachsene)",1;"30 - Kinder- und Jugendpsychiatrie",1;"31 - Psychosomatik",1;"00 - Bitte eine Fachabteilung auswählen",0;0,0},2,0)</f>
        <v>0</v>
      </c>
      <c r="Q34" s="9">
        <f t="shared" si="0"/>
        <v>0</v>
      </c>
      <c r="R34" s="9">
        <f t="shared" si="4"/>
        <v>0</v>
      </c>
      <c r="S34" s="9">
        <f t="shared" si="1"/>
        <v>0</v>
      </c>
      <c r="T34" s="9">
        <f t="shared" si="5"/>
        <v>0</v>
      </c>
      <c r="V34" s="9">
        <f>VLOOKUP($C34,{"29 - Psychiatrie (Erwachsene)",1;"30 - Kinder- und Jugendpsychiatrie",1;"31 - Psychosomatik",1;"00 - Bitte eine Fachabteilung auswählen",0;0,0},2,0)</f>
        <v>0</v>
      </c>
      <c r="W34" s="9" t="str">
        <f>IF('Angaben KH-Standort'!$D$13&gt;0,"VJ","KJA")</f>
        <v>KJA</v>
      </c>
      <c r="X34" s="9" t="str">
        <f>VLOOKUP(C33,{"29 - Psychiatrie (Erwachsene)","Einrichtungen2";"30 - Kinder- und Jugendpsychiatrie","Einrichtungen2";"31 - Psychosomatik","Einrichtungen2";"00 - Bitte eine Einrichtung auswählen","Leer";0,"Leer"},2,0)</f>
        <v>Leer</v>
      </c>
      <c r="Y34" s="39" t="str">
        <f t="shared" si="6"/>
        <v>Leer</v>
      </c>
      <c r="Z34" s="9" t="str">
        <f>VLOOKUP($C34,{"29 - Psychiatrie (Erwachsene)","Psychiatrie";"30 - Kinder- und Jugendpsychiatrie","KJPsychiatrie";"31 - Psychosomatik","Psychosomatik";"00 - Bitte eine Fachabteilung auswählen","Leer";0,"Leer"},2,0)</f>
        <v>Leer</v>
      </c>
    </row>
    <row r="35" spans="2:26" ht="15" customHeight="1" x14ac:dyDescent="0.25">
      <c r="B35" s="78" t="str">
        <f t="shared" si="7"/>
        <v>!!!</v>
      </c>
      <c r="C35" s="279"/>
      <c r="D35" s="272"/>
      <c r="E35" s="280"/>
      <c r="F35" s="92"/>
      <c r="G35" s="281"/>
      <c r="H35" s="163"/>
      <c r="I35" s="163"/>
      <c r="J35" s="72"/>
      <c r="O35" s="9">
        <f t="shared" si="3"/>
        <v>0</v>
      </c>
      <c r="P35" s="9">
        <f>VLOOKUP(C35,{"29 - Psychiatrie (Erwachsene)",1;"30 - Kinder- und Jugendpsychiatrie",1;"31 - Psychosomatik",1;"00 - Bitte eine Fachabteilung auswählen",0;0,0},2,0)</f>
        <v>0</v>
      </c>
      <c r="Q35" s="9">
        <f t="shared" si="0"/>
        <v>0</v>
      </c>
      <c r="R35" s="9">
        <f t="shared" si="4"/>
        <v>0</v>
      </c>
      <c r="S35" s="9">
        <f t="shared" si="1"/>
        <v>0</v>
      </c>
      <c r="T35" s="9">
        <f t="shared" si="5"/>
        <v>0</v>
      </c>
      <c r="V35" s="9">
        <f>VLOOKUP($C35,{"29 - Psychiatrie (Erwachsene)",1;"30 - Kinder- und Jugendpsychiatrie",1;"31 - Psychosomatik",1;"00 - Bitte eine Fachabteilung auswählen",0;0,0},2,0)</f>
        <v>0</v>
      </c>
      <c r="W35" s="9" t="str">
        <f>IF('Angaben KH-Standort'!$D$13&gt;0,"VJ","KJA")</f>
        <v>KJA</v>
      </c>
      <c r="X35" s="9" t="str">
        <f>VLOOKUP(C34,{"29 - Psychiatrie (Erwachsene)","Einrichtungen2";"30 - Kinder- und Jugendpsychiatrie","Einrichtungen2";"31 - Psychosomatik","Einrichtungen2";"00 - Bitte eine Einrichtung auswählen","Leer";0,"Leer"},2,0)</f>
        <v>Leer</v>
      </c>
      <c r="Y35" s="39" t="str">
        <f t="shared" si="6"/>
        <v>Leer</v>
      </c>
      <c r="Z35" s="9" t="str">
        <f>VLOOKUP($C35,{"29 - Psychiatrie (Erwachsene)","Psychiatrie";"30 - Kinder- und Jugendpsychiatrie","KJPsychiatrie";"31 - Psychosomatik","Psychosomatik";"00 - Bitte eine Fachabteilung auswählen","Leer";0,"Leer"},2,0)</f>
        <v>Leer</v>
      </c>
    </row>
    <row r="36" spans="2:26" ht="15" customHeight="1" x14ac:dyDescent="0.25">
      <c r="B36" s="78" t="str">
        <f t="shared" si="7"/>
        <v>!!!</v>
      </c>
      <c r="C36" s="279"/>
      <c r="D36" s="272"/>
      <c r="E36" s="280"/>
      <c r="F36" s="92"/>
      <c r="G36" s="281"/>
      <c r="H36" s="163"/>
      <c r="I36" s="163"/>
      <c r="J36" s="72"/>
      <c r="O36" s="9">
        <f t="shared" si="3"/>
        <v>0</v>
      </c>
      <c r="P36" s="9">
        <f>VLOOKUP(C36,{"29 - Psychiatrie (Erwachsene)",1;"30 - Kinder- und Jugendpsychiatrie",1;"31 - Psychosomatik",1;"00 - Bitte eine Fachabteilung auswählen",0;0,0},2,0)</f>
        <v>0</v>
      </c>
      <c r="Q36" s="9">
        <f t="shared" si="0"/>
        <v>0</v>
      </c>
      <c r="R36" s="9">
        <f t="shared" si="4"/>
        <v>0</v>
      </c>
      <c r="S36" s="9">
        <f t="shared" si="1"/>
        <v>0</v>
      </c>
      <c r="T36" s="9">
        <f t="shared" si="5"/>
        <v>0</v>
      </c>
      <c r="V36" s="9">
        <f>VLOOKUP($C36,{"29 - Psychiatrie (Erwachsene)",1;"30 - Kinder- und Jugendpsychiatrie",1;"31 - Psychosomatik",1;"00 - Bitte eine Fachabteilung auswählen",0;0,0},2,0)</f>
        <v>0</v>
      </c>
      <c r="W36" s="9" t="str">
        <f>IF('Angaben KH-Standort'!$D$13&gt;0,"VJ","KJA")</f>
        <v>KJA</v>
      </c>
      <c r="X36" s="9" t="str">
        <f>VLOOKUP(C35,{"29 - Psychiatrie (Erwachsene)","Einrichtungen2";"30 - Kinder- und Jugendpsychiatrie","Einrichtungen2";"31 - Psychosomatik","Einrichtungen2";"00 - Bitte eine Einrichtung auswählen","Leer";0,"Leer"},2,0)</f>
        <v>Leer</v>
      </c>
      <c r="Y36" s="39" t="str">
        <f t="shared" si="6"/>
        <v>Leer</v>
      </c>
      <c r="Z36" s="9" t="str">
        <f>VLOOKUP($C36,{"29 - Psychiatrie (Erwachsene)","Psychiatrie";"30 - Kinder- und Jugendpsychiatrie","KJPsychiatrie";"31 - Psychosomatik","Psychosomatik";"00 - Bitte eine Fachabteilung auswählen","Leer";0,"Leer"},2,0)</f>
        <v>Leer</v>
      </c>
    </row>
    <row r="37" spans="2:26" ht="15" customHeight="1" x14ac:dyDescent="0.25">
      <c r="B37" s="78" t="str">
        <f t="shared" si="7"/>
        <v>!!!</v>
      </c>
      <c r="C37" s="279"/>
      <c r="D37" s="272"/>
      <c r="E37" s="280"/>
      <c r="F37" s="92"/>
      <c r="G37" s="281"/>
      <c r="H37" s="163"/>
      <c r="I37" s="163"/>
      <c r="J37" s="72"/>
      <c r="O37" s="9">
        <f t="shared" si="3"/>
        <v>0</v>
      </c>
      <c r="P37" s="9">
        <f>VLOOKUP(C37,{"29 - Psychiatrie (Erwachsene)",1;"30 - Kinder- und Jugendpsychiatrie",1;"31 - Psychosomatik",1;"00 - Bitte eine Fachabteilung auswählen",0;0,0},2,0)</f>
        <v>0</v>
      </c>
      <c r="Q37" s="9">
        <f t="shared" si="0"/>
        <v>0</v>
      </c>
      <c r="R37" s="9">
        <f t="shared" si="4"/>
        <v>0</v>
      </c>
      <c r="S37" s="9">
        <f t="shared" si="1"/>
        <v>0</v>
      </c>
      <c r="T37" s="9">
        <f t="shared" si="5"/>
        <v>0</v>
      </c>
      <c r="V37" s="9">
        <f>VLOOKUP($C37,{"29 - Psychiatrie (Erwachsene)",1;"30 - Kinder- und Jugendpsychiatrie",1;"31 - Psychosomatik",1;"00 - Bitte eine Fachabteilung auswählen",0;0,0},2,0)</f>
        <v>0</v>
      </c>
      <c r="W37" s="9" t="str">
        <f>IF('Angaben KH-Standort'!$D$13&gt;0,"VJ","KJA")</f>
        <v>KJA</v>
      </c>
      <c r="X37" s="9" t="str">
        <f>VLOOKUP(C36,{"29 - Psychiatrie (Erwachsene)","Einrichtungen2";"30 - Kinder- und Jugendpsychiatrie","Einrichtungen2";"31 - Psychosomatik","Einrichtungen2";"00 - Bitte eine Einrichtung auswählen","Leer";0,"Leer"},2,0)</f>
        <v>Leer</v>
      </c>
      <c r="Y37" s="39" t="str">
        <f t="shared" si="6"/>
        <v>Leer</v>
      </c>
      <c r="Z37" s="9" t="str">
        <f>VLOOKUP($C37,{"29 - Psychiatrie (Erwachsene)","Psychiatrie";"30 - Kinder- und Jugendpsychiatrie","KJPsychiatrie";"31 - Psychosomatik","Psychosomatik";"00 - Bitte eine Fachabteilung auswählen","Leer";0,"Leer"},2,0)</f>
        <v>Leer</v>
      </c>
    </row>
    <row r="38" spans="2:26" ht="15" customHeight="1" x14ac:dyDescent="0.25">
      <c r="B38" s="78" t="str">
        <f t="shared" si="7"/>
        <v>!!!</v>
      </c>
      <c r="C38" s="279"/>
      <c r="D38" s="272"/>
      <c r="E38" s="280"/>
      <c r="F38" s="92"/>
      <c r="G38" s="281"/>
      <c r="H38" s="163"/>
      <c r="I38" s="163"/>
      <c r="J38" s="72"/>
      <c r="O38" s="9">
        <f t="shared" si="3"/>
        <v>0</v>
      </c>
      <c r="P38" s="9">
        <f>VLOOKUP(C38,{"29 - Psychiatrie (Erwachsene)",1;"30 - Kinder- und Jugendpsychiatrie",1;"31 - Psychosomatik",1;"00 - Bitte eine Fachabteilung auswählen",0;0,0},2,0)</f>
        <v>0</v>
      </c>
      <c r="Q38" s="9">
        <f t="shared" si="0"/>
        <v>0</v>
      </c>
      <c r="R38" s="9">
        <f t="shared" si="4"/>
        <v>0</v>
      </c>
      <c r="S38" s="9">
        <f t="shared" si="1"/>
        <v>0</v>
      </c>
      <c r="T38" s="9">
        <f t="shared" si="5"/>
        <v>0</v>
      </c>
      <c r="V38" s="9">
        <f>VLOOKUP($C38,{"29 - Psychiatrie (Erwachsene)",1;"30 - Kinder- und Jugendpsychiatrie",1;"31 - Psychosomatik",1;"00 - Bitte eine Fachabteilung auswählen",0;0,0},2,0)</f>
        <v>0</v>
      </c>
      <c r="W38" s="9" t="str">
        <f>IF('Angaben KH-Standort'!$D$13&gt;0,"VJ","KJA")</f>
        <v>KJA</v>
      </c>
      <c r="X38" s="9" t="str">
        <f>VLOOKUP(C37,{"29 - Psychiatrie (Erwachsene)","Einrichtungen2";"30 - Kinder- und Jugendpsychiatrie","Einrichtungen2";"31 - Psychosomatik","Einrichtungen2";"00 - Bitte eine Einrichtung auswählen","Leer";0,"Leer"},2,0)</f>
        <v>Leer</v>
      </c>
      <c r="Y38" s="39" t="str">
        <f t="shared" si="6"/>
        <v>Leer</v>
      </c>
      <c r="Z38" s="9" t="str">
        <f>VLOOKUP($C38,{"29 - Psychiatrie (Erwachsene)","Psychiatrie";"30 - Kinder- und Jugendpsychiatrie","KJPsychiatrie";"31 - Psychosomatik","Psychosomatik";"00 - Bitte eine Fachabteilung auswählen","Leer";0,"Leer"},2,0)</f>
        <v>Leer</v>
      </c>
    </row>
    <row r="39" spans="2:26" ht="15" customHeight="1" x14ac:dyDescent="0.25">
      <c r="B39" s="78" t="str">
        <f t="shared" si="7"/>
        <v>!!!</v>
      </c>
      <c r="C39" s="279"/>
      <c r="D39" s="272"/>
      <c r="E39" s="280"/>
      <c r="F39" s="92"/>
      <c r="G39" s="281"/>
      <c r="H39" s="163"/>
      <c r="I39" s="163"/>
      <c r="J39" s="72"/>
      <c r="O39" s="9">
        <f t="shared" si="3"/>
        <v>0</v>
      </c>
      <c r="P39" s="9">
        <f>VLOOKUP(C39,{"29 - Psychiatrie (Erwachsene)",1;"30 - Kinder- und Jugendpsychiatrie",1;"31 - Psychosomatik",1;"00 - Bitte eine Fachabteilung auswählen",0;0,0},2,0)</f>
        <v>0</v>
      </c>
      <c r="Q39" s="9">
        <f t="shared" si="0"/>
        <v>0</v>
      </c>
      <c r="R39" s="9">
        <f t="shared" si="4"/>
        <v>0</v>
      </c>
      <c r="S39" s="9">
        <f t="shared" si="1"/>
        <v>0</v>
      </c>
      <c r="T39" s="9">
        <f t="shared" si="5"/>
        <v>0</v>
      </c>
      <c r="V39" s="9">
        <f>VLOOKUP($C39,{"29 - Psychiatrie (Erwachsene)",1;"30 - Kinder- und Jugendpsychiatrie",1;"31 - Psychosomatik",1;"00 - Bitte eine Fachabteilung auswählen",0;0,0},2,0)</f>
        <v>0</v>
      </c>
      <c r="W39" s="9" t="str">
        <f>IF('Angaben KH-Standort'!$D$13&gt;0,"VJ","KJA")</f>
        <v>KJA</v>
      </c>
      <c r="X39" s="9" t="str">
        <f>VLOOKUP(C38,{"29 - Psychiatrie (Erwachsene)","Einrichtungen2";"30 - Kinder- und Jugendpsychiatrie","Einrichtungen2";"31 - Psychosomatik","Einrichtungen2";"00 - Bitte eine Einrichtung auswählen","Leer";0,"Leer"},2,0)</f>
        <v>Leer</v>
      </c>
      <c r="Y39" s="39" t="str">
        <f t="shared" si="6"/>
        <v>Leer</v>
      </c>
      <c r="Z39" s="9" t="str">
        <f>VLOOKUP($C39,{"29 - Psychiatrie (Erwachsene)","Psychiatrie";"30 - Kinder- und Jugendpsychiatrie","KJPsychiatrie";"31 - Psychosomatik","Psychosomatik";"00 - Bitte eine Fachabteilung auswählen","Leer";0,"Leer"},2,0)</f>
        <v>Leer</v>
      </c>
    </row>
    <row r="40" spans="2:26" ht="15" customHeight="1" x14ac:dyDescent="0.25">
      <c r="B40" s="78" t="str">
        <f t="shared" si="7"/>
        <v>!!!</v>
      </c>
      <c r="C40" s="279"/>
      <c r="D40" s="272"/>
      <c r="E40" s="280"/>
      <c r="F40" s="92"/>
      <c r="G40" s="281"/>
      <c r="H40" s="163"/>
      <c r="I40" s="163"/>
      <c r="J40" s="72"/>
      <c r="O40" s="9">
        <f t="shared" si="3"/>
        <v>0</v>
      </c>
      <c r="P40" s="9">
        <f>VLOOKUP(C40,{"29 - Psychiatrie (Erwachsene)",1;"30 - Kinder- und Jugendpsychiatrie",1;"31 - Psychosomatik",1;"00 - Bitte eine Fachabteilung auswählen",0;0,0},2,0)</f>
        <v>0</v>
      </c>
      <c r="Q40" s="9">
        <f t="shared" si="0"/>
        <v>0</v>
      </c>
      <c r="R40" s="9">
        <f t="shared" si="4"/>
        <v>0</v>
      </c>
      <c r="S40" s="9">
        <f t="shared" si="1"/>
        <v>0</v>
      </c>
      <c r="T40" s="9">
        <f t="shared" si="5"/>
        <v>0</v>
      </c>
      <c r="V40" s="9">
        <f>VLOOKUP($C40,{"29 - Psychiatrie (Erwachsene)",1;"30 - Kinder- und Jugendpsychiatrie",1;"31 - Psychosomatik",1;"00 - Bitte eine Fachabteilung auswählen",0;0,0},2,0)</f>
        <v>0</v>
      </c>
      <c r="W40" s="9" t="str">
        <f>IF('Angaben KH-Standort'!$D$13&gt;0,"VJ","KJA")</f>
        <v>KJA</v>
      </c>
      <c r="X40" s="9" t="str">
        <f>VLOOKUP(C39,{"29 - Psychiatrie (Erwachsene)","Einrichtungen2";"30 - Kinder- und Jugendpsychiatrie","Einrichtungen2";"31 - Psychosomatik","Einrichtungen2";"00 - Bitte eine Einrichtung auswählen","Leer";0,"Leer"},2,0)</f>
        <v>Leer</v>
      </c>
      <c r="Y40" s="39" t="str">
        <f t="shared" si="6"/>
        <v>Leer</v>
      </c>
      <c r="Z40" s="9" t="str">
        <f>VLOOKUP($C40,{"29 - Psychiatrie (Erwachsene)","Psychiatrie";"30 - Kinder- und Jugendpsychiatrie","KJPsychiatrie";"31 - Psychosomatik","Psychosomatik";"00 - Bitte eine Fachabteilung auswählen","Leer";0,"Leer"},2,0)</f>
        <v>Leer</v>
      </c>
    </row>
    <row r="41" spans="2:26" ht="15" customHeight="1" x14ac:dyDescent="0.25">
      <c r="B41" s="78" t="str">
        <f t="shared" si="7"/>
        <v>!!!</v>
      </c>
      <c r="C41" s="279"/>
      <c r="D41" s="272"/>
      <c r="E41" s="280"/>
      <c r="F41" s="92"/>
      <c r="G41" s="281"/>
      <c r="H41" s="163"/>
      <c r="I41" s="163"/>
      <c r="J41" s="72"/>
      <c r="O41" s="9">
        <f t="shared" si="3"/>
        <v>0</v>
      </c>
      <c r="P41" s="9">
        <f>VLOOKUP(C41,{"29 - Psychiatrie (Erwachsene)",1;"30 - Kinder- und Jugendpsychiatrie",1;"31 - Psychosomatik",1;"00 - Bitte eine Fachabteilung auswählen",0;0,0},2,0)</f>
        <v>0</v>
      </c>
      <c r="Q41" s="9">
        <f t="shared" si="0"/>
        <v>0</v>
      </c>
      <c r="R41" s="9">
        <f t="shared" si="4"/>
        <v>0</v>
      </c>
      <c r="S41" s="9">
        <f t="shared" si="1"/>
        <v>0</v>
      </c>
      <c r="T41" s="9">
        <f t="shared" si="5"/>
        <v>0</v>
      </c>
      <c r="V41" s="9">
        <f>VLOOKUP($C41,{"29 - Psychiatrie (Erwachsene)",1;"30 - Kinder- und Jugendpsychiatrie",1;"31 - Psychosomatik",1;"00 - Bitte eine Fachabteilung auswählen",0;0,0},2,0)</f>
        <v>0</v>
      </c>
      <c r="W41" s="9" t="str">
        <f>IF('Angaben KH-Standort'!$D$13&gt;0,"VJ","KJA")</f>
        <v>KJA</v>
      </c>
      <c r="X41" s="9" t="str">
        <f>VLOOKUP(C40,{"29 - Psychiatrie (Erwachsene)","Einrichtungen2";"30 - Kinder- und Jugendpsychiatrie","Einrichtungen2";"31 - Psychosomatik","Einrichtungen2";"00 - Bitte eine Einrichtung auswählen","Leer";0,"Leer"},2,0)</f>
        <v>Leer</v>
      </c>
      <c r="Y41" s="39" t="str">
        <f t="shared" si="6"/>
        <v>Leer</v>
      </c>
      <c r="Z41" s="9" t="str">
        <f>VLOOKUP($C41,{"29 - Psychiatrie (Erwachsene)","Psychiatrie";"30 - Kinder- und Jugendpsychiatrie","KJPsychiatrie";"31 - Psychosomatik","Psychosomatik";"00 - Bitte eine Fachabteilung auswählen","Leer";0,"Leer"},2,0)</f>
        <v>Leer</v>
      </c>
    </row>
    <row r="42" spans="2:26" ht="15" customHeight="1" x14ac:dyDescent="0.25">
      <c r="B42" s="78" t="str">
        <f t="shared" si="7"/>
        <v>!!!</v>
      </c>
      <c r="C42" s="279"/>
      <c r="D42" s="272"/>
      <c r="E42" s="280"/>
      <c r="F42" s="92"/>
      <c r="G42" s="281"/>
      <c r="H42" s="163"/>
      <c r="I42" s="163"/>
      <c r="J42" s="72"/>
      <c r="O42" s="9">
        <f t="shared" si="3"/>
        <v>0</v>
      </c>
      <c r="P42" s="9">
        <f>VLOOKUP(C42,{"29 - Psychiatrie (Erwachsene)",1;"30 - Kinder- und Jugendpsychiatrie",1;"31 - Psychosomatik",1;"00 - Bitte eine Fachabteilung auswählen",0;0,0},2,0)</f>
        <v>0</v>
      </c>
      <c r="Q42" s="9">
        <f t="shared" si="0"/>
        <v>0</v>
      </c>
      <c r="R42" s="9">
        <f t="shared" si="4"/>
        <v>0</v>
      </c>
      <c r="S42" s="9">
        <f t="shared" si="1"/>
        <v>0</v>
      </c>
      <c r="T42" s="9">
        <f t="shared" si="5"/>
        <v>0</v>
      </c>
      <c r="V42" s="9">
        <f>VLOOKUP($C42,{"29 - Psychiatrie (Erwachsene)",1;"30 - Kinder- und Jugendpsychiatrie",1;"31 - Psychosomatik",1;"00 - Bitte eine Fachabteilung auswählen",0;0,0},2,0)</f>
        <v>0</v>
      </c>
      <c r="W42" s="9" t="str">
        <f>IF('Angaben KH-Standort'!$D$13&gt;0,"VJ","KJA")</f>
        <v>KJA</v>
      </c>
      <c r="X42" s="9" t="str">
        <f>VLOOKUP(C41,{"29 - Psychiatrie (Erwachsene)","Einrichtungen2";"30 - Kinder- und Jugendpsychiatrie","Einrichtungen2";"31 - Psychosomatik","Einrichtungen2";"00 - Bitte eine Einrichtung auswählen","Leer";0,"Leer"},2,0)</f>
        <v>Leer</v>
      </c>
      <c r="Y42" s="39" t="str">
        <f t="shared" si="6"/>
        <v>Leer</v>
      </c>
      <c r="Z42" s="9" t="str">
        <f>VLOOKUP($C42,{"29 - Psychiatrie (Erwachsene)","Psychiatrie";"30 - Kinder- und Jugendpsychiatrie","KJPsychiatrie";"31 - Psychosomatik","Psychosomatik";"00 - Bitte eine Fachabteilung auswählen","Leer";0,"Leer"},2,0)</f>
        <v>Leer</v>
      </c>
    </row>
    <row r="43" spans="2:26" ht="15" customHeight="1" x14ac:dyDescent="0.25">
      <c r="B43" s="78" t="str">
        <f t="shared" si="7"/>
        <v>!!!</v>
      </c>
      <c r="C43" s="279"/>
      <c r="D43" s="272"/>
      <c r="E43" s="280"/>
      <c r="F43" s="92"/>
      <c r="G43" s="281"/>
      <c r="H43" s="163"/>
      <c r="I43" s="163"/>
      <c r="J43" s="72"/>
      <c r="O43" s="9">
        <f t="shared" si="3"/>
        <v>0</v>
      </c>
      <c r="P43" s="9">
        <f>VLOOKUP(C43,{"29 - Psychiatrie (Erwachsene)",1;"30 - Kinder- und Jugendpsychiatrie",1;"31 - Psychosomatik",1;"00 - Bitte eine Fachabteilung auswählen",0;0,0},2,0)</f>
        <v>0</v>
      </c>
      <c r="Q43" s="9">
        <f t="shared" si="0"/>
        <v>0</v>
      </c>
      <c r="R43" s="9">
        <f t="shared" si="4"/>
        <v>0</v>
      </c>
      <c r="S43" s="9">
        <f t="shared" si="1"/>
        <v>0</v>
      </c>
      <c r="T43" s="9">
        <f t="shared" si="5"/>
        <v>0</v>
      </c>
      <c r="V43" s="9">
        <f>VLOOKUP($C43,{"29 - Psychiatrie (Erwachsene)",1;"30 - Kinder- und Jugendpsychiatrie",1;"31 - Psychosomatik",1;"00 - Bitte eine Fachabteilung auswählen",0;0,0},2,0)</f>
        <v>0</v>
      </c>
      <c r="W43" s="9" t="str">
        <f>IF('Angaben KH-Standort'!$D$13&gt;0,"VJ","KJA")</f>
        <v>KJA</v>
      </c>
      <c r="X43" s="9" t="str">
        <f>VLOOKUP(C42,{"29 - Psychiatrie (Erwachsene)","Einrichtungen2";"30 - Kinder- und Jugendpsychiatrie","Einrichtungen2";"31 - Psychosomatik","Einrichtungen2";"00 - Bitte eine Einrichtung auswählen","Leer";0,"Leer"},2,0)</f>
        <v>Leer</v>
      </c>
      <c r="Y43" s="39" t="str">
        <f t="shared" si="6"/>
        <v>Leer</v>
      </c>
      <c r="Z43" s="9" t="str">
        <f>VLOOKUP($C43,{"29 - Psychiatrie (Erwachsene)","Psychiatrie";"30 - Kinder- und Jugendpsychiatrie","KJPsychiatrie";"31 - Psychosomatik","Psychosomatik";"00 - Bitte eine Fachabteilung auswählen","Leer";0,"Leer"},2,0)</f>
        <v>Leer</v>
      </c>
    </row>
    <row r="44" spans="2:26" ht="15" customHeight="1" x14ac:dyDescent="0.25">
      <c r="B44" s="78" t="str">
        <f t="shared" si="7"/>
        <v>!!!</v>
      </c>
      <c r="C44" s="279"/>
      <c r="D44" s="272"/>
      <c r="E44" s="280"/>
      <c r="F44" s="92"/>
      <c r="G44" s="281"/>
      <c r="H44" s="163"/>
      <c r="I44" s="163"/>
      <c r="J44" s="72"/>
      <c r="O44" s="9">
        <f t="shared" si="3"/>
        <v>0</v>
      </c>
      <c r="P44" s="9">
        <f>VLOOKUP(C44,{"29 - Psychiatrie (Erwachsene)",1;"30 - Kinder- und Jugendpsychiatrie",1;"31 - Psychosomatik",1;"00 - Bitte eine Fachabteilung auswählen",0;0,0},2,0)</f>
        <v>0</v>
      </c>
      <c r="Q44" s="9">
        <f t="shared" si="0"/>
        <v>0</v>
      </c>
      <c r="R44" s="9">
        <f t="shared" si="4"/>
        <v>0</v>
      </c>
      <c r="S44" s="9">
        <f t="shared" si="1"/>
        <v>0</v>
      </c>
      <c r="T44" s="9">
        <f t="shared" si="5"/>
        <v>0</v>
      </c>
      <c r="V44" s="9">
        <f>VLOOKUP($C44,{"29 - Psychiatrie (Erwachsene)",1;"30 - Kinder- und Jugendpsychiatrie",1;"31 - Psychosomatik",1;"00 - Bitte eine Fachabteilung auswählen",0;0,0},2,0)</f>
        <v>0</v>
      </c>
      <c r="W44" s="9" t="str">
        <f>IF('Angaben KH-Standort'!$D$13&gt;0,"VJ","KJA")</f>
        <v>KJA</v>
      </c>
      <c r="X44" s="9" t="str">
        <f>VLOOKUP(C43,{"29 - Psychiatrie (Erwachsene)","Einrichtungen2";"30 - Kinder- und Jugendpsychiatrie","Einrichtungen2";"31 - Psychosomatik","Einrichtungen2";"00 - Bitte eine Einrichtung auswählen","Leer";0,"Leer"},2,0)</f>
        <v>Leer</v>
      </c>
      <c r="Y44" s="39" t="str">
        <f t="shared" si="6"/>
        <v>Leer</v>
      </c>
      <c r="Z44" s="9" t="str">
        <f>VLOOKUP($C44,{"29 - Psychiatrie (Erwachsene)","Psychiatrie";"30 - Kinder- und Jugendpsychiatrie","KJPsychiatrie";"31 - Psychosomatik","Psychosomatik";"00 - Bitte eine Fachabteilung auswählen","Leer";0,"Leer"},2,0)</f>
        <v>Leer</v>
      </c>
    </row>
    <row r="45" spans="2:26" ht="15" customHeight="1" x14ac:dyDescent="0.25">
      <c r="B45" s="78" t="str">
        <f t="shared" si="7"/>
        <v>!!!</v>
      </c>
      <c r="C45" s="279"/>
      <c r="D45" s="272"/>
      <c r="E45" s="280"/>
      <c r="F45" s="92"/>
      <c r="G45" s="281"/>
      <c r="H45" s="163"/>
      <c r="I45" s="163"/>
      <c r="J45" s="72"/>
      <c r="O45" s="9">
        <f t="shared" si="3"/>
        <v>0</v>
      </c>
      <c r="P45" s="9">
        <f>VLOOKUP(C45,{"29 - Psychiatrie (Erwachsene)",1;"30 - Kinder- und Jugendpsychiatrie",1;"31 - Psychosomatik",1;"00 - Bitte eine Fachabteilung auswählen",0;0,0},2,0)</f>
        <v>0</v>
      </c>
      <c r="Q45" s="9">
        <f t="shared" si="0"/>
        <v>0</v>
      </c>
      <c r="R45" s="9">
        <f t="shared" si="4"/>
        <v>0</v>
      </c>
      <c r="S45" s="9">
        <f t="shared" si="1"/>
        <v>0</v>
      </c>
      <c r="T45" s="9">
        <f t="shared" si="5"/>
        <v>0</v>
      </c>
      <c r="V45" s="9">
        <f>VLOOKUP($C45,{"29 - Psychiatrie (Erwachsene)",1;"30 - Kinder- und Jugendpsychiatrie",1;"31 - Psychosomatik",1;"00 - Bitte eine Fachabteilung auswählen",0;0,0},2,0)</f>
        <v>0</v>
      </c>
      <c r="W45" s="9" t="str">
        <f>IF('Angaben KH-Standort'!$D$13&gt;0,"VJ","KJA")</f>
        <v>KJA</v>
      </c>
      <c r="X45" s="9" t="str">
        <f>VLOOKUP(C44,{"29 - Psychiatrie (Erwachsene)","Einrichtungen2";"30 - Kinder- und Jugendpsychiatrie","Einrichtungen2";"31 - Psychosomatik","Einrichtungen2";"00 - Bitte eine Einrichtung auswählen","Leer";0,"Leer"},2,0)</f>
        <v>Leer</v>
      </c>
      <c r="Y45" s="39" t="str">
        <f t="shared" si="6"/>
        <v>Leer</v>
      </c>
      <c r="Z45" s="9" t="str">
        <f>VLOOKUP($C45,{"29 - Psychiatrie (Erwachsene)","Psychiatrie";"30 - Kinder- und Jugendpsychiatrie","KJPsychiatrie";"31 - Psychosomatik","Psychosomatik";"00 - Bitte eine Fachabteilung auswählen","Leer";0,"Leer"},2,0)</f>
        <v>Leer</v>
      </c>
    </row>
    <row r="46" spans="2:26" ht="15" customHeight="1" x14ac:dyDescent="0.25">
      <c r="B46" s="78" t="str">
        <f t="shared" si="7"/>
        <v>!!!</v>
      </c>
      <c r="C46" s="279"/>
      <c r="D46" s="272"/>
      <c r="E46" s="280"/>
      <c r="F46" s="92"/>
      <c r="G46" s="281"/>
      <c r="H46" s="163"/>
      <c r="I46" s="163"/>
      <c r="J46" s="72"/>
      <c r="O46" s="9">
        <f t="shared" si="3"/>
        <v>0</v>
      </c>
      <c r="P46" s="9">
        <f>VLOOKUP(C46,{"29 - Psychiatrie (Erwachsene)",1;"30 - Kinder- und Jugendpsychiatrie",1;"31 - Psychosomatik",1;"00 - Bitte eine Fachabteilung auswählen",0;0,0},2,0)</f>
        <v>0</v>
      </c>
      <c r="Q46" s="9">
        <f t="shared" si="0"/>
        <v>0</v>
      </c>
      <c r="R46" s="9">
        <f t="shared" si="4"/>
        <v>0</v>
      </c>
      <c r="S46" s="9">
        <f t="shared" si="1"/>
        <v>0</v>
      </c>
      <c r="T46" s="9">
        <f t="shared" si="5"/>
        <v>0</v>
      </c>
      <c r="V46" s="9">
        <f>VLOOKUP($C46,{"29 - Psychiatrie (Erwachsene)",1;"30 - Kinder- und Jugendpsychiatrie",1;"31 - Psychosomatik",1;"00 - Bitte eine Fachabteilung auswählen",0;0,0},2,0)</f>
        <v>0</v>
      </c>
      <c r="W46" s="9" t="str">
        <f>IF('Angaben KH-Standort'!$D$13&gt;0,"VJ","KJA")</f>
        <v>KJA</v>
      </c>
      <c r="X46" s="9" t="str">
        <f>VLOOKUP(C45,{"29 - Psychiatrie (Erwachsene)","Einrichtungen2";"30 - Kinder- und Jugendpsychiatrie","Einrichtungen2";"31 - Psychosomatik","Einrichtungen2";"00 - Bitte eine Einrichtung auswählen","Leer";0,"Leer"},2,0)</f>
        <v>Leer</v>
      </c>
      <c r="Y46" s="39" t="str">
        <f t="shared" si="6"/>
        <v>Leer</v>
      </c>
      <c r="Z46" s="9" t="str">
        <f>VLOOKUP($C46,{"29 - Psychiatrie (Erwachsene)","Psychiatrie";"30 - Kinder- und Jugendpsychiatrie","KJPsychiatrie";"31 - Psychosomatik","Psychosomatik";"00 - Bitte eine Fachabteilung auswählen","Leer";0,"Leer"},2,0)</f>
        <v>Leer</v>
      </c>
    </row>
    <row r="47" spans="2:26" ht="15" customHeight="1" x14ac:dyDescent="0.25">
      <c r="B47" s="78" t="str">
        <f t="shared" si="7"/>
        <v>!!!</v>
      </c>
      <c r="C47" s="279"/>
      <c r="D47" s="272"/>
      <c r="E47" s="280"/>
      <c r="F47" s="92"/>
      <c r="G47" s="281"/>
      <c r="H47" s="163"/>
      <c r="I47" s="163"/>
      <c r="J47" s="72"/>
      <c r="O47" s="9">
        <f t="shared" si="3"/>
        <v>0</v>
      </c>
      <c r="P47" s="9">
        <f>VLOOKUP(C47,{"29 - Psychiatrie (Erwachsene)",1;"30 - Kinder- und Jugendpsychiatrie",1;"31 - Psychosomatik",1;"00 - Bitte eine Fachabteilung auswählen",0;0,0},2,0)</f>
        <v>0</v>
      </c>
      <c r="Q47" s="9">
        <f t="shared" si="0"/>
        <v>0</v>
      </c>
      <c r="R47" s="9">
        <f t="shared" si="4"/>
        <v>0</v>
      </c>
      <c r="S47" s="9">
        <f t="shared" si="1"/>
        <v>0</v>
      </c>
      <c r="T47" s="9">
        <f t="shared" si="5"/>
        <v>0</v>
      </c>
      <c r="V47" s="9">
        <f>VLOOKUP($C47,{"29 - Psychiatrie (Erwachsene)",1;"30 - Kinder- und Jugendpsychiatrie",1;"31 - Psychosomatik",1;"00 - Bitte eine Fachabteilung auswählen",0;0,0},2,0)</f>
        <v>0</v>
      </c>
      <c r="W47" s="9" t="str">
        <f>IF('Angaben KH-Standort'!$D$13&gt;0,"VJ","KJA")</f>
        <v>KJA</v>
      </c>
      <c r="X47" s="9" t="str">
        <f>VLOOKUP(C46,{"29 - Psychiatrie (Erwachsene)","Einrichtungen2";"30 - Kinder- und Jugendpsychiatrie","Einrichtungen2";"31 - Psychosomatik","Einrichtungen2";"00 - Bitte eine Einrichtung auswählen","Leer";0,"Leer"},2,0)</f>
        <v>Leer</v>
      </c>
      <c r="Y47" s="39" t="str">
        <f t="shared" si="6"/>
        <v>Leer</v>
      </c>
      <c r="Z47" s="9" t="str">
        <f>VLOOKUP($C47,{"29 - Psychiatrie (Erwachsene)","Psychiatrie";"30 - Kinder- und Jugendpsychiatrie","KJPsychiatrie";"31 - Psychosomatik","Psychosomatik";"00 - Bitte eine Fachabteilung auswählen","Leer";0,"Leer"},2,0)</f>
        <v>Leer</v>
      </c>
    </row>
    <row r="48" spans="2:26" ht="15" customHeight="1" x14ac:dyDescent="0.25">
      <c r="B48" s="78" t="str">
        <f t="shared" si="7"/>
        <v>!!!</v>
      </c>
      <c r="C48" s="279"/>
      <c r="D48" s="272"/>
      <c r="E48" s="280"/>
      <c r="F48" s="92"/>
      <c r="G48" s="281"/>
      <c r="H48" s="163"/>
      <c r="I48" s="163"/>
      <c r="J48" s="72"/>
      <c r="O48" s="9">
        <f t="shared" si="3"/>
        <v>0</v>
      </c>
      <c r="P48" s="9">
        <f>VLOOKUP(C48,{"29 - Psychiatrie (Erwachsene)",1;"30 - Kinder- und Jugendpsychiatrie",1;"31 - Psychosomatik",1;"00 - Bitte eine Fachabteilung auswählen",0;0,0},2,0)</f>
        <v>0</v>
      </c>
      <c r="Q48" s="9">
        <f t="shared" si="0"/>
        <v>0</v>
      </c>
      <c r="R48" s="9">
        <f t="shared" si="4"/>
        <v>0</v>
      </c>
      <c r="S48" s="9">
        <f t="shared" si="1"/>
        <v>0</v>
      </c>
      <c r="T48" s="9">
        <f t="shared" si="5"/>
        <v>0</v>
      </c>
      <c r="V48" s="9">
        <f>VLOOKUP($C48,{"29 - Psychiatrie (Erwachsene)",1;"30 - Kinder- und Jugendpsychiatrie",1;"31 - Psychosomatik",1;"00 - Bitte eine Fachabteilung auswählen",0;0,0},2,0)</f>
        <v>0</v>
      </c>
      <c r="W48" s="9" t="str">
        <f>IF('Angaben KH-Standort'!$D$13&gt;0,"VJ","KJA")</f>
        <v>KJA</v>
      </c>
      <c r="X48" s="9" t="str">
        <f>VLOOKUP(C47,{"29 - Psychiatrie (Erwachsene)","Einrichtungen2";"30 - Kinder- und Jugendpsychiatrie","Einrichtungen2";"31 - Psychosomatik","Einrichtungen2";"00 - Bitte eine Einrichtung auswählen","Leer";0,"Leer"},2,0)</f>
        <v>Leer</v>
      </c>
      <c r="Y48" s="39" t="str">
        <f t="shared" si="6"/>
        <v>Leer</v>
      </c>
      <c r="Z48" s="9" t="str">
        <f>VLOOKUP($C48,{"29 - Psychiatrie (Erwachsene)","Psychiatrie";"30 - Kinder- und Jugendpsychiatrie","KJPsychiatrie";"31 - Psychosomatik","Psychosomatik";"00 - Bitte eine Fachabteilung auswählen","Leer";0,"Leer"},2,0)</f>
        <v>Leer</v>
      </c>
    </row>
    <row r="49" spans="2:26" ht="15" customHeight="1" x14ac:dyDescent="0.25">
      <c r="B49" s="78" t="str">
        <f t="shared" si="7"/>
        <v>!!!</v>
      </c>
      <c r="C49" s="279"/>
      <c r="D49" s="272"/>
      <c r="E49" s="280"/>
      <c r="F49" s="92"/>
      <c r="G49" s="281"/>
      <c r="H49" s="163"/>
      <c r="I49" s="163"/>
      <c r="J49" s="72"/>
      <c r="O49" s="9">
        <f t="shared" si="3"/>
        <v>0</v>
      </c>
      <c r="P49" s="9">
        <f>VLOOKUP(C49,{"29 - Psychiatrie (Erwachsene)",1;"30 - Kinder- und Jugendpsychiatrie",1;"31 - Psychosomatik",1;"00 - Bitte eine Fachabteilung auswählen",0;0,0},2,0)</f>
        <v>0</v>
      </c>
      <c r="Q49" s="9">
        <f t="shared" si="0"/>
        <v>0</v>
      </c>
      <c r="R49" s="9">
        <f t="shared" si="4"/>
        <v>0</v>
      </c>
      <c r="S49" s="9">
        <f t="shared" si="1"/>
        <v>0</v>
      </c>
      <c r="T49" s="9">
        <f t="shared" si="5"/>
        <v>0</v>
      </c>
      <c r="V49" s="9">
        <f>VLOOKUP($C49,{"29 - Psychiatrie (Erwachsene)",1;"30 - Kinder- und Jugendpsychiatrie",1;"31 - Psychosomatik",1;"00 - Bitte eine Fachabteilung auswählen",0;0,0},2,0)</f>
        <v>0</v>
      </c>
      <c r="W49" s="9" t="str">
        <f>IF('Angaben KH-Standort'!$D$13&gt;0,"VJ","KJA")</f>
        <v>KJA</v>
      </c>
      <c r="X49" s="9" t="str">
        <f>VLOOKUP(C48,{"29 - Psychiatrie (Erwachsene)","Einrichtungen2";"30 - Kinder- und Jugendpsychiatrie","Einrichtungen2";"31 - Psychosomatik","Einrichtungen2";"00 - Bitte eine Einrichtung auswählen","Leer";0,"Leer"},2,0)</f>
        <v>Leer</v>
      </c>
      <c r="Y49" s="39" t="str">
        <f t="shared" si="6"/>
        <v>Leer</v>
      </c>
      <c r="Z49" s="9" t="str">
        <f>VLOOKUP($C49,{"29 - Psychiatrie (Erwachsene)","Psychiatrie";"30 - Kinder- und Jugendpsychiatrie","KJPsychiatrie";"31 - Psychosomatik","Psychosomatik";"00 - Bitte eine Fachabteilung auswählen","Leer";0,"Leer"},2,0)</f>
        <v>Leer</v>
      </c>
    </row>
    <row r="50" spans="2:26" ht="15" customHeight="1" x14ac:dyDescent="0.25">
      <c r="B50" s="78" t="str">
        <f t="shared" si="7"/>
        <v>!!!</v>
      </c>
      <c r="C50" s="279"/>
      <c r="D50" s="272"/>
      <c r="E50" s="280"/>
      <c r="F50" s="92"/>
      <c r="G50" s="281"/>
      <c r="H50" s="163"/>
      <c r="I50" s="163"/>
      <c r="J50" s="72"/>
      <c r="O50" s="9">
        <f t="shared" si="3"/>
        <v>0</v>
      </c>
      <c r="P50" s="9">
        <f>VLOOKUP(C50,{"29 - Psychiatrie (Erwachsene)",1;"30 - Kinder- und Jugendpsychiatrie",1;"31 - Psychosomatik",1;"00 - Bitte eine Fachabteilung auswählen",0;0,0},2,0)</f>
        <v>0</v>
      </c>
      <c r="Q50" s="9">
        <f t="shared" si="0"/>
        <v>0</v>
      </c>
      <c r="R50" s="9">
        <f t="shared" si="4"/>
        <v>0</v>
      </c>
      <c r="S50" s="9">
        <f t="shared" si="1"/>
        <v>0</v>
      </c>
      <c r="T50" s="9">
        <f t="shared" si="5"/>
        <v>0</v>
      </c>
      <c r="V50" s="9">
        <f>VLOOKUP($C50,{"29 - Psychiatrie (Erwachsene)",1;"30 - Kinder- und Jugendpsychiatrie",1;"31 - Psychosomatik",1;"00 - Bitte eine Fachabteilung auswählen",0;0,0},2,0)</f>
        <v>0</v>
      </c>
      <c r="W50" s="9" t="str">
        <f>IF('Angaben KH-Standort'!$D$13&gt;0,"VJ","KJA")</f>
        <v>KJA</v>
      </c>
      <c r="X50" s="9" t="str">
        <f>VLOOKUP(C49,{"29 - Psychiatrie (Erwachsene)","Einrichtungen2";"30 - Kinder- und Jugendpsychiatrie","Einrichtungen2";"31 - Psychosomatik","Einrichtungen2";"00 - Bitte eine Einrichtung auswählen","Leer";0,"Leer"},2,0)</f>
        <v>Leer</v>
      </c>
      <c r="Y50" s="39" t="str">
        <f t="shared" si="6"/>
        <v>Leer</v>
      </c>
      <c r="Z50" s="9" t="str">
        <f>VLOOKUP($C50,{"29 - Psychiatrie (Erwachsene)","Psychiatrie";"30 - Kinder- und Jugendpsychiatrie","KJPsychiatrie";"31 - Psychosomatik","Psychosomatik";"00 - Bitte eine Fachabteilung auswählen","Leer";0,"Leer"},2,0)</f>
        <v>Leer</v>
      </c>
    </row>
    <row r="51" spans="2:26" ht="15" customHeight="1" x14ac:dyDescent="0.25">
      <c r="B51" s="78" t="str">
        <f t="shared" si="7"/>
        <v>!!!</v>
      </c>
      <c r="C51" s="279"/>
      <c r="D51" s="272"/>
      <c r="E51" s="280"/>
      <c r="F51" s="92"/>
      <c r="G51" s="281"/>
      <c r="H51" s="163"/>
      <c r="I51" s="163"/>
      <c r="J51" s="72"/>
      <c r="O51" s="9">
        <f t="shared" si="3"/>
        <v>0</v>
      </c>
      <c r="P51" s="9">
        <f>VLOOKUP(C51,{"29 - Psychiatrie (Erwachsene)",1;"30 - Kinder- und Jugendpsychiatrie",1;"31 - Psychosomatik",1;"00 - Bitte eine Fachabteilung auswählen",0;0,0},2,0)</f>
        <v>0</v>
      </c>
      <c r="Q51" s="9">
        <f t="shared" si="0"/>
        <v>0</v>
      </c>
      <c r="R51" s="9">
        <f t="shared" si="4"/>
        <v>0</v>
      </c>
      <c r="S51" s="9">
        <f t="shared" si="1"/>
        <v>0</v>
      </c>
      <c r="T51" s="9">
        <f t="shared" si="5"/>
        <v>0</v>
      </c>
      <c r="V51" s="9">
        <f>VLOOKUP($C51,{"29 - Psychiatrie (Erwachsene)",1;"30 - Kinder- und Jugendpsychiatrie",1;"31 - Psychosomatik",1;"00 - Bitte eine Fachabteilung auswählen",0;0,0},2,0)</f>
        <v>0</v>
      </c>
      <c r="W51" s="9" t="str">
        <f>IF('Angaben KH-Standort'!$D$13&gt;0,"VJ","KJA")</f>
        <v>KJA</v>
      </c>
      <c r="X51" s="9" t="str">
        <f>VLOOKUP(C50,{"29 - Psychiatrie (Erwachsene)","Einrichtungen2";"30 - Kinder- und Jugendpsychiatrie","Einrichtungen2";"31 - Psychosomatik","Einrichtungen2";"00 - Bitte eine Einrichtung auswählen","Leer";0,"Leer"},2,0)</f>
        <v>Leer</v>
      </c>
      <c r="Y51" s="39" t="str">
        <f t="shared" si="6"/>
        <v>Leer</v>
      </c>
      <c r="Z51" s="9" t="str">
        <f>VLOOKUP($C51,{"29 - Psychiatrie (Erwachsene)","Psychiatrie";"30 - Kinder- und Jugendpsychiatrie","KJPsychiatrie";"31 - Psychosomatik","Psychosomatik";"00 - Bitte eine Fachabteilung auswählen","Leer";0,"Leer"},2,0)</f>
        <v>Leer</v>
      </c>
    </row>
    <row r="52" spans="2:26" ht="15" customHeight="1" x14ac:dyDescent="0.25">
      <c r="B52" s="78" t="str">
        <f t="shared" si="7"/>
        <v>!!!</v>
      </c>
      <c r="C52" s="279"/>
      <c r="D52" s="272"/>
      <c r="E52" s="280"/>
      <c r="F52" s="92"/>
      <c r="G52" s="281"/>
      <c r="H52" s="163"/>
      <c r="I52" s="163"/>
      <c r="J52" s="72"/>
      <c r="O52" s="9">
        <f t="shared" si="3"/>
        <v>0</v>
      </c>
      <c r="P52" s="9">
        <f>VLOOKUP(C52,{"29 - Psychiatrie (Erwachsene)",1;"30 - Kinder- und Jugendpsychiatrie",1;"31 - Psychosomatik",1;"00 - Bitte eine Fachabteilung auswählen",0;0,0},2,0)</f>
        <v>0</v>
      </c>
      <c r="Q52" s="9">
        <f t="shared" si="0"/>
        <v>0</v>
      </c>
      <c r="R52" s="9">
        <f t="shared" si="4"/>
        <v>0</v>
      </c>
      <c r="S52" s="9">
        <f t="shared" si="1"/>
        <v>0</v>
      </c>
      <c r="T52" s="9">
        <f t="shared" si="5"/>
        <v>0</v>
      </c>
      <c r="V52" s="9">
        <f>VLOOKUP($C52,{"29 - Psychiatrie (Erwachsene)",1;"30 - Kinder- und Jugendpsychiatrie",1;"31 - Psychosomatik",1;"00 - Bitte eine Fachabteilung auswählen",0;0,0},2,0)</f>
        <v>0</v>
      </c>
      <c r="W52" s="9" t="str">
        <f>IF('Angaben KH-Standort'!$D$13&gt;0,"VJ","KJA")</f>
        <v>KJA</v>
      </c>
      <c r="X52" s="9" t="str">
        <f>VLOOKUP(C51,{"29 - Psychiatrie (Erwachsene)","Einrichtungen2";"30 - Kinder- und Jugendpsychiatrie","Einrichtungen2";"31 - Psychosomatik","Einrichtungen2";"00 - Bitte eine Einrichtung auswählen","Leer";0,"Leer"},2,0)</f>
        <v>Leer</v>
      </c>
      <c r="Y52" s="39" t="str">
        <f t="shared" si="6"/>
        <v>Leer</v>
      </c>
      <c r="Z52" s="9" t="str">
        <f>VLOOKUP($C52,{"29 - Psychiatrie (Erwachsene)","Psychiatrie";"30 - Kinder- und Jugendpsychiatrie","KJPsychiatrie";"31 - Psychosomatik","Psychosomatik";"00 - Bitte eine Fachabteilung auswählen","Leer";0,"Leer"},2,0)</f>
        <v>Leer</v>
      </c>
    </row>
    <row r="53" spans="2:26" ht="15" customHeight="1" x14ac:dyDescent="0.25">
      <c r="B53" s="78" t="str">
        <f t="shared" si="7"/>
        <v>!!!</v>
      </c>
      <c r="C53" s="279"/>
      <c r="D53" s="272"/>
      <c r="E53" s="280"/>
      <c r="F53" s="92"/>
      <c r="G53" s="281"/>
      <c r="H53" s="163"/>
      <c r="I53" s="163"/>
      <c r="J53" s="72"/>
      <c r="O53" s="9">
        <f t="shared" si="3"/>
        <v>0</v>
      </c>
      <c r="P53" s="9">
        <f>VLOOKUP(C53,{"29 - Psychiatrie (Erwachsene)",1;"30 - Kinder- und Jugendpsychiatrie",1;"31 - Psychosomatik",1;"00 - Bitte eine Fachabteilung auswählen",0;0,0},2,0)</f>
        <v>0</v>
      </c>
      <c r="Q53" s="9">
        <f t="shared" si="0"/>
        <v>0</v>
      </c>
      <c r="R53" s="9">
        <f t="shared" si="4"/>
        <v>0</v>
      </c>
      <c r="S53" s="9">
        <f t="shared" si="1"/>
        <v>0</v>
      </c>
      <c r="T53" s="9">
        <f t="shared" si="5"/>
        <v>0</v>
      </c>
      <c r="V53" s="9">
        <f>VLOOKUP($C53,{"29 - Psychiatrie (Erwachsene)",1;"30 - Kinder- und Jugendpsychiatrie",1;"31 - Psychosomatik",1;"00 - Bitte eine Fachabteilung auswählen",0;0,0},2,0)</f>
        <v>0</v>
      </c>
      <c r="W53" s="9" t="str">
        <f>IF('Angaben KH-Standort'!$D$13&gt;0,"VJ","KJA")</f>
        <v>KJA</v>
      </c>
      <c r="X53" s="9" t="str">
        <f>VLOOKUP(C52,{"29 - Psychiatrie (Erwachsene)","Einrichtungen2";"30 - Kinder- und Jugendpsychiatrie","Einrichtungen2";"31 - Psychosomatik","Einrichtungen2";"00 - Bitte eine Einrichtung auswählen","Leer";0,"Leer"},2,0)</f>
        <v>Leer</v>
      </c>
      <c r="Y53" s="39" t="str">
        <f t="shared" si="6"/>
        <v>Leer</v>
      </c>
      <c r="Z53" s="9" t="str">
        <f>VLOOKUP($C53,{"29 - Psychiatrie (Erwachsene)","Psychiatrie";"30 - Kinder- und Jugendpsychiatrie","KJPsychiatrie";"31 - Psychosomatik","Psychosomatik";"00 - Bitte eine Fachabteilung auswählen","Leer";0,"Leer"},2,0)</f>
        <v>Leer</v>
      </c>
    </row>
    <row r="54" spans="2:26" ht="15" customHeight="1" x14ac:dyDescent="0.25">
      <c r="B54" s="78" t="str">
        <f t="shared" si="7"/>
        <v>!!!</v>
      </c>
      <c r="C54" s="279"/>
      <c r="D54" s="272"/>
      <c r="E54" s="280"/>
      <c r="F54" s="92"/>
      <c r="G54" s="281"/>
      <c r="H54" s="163"/>
      <c r="I54" s="163"/>
      <c r="J54" s="72"/>
      <c r="O54" s="9">
        <f t="shared" si="3"/>
        <v>0</v>
      </c>
      <c r="P54" s="9">
        <f>VLOOKUP(C54,{"29 - Psychiatrie (Erwachsene)",1;"30 - Kinder- und Jugendpsychiatrie",1;"31 - Psychosomatik",1;"00 - Bitte eine Fachabteilung auswählen",0;0,0},2,0)</f>
        <v>0</v>
      </c>
      <c r="Q54" s="9">
        <f t="shared" si="0"/>
        <v>0</v>
      </c>
      <c r="R54" s="9">
        <f t="shared" si="4"/>
        <v>0</v>
      </c>
      <c r="S54" s="9">
        <f t="shared" si="1"/>
        <v>0</v>
      </c>
      <c r="T54" s="9">
        <f t="shared" si="5"/>
        <v>0</v>
      </c>
      <c r="V54" s="9">
        <f>VLOOKUP($C54,{"29 - Psychiatrie (Erwachsene)",1;"30 - Kinder- und Jugendpsychiatrie",1;"31 - Psychosomatik",1;"00 - Bitte eine Fachabteilung auswählen",0;0,0},2,0)</f>
        <v>0</v>
      </c>
      <c r="W54" s="9" t="str">
        <f>IF('Angaben KH-Standort'!$D$13&gt;0,"VJ","KJA")</f>
        <v>KJA</v>
      </c>
      <c r="X54" s="9" t="str">
        <f>VLOOKUP(C53,{"29 - Psychiatrie (Erwachsene)","Einrichtungen2";"30 - Kinder- und Jugendpsychiatrie","Einrichtungen2";"31 - Psychosomatik","Einrichtungen2";"00 - Bitte eine Einrichtung auswählen","Leer";0,"Leer"},2,0)</f>
        <v>Leer</v>
      </c>
      <c r="Y54" s="39" t="str">
        <f t="shared" si="6"/>
        <v>Leer</v>
      </c>
      <c r="Z54" s="9" t="str">
        <f>VLOOKUP($C54,{"29 - Psychiatrie (Erwachsene)","Psychiatrie";"30 - Kinder- und Jugendpsychiatrie","KJPsychiatrie";"31 - Psychosomatik","Psychosomatik";"00 - Bitte eine Fachabteilung auswählen","Leer";0,"Leer"},2,0)</f>
        <v>Leer</v>
      </c>
    </row>
    <row r="55" spans="2:26" ht="15" customHeight="1" x14ac:dyDescent="0.25">
      <c r="B55" s="78" t="str">
        <f t="shared" si="7"/>
        <v>!!!</v>
      </c>
      <c r="C55" s="279"/>
      <c r="D55" s="272"/>
      <c r="E55" s="280"/>
      <c r="F55" s="92"/>
      <c r="G55" s="281"/>
      <c r="H55" s="163"/>
      <c r="I55" s="163"/>
      <c r="J55" s="75"/>
      <c r="O55" s="9">
        <f t="shared" si="3"/>
        <v>0</v>
      </c>
      <c r="P55" s="9">
        <f>VLOOKUP(C55,{"29 - Psychiatrie (Erwachsene)",1;"30 - Kinder- und Jugendpsychiatrie",1;"31 - Psychosomatik",1;"00 - Bitte eine Fachabteilung auswählen",0;0,0},2,0)</f>
        <v>0</v>
      </c>
      <c r="Q55" s="9">
        <f t="shared" si="0"/>
        <v>0</v>
      </c>
      <c r="R55" s="9">
        <f t="shared" si="4"/>
        <v>0</v>
      </c>
      <c r="S55" s="9">
        <f t="shared" si="1"/>
        <v>0</v>
      </c>
      <c r="T55" s="9">
        <f t="shared" si="5"/>
        <v>0</v>
      </c>
      <c r="V55" s="9">
        <f>VLOOKUP($C55,{"29 - Psychiatrie (Erwachsene)",1;"30 - Kinder- und Jugendpsychiatrie",1;"31 - Psychosomatik",1;"00 - Bitte eine Fachabteilung auswählen",0;0,0},2,0)</f>
        <v>0</v>
      </c>
      <c r="W55" s="9" t="str">
        <f>IF('Angaben KH-Standort'!$D$13&gt;0,"VJ","KJA")</f>
        <v>KJA</v>
      </c>
      <c r="X55" s="9" t="str">
        <f>VLOOKUP(C54,{"29 - Psychiatrie (Erwachsene)","Einrichtungen2";"30 - Kinder- und Jugendpsychiatrie","Einrichtungen2";"31 - Psychosomatik","Einrichtungen2";"00 - Bitte eine Einrichtung auswählen","Leer";0,"Leer"},2,0)</f>
        <v>Leer</v>
      </c>
      <c r="Y55" s="39" t="str">
        <f t="shared" si="6"/>
        <v>Leer</v>
      </c>
      <c r="Z55" s="9" t="str">
        <f>VLOOKUP($C55,{"29 - Psychiatrie (Erwachsene)","Psychiatrie";"30 - Kinder- und Jugendpsychiatrie","KJPsychiatrie";"31 - Psychosomatik","Psychosomatik";"00 - Bitte eine Fachabteilung auswählen","Leer";0,"Leer"},2,0)</f>
        <v>Leer</v>
      </c>
    </row>
    <row r="56" spans="2:26" ht="15" customHeight="1" x14ac:dyDescent="0.25">
      <c r="B56" s="78" t="str">
        <f t="shared" si="7"/>
        <v>!!!</v>
      </c>
      <c r="C56" s="279"/>
      <c r="D56" s="272"/>
      <c r="E56" s="280"/>
      <c r="F56" s="92"/>
      <c r="G56" s="281"/>
      <c r="H56" s="163"/>
      <c r="I56" s="163"/>
      <c r="J56" s="75"/>
      <c r="O56" s="9">
        <f t="shared" si="3"/>
        <v>0</v>
      </c>
      <c r="P56" s="9">
        <f>VLOOKUP(C56,{"29 - Psychiatrie (Erwachsene)",1;"30 - Kinder- und Jugendpsychiatrie",1;"31 - Psychosomatik",1;"00 - Bitte eine Fachabteilung auswählen",0;0,0},2,0)</f>
        <v>0</v>
      </c>
      <c r="Q56" s="9">
        <f t="shared" si="0"/>
        <v>0</v>
      </c>
      <c r="R56" s="9">
        <f t="shared" si="4"/>
        <v>0</v>
      </c>
      <c r="S56" s="9">
        <f t="shared" si="1"/>
        <v>0</v>
      </c>
      <c r="T56" s="9">
        <f t="shared" si="5"/>
        <v>0</v>
      </c>
      <c r="V56" s="9">
        <f>VLOOKUP($C56,{"29 - Psychiatrie (Erwachsene)",1;"30 - Kinder- und Jugendpsychiatrie",1;"31 - Psychosomatik",1;"00 - Bitte eine Fachabteilung auswählen",0;0,0},2,0)</f>
        <v>0</v>
      </c>
      <c r="W56" s="9" t="str">
        <f>IF('Angaben KH-Standort'!$D$13&gt;0,"VJ","KJA")</f>
        <v>KJA</v>
      </c>
      <c r="X56" s="9" t="str">
        <f>VLOOKUP(C55,{"29 - Psychiatrie (Erwachsene)","Einrichtungen2";"30 - Kinder- und Jugendpsychiatrie","Einrichtungen2";"31 - Psychosomatik","Einrichtungen2";"00 - Bitte eine Einrichtung auswählen","Leer";0,"Leer"},2,0)</f>
        <v>Leer</v>
      </c>
      <c r="Y56" s="39" t="str">
        <f t="shared" si="6"/>
        <v>Leer</v>
      </c>
      <c r="Z56" s="9" t="str">
        <f>VLOOKUP($C56,{"29 - Psychiatrie (Erwachsene)","Psychiatrie";"30 - Kinder- und Jugendpsychiatrie","KJPsychiatrie";"31 - Psychosomatik","Psychosomatik";"00 - Bitte eine Fachabteilung auswählen","Leer";0,"Leer"},2,0)</f>
        <v>Leer</v>
      </c>
    </row>
    <row r="57" spans="2:26" ht="15" customHeight="1" x14ac:dyDescent="0.25">
      <c r="B57" s="78" t="str">
        <f t="shared" si="7"/>
        <v>!!!</v>
      </c>
      <c r="C57" s="279"/>
      <c r="D57" s="272"/>
      <c r="E57" s="280"/>
      <c r="F57" s="92"/>
      <c r="G57" s="281"/>
      <c r="H57" s="163"/>
      <c r="I57" s="163"/>
      <c r="J57" s="72"/>
      <c r="O57" s="9">
        <f t="shared" si="3"/>
        <v>0</v>
      </c>
      <c r="P57" s="9">
        <f>VLOOKUP(C57,{"29 - Psychiatrie (Erwachsene)",1;"30 - Kinder- und Jugendpsychiatrie",1;"31 - Psychosomatik",1;"00 - Bitte eine Fachabteilung auswählen",0;0,0},2,0)</f>
        <v>0</v>
      </c>
      <c r="Q57" s="9">
        <f t="shared" si="0"/>
        <v>0</v>
      </c>
      <c r="R57" s="9">
        <f t="shared" si="4"/>
        <v>0</v>
      </c>
      <c r="S57" s="9">
        <f t="shared" si="1"/>
        <v>0</v>
      </c>
      <c r="T57" s="9">
        <f t="shared" si="5"/>
        <v>0</v>
      </c>
      <c r="V57" s="9">
        <f>VLOOKUP($C57,{"29 - Psychiatrie (Erwachsene)",1;"30 - Kinder- und Jugendpsychiatrie",1;"31 - Psychosomatik",1;"00 - Bitte eine Fachabteilung auswählen",0;0,0},2,0)</f>
        <v>0</v>
      </c>
      <c r="W57" s="9" t="str">
        <f>IF('Angaben KH-Standort'!$D$13&gt;0,"VJ","KJA")</f>
        <v>KJA</v>
      </c>
      <c r="X57" s="9" t="str">
        <f>VLOOKUP(C56,{"29 - Psychiatrie (Erwachsene)","Einrichtungen2";"30 - Kinder- und Jugendpsychiatrie","Einrichtungen2";"31 - Psychosomatik","Einrichtungen2";"00 - Bitte eine Einrichtung auswählen","Leer";0,"Leer"},2,0)</f>
        <v>Leer</v>
      </c>
      <c r="Y57" s="39" t="str">
        <f t="shared" si="6"/>
        <v>Leer</v>
      </c>
      <c r="Z57" s="9" t="str">
        <f>VLOOKUP($C57,{"29 - Psychiatrie (Erwachsene)","Psychiatrie";"30 - Kinder- und Jugendpsychiatrie","KJPsychiatrie";"31 - Psychosomatik","Psychosomatik";"00 - Bitte eine Fachabteilung auswählen","Leer";0,"Leer"},2,0)</f>
        <v>Leer</v>
      </c>
    </row>
    <row r="58" spans="2:26" ht="15" customHeight="1" x14ac:dyDescent="0.25">
      <c r="B58" s="78" t="str">
        <f t="shared" si="7"/>
        <v>!!!</v>
      </c>
      <c r="C58" s="279"/>
      <c r="D58" s="272"/>
      <c r="E58" s="280"/>
      <c r="F58" s="92"/>
      <c r="G58" s="281"/>
      <c r="H58" s="163"/>
      <c r="I58" s="163"/>
      <c r="J58" s="85"/>
      <c r="O58" s="9">
        <f t="shared" si="3"/>
        <v>0</v>
      </c>
      <c r="P58" s="9">
        <f>VLOOKUP(C58,{"29 - Psychiatrie (Erwachsene)",1;"30 - Kinder- und Jugendpsychiatrie",1;"31 - Psychosomatik",1;"00 - Bitte eine Fachabteilung auswählen",0;0,0},2,0)</f>
        <v>0</v>
      </c>
      <c r="Q58" s="9">
        <f t="shared" si="0"/>
        <v>0</v>
      </c>
      <c r="R58" s="9">
        <f t="shared" si="4"/>
        <v>0</v>
      </c>
      <c r="S58" s="9">
        <f t="shared" si="1"/>
        <v>0</v>
      </c>
      <c r="T58" s="9">
        <f t="shared" si="5"/>
        <v>0</v>
      </c>
      <c r="V58" s="9">
        <f>VLOOKUP($C58,{"29 - Psychiatrie (Erwachsene)",1;"30 - Kinder- und Jugendpsychiatrie",1;"31 - Psychosomatik",1;"00 - Bitte eine Fachabteilung auswählen",0;0,0},2,0)</f>
        <v>0</v>
      </c>
      <c r="W58" s="9" t="str">
        <f>IF('Angaben KH-Standort'!$D$13&gt;0,"VJ","KJA")</f>
        <v>KJA</v>
      </c>
      <c r="X58" s="9" t="str">
        <f>VLOOKUP(C57,{"29 - Psychiatrie (Erwachsene)","Einrichtungen2";"30 - Kinder- und Jugendpsychiatrie","Einrichtungen2";"31 - Psychosomatik","Einrichtungen2";"00 - Bitte eine Einrichtung auswählen","Leer";0,"Leer"},2,0)</f>
        <v>Leer</v>
      </c>
      <c r="Y58" s="39" t="str">
        <f t="shared" si="6"/>
        <v>Leer</v>
      </c>
      <c r="Z58" s="9" t="str">
        <f>VLOOKUP($C58,{"29 - Psychiatrie (Erwachsene)","Psychiatrie";"30 - Kinder- und Jugendpsychiatrie","KJPsychiatrie";"31 - Psychosomatik","Psychosomatik";"00 - Bitte eine Fachabteilung auswählen","Leer";0,"Leer"},2,0)</f>
        <v>Leer</v>
      </c>
    </row>
    <row r="59" spans="2:26" ht="15" customHeight="1" x14ac:dyDescent="0.25">
      <c r="B59" s="78" t="str">
        <f t="shared" si="7"/>
        <v>!!!</v>
      </c>
      <c r="C59" s="279"/>
      <c r="D59" s="272"/>
      <c r="E59" s="280"/>
      <c r="F59" s="92"/>
      <c r="G59" s="281"/>
      <c r="H59" s="163"/>
      <c r="I59" s="163"/>
      <c r="J59" s="72"/>
      <c r="O59" s="9">
        <f t="shared" si="3"/>
        <v>0</v>
      </c>
      <c r="P59" s="9">
        <f>VLOOKUP(C59,{"29 - Psychiatrie (Erwachsene)",1;"30 - Kinder- und Jugendpsychiatrie",1;"31 - Psychosomatik",1;"00 - Bitte eine Fachabteilung auswählen",0;0,0},2,0)</f>
        <v>0</v>
      </c>
      <c r="Q59" s="9">
        <f t="shared" si="0"/>
        <v>0</v>
      </c>
      <c r="R59" s="9">
        <f t="shared" si="4"/>
        <v>0</v>
      </c>
      <c r="S59" s="9">
        <f t="shared" si="1"/>
        <v>0</v>
      </c>
      <c r="T59" s="9">
        <f t="shared" si="5"/>
        <v>0</v>
      </c>
      <c r="V59" s="9">
        <f>VLOOKUP($C59,{"29 - Psychiatrie (Erwachsene)",1;"30 - Kinder- und Jugendpsychiatrie",1;"31 - Psychosomatik",1;"00 - Bitte eine Fachabteilung auswählen",0;0,0},2,0)</f>
        <v>0</v>
      </c>
      <c r="W59" s="9" t="str">
        <f>IF('Angaben KH-Standort'!$D$13&gt;0,"VJ","KJA")</f>
        <v>KJA</v>
      </c>
      <c r="X59" s="9" t="str">
        <f>VLOOKUP(C58,{"29 - Psychiatrie (Erwachsene)","Einrichtungen2";"30 - Kinder- und Jugendpsychiatrie","Einrichtungen2";"31 - Psychosomatik","Einrichtungen2";"00 - Bitte eine Einrichtung auswählen","Leer";0,"Leer"},2,0)</f>
        <v>Leer</v>
      </c>
      <c r="Y59" s="39" t="str">
        <f t="shared" si="6"/>
        <v>Leer</v>
      </c>
      <c r="Z59" s="9" t="str">
        <f>VLOOKUP($C59,{"29 - Psychiatrie (Erwachsene)","Psychiatrie";"30 - Kinder- und Jugendpsychiatrie","KJPsychiatrie";"31 - Psychosomatik","Psychosomatik";"00 - Bitte eine Fachabteilung auswählen","Leer";0,"Leer"},2,0)</f>
        <v>Leer</v>
      </c>
    </row>
    <row r="60" spans="2:26" ht="15" customHeight="1" x14ac:dyDescent="0.25">
      <c r="B60" s="78" t="str">
        <f t="shared" si="7"/>
        <v>!!!</v>
      </c>
      <c r="C60" s="279"/>
      <c r="D60" s="272"/>
      <c r="E60" s="280"/>
      <c r="F60" s="92"/>
      <c r="G60" s="281"/>
      <c r="H60" s="163"/>
      <c r="I60" s="163"/>
      <c r="J60" s="72"/>
      <c r="O60" s="9">
        <f t="shared" si="3"/>
        <v>0</v>
      </c>
      <c r="P60" s="9">
        <f>VLOOKUP(C60,{"29 - Psychiatrie (Erwachsene)",1;"30 - Kinder- und Jugendpsychiatrie",1;"31 - Psychosomatik",1;"00 - Bitte eine Fachabteilung auswählen",0;0,0},2,0)</f>
        <v>0</v>
      </c>
      <c r="Q60" s="9">
        <f t="shared" si="0"/>
        <v>0</v>
      </c>
      <c r="R60" s="9">
        <f t="shared" si="4"/>
        <v>0</v>
      </c>
      <c r="S60" s="9">
        <f t="shared" si="1"/>
        <v>0</v>
      </c>
      <c r="T60" s="9">
        <f t="shared" si="5"/>
        <v>0</v>
      </c>
      <c r="V60" s="9">
        <f>VLOOKUP($C60,{"29 - Psychiatrie (Erwachsene)",1;"30 - Kinder- und Jugendpsychiatrie",1;"31 - Psychosomatik",1;"00 - Bitte eine Fachabteilung auswählen",0;0,0},2,0)</f>
        <v>0</v>
      </c>
      <c r="W60" s="9" t="str">
        <f>IF('Angaben KH-Standort'!$D$13&gt;0,"VJ","KJA")</f>
        <v>KJA</v>
      </c>
      <c r="X60" s="9" t="str">
        <f>VLOOKUP(C59,{"29 - Psychiatrie (Erwachsene)","Einrichtungen2";"30 - Kinder- und Jugendpsychiatrie","Einrichtungen2";"31 - Psychosomatik","Einrichtungen2";"00 - Bitte eine Einrichtung auswählen","Leer";0,"Leer"},2,0)</f>
        <v>Leer</v>
      </c>
      <c r="Y60" s="39" t="str">
        <f t="shared" si="6"/>
        <v>Leer</v>
      </c>
      <c r="Z60" s="9" t="str">
        <f>VLOOKUP($C60,{"29 - Psychiatrie (Erwachsene)","Psychiatrie";"30 - Kinder- und Jugendpsychiatrie","KJPsychiatrie";"31 - Psychosomatik","Psychosomatik";"00 - Bitte eine Fachabteilung auswählen","Leer";0,"Leer"},2,0)</f>
        <v>Leer</v>
      </c>
    </row>
    <row r="61" spans="2:26" ht="15" customHeight="1" x14ac:dyDescent="0.25">
      <c r="B61" s="78" t="str">
        <f t="shared" si="7"/>
        <v>!!!</v>
      </c>
      <c r="C61" s="279"/>
      <c r="D61" s="272"/>
      <c r="E61" s="280"/>
      <c r="F61" s="92"/>
      <c r="G61" s="281"/>
      <c r="H61" s="163"/>
      <c r="I61" s="163"/>
      <c r="J61" s="72"/>
      <c r="O61" s="9">
        <f t="shared" si="3"/>
        <v>0</v>
      </c>
      <c r="P61" s="9">
        <f>VLOOKUP(C61,{"29 - Psychiatrie (Erwachsene)",1;"30 - Kinder- und Jugendpsychiatrie",1;"31 - Psychosomatik",1;"00 - Bitte eine Fachabteilung auswählen",0;0,0},2,0)</f>
        <v>0</v>
      </c>
      <c r="Q61" s="9">
        <f t="shared" si="0"/>
        <v>0</v>
      </c>
      <c r="R61" s="9">
        <f t="shared" si="4"/>
        <v>0</v>
      </c>
      <c r="S61" s="9">
        <f t="shared" si="1"/>
        <v>0</v>
      </c>
      <c r="T61" s="9">
        <f t="shared" si="5"/>
        <v>0</v>
      </c>
      <c r="V61" s="9">
        <f>VLOOKUP($C61,{"29 - Psychiatrie (Erwachsene)",1;"30 - Kinder- und Jugendpsychiatrie",1;"31 - Psychosomatik",1;"00 - Bitte eine Fachabteilung auswählen",0;0,0},2,0)</f>
        <v>0</v>
      </c>
      <c r="W61" s="9" t="str">
        <f>IF('Angaben KH-Standort'!$D$13&gt;0,"VJ","KJA")</f>
        <v>KJA</v>
      </c>
      <c r="X61" s="9" t="str">
        <f>VLOOKUP(C60,{"29 - Psychiatrie (Erwachsene)","Einrichtungen2";"30 - Kinder- und Jugendpsychiatrie","Einrichtungen2";"31 - Psychosomatik","Einrichtungen2";"00 - Bitte eine Einrichtung auswählen","Leer";0,"Leer"},2,0)</f>
        <v>Leer</v>
      </c>
      <c r="Y61" s="39" t="str">
        <f t="shared" si="6"/>
        <v>Leer</v>
      </c>
      <c r="Z61" s="9" t="str">
        <f>VLOOKUP($C61,{"29 - Psychiatrie (Erwachsene)","Psychiatrie";"30 - Kinder- und Jugendpsychiatrie","KJPsychiatrie";"31 - Psychosomatik","Psychosomatik";"00 - Bitte eine Fachabteilung auswählen","Leer";0,"Leer"},2,0)</f>
        <v>Leer</v>
      </c>
    </row>
    <row r="62" spans="2:26" ht="15" customHeight="1" x14ac:dyDescent="0.25">
      <c r="B62" s="78" t="str">
        <f t="shared" si="7"/>
        <v>!!!</v>
      </c>
      <c r="C62" s="279"/>
      <c r="D62" s="272"/>
      <c r="E62" s="280"/>
      <c r="F62" s="92"/>
      <c r="G62" s="281"/>
      <c r="H62" s="163"/>
      <c r="I62" s="163"/>
      <c r="J62" s="72"/>
      <c r="O62" s="9">
        <f t="shared" si="3"/>
        <v>0</v>
      </c>
      <c r="P62" s="9">
        <f>VLOOKUP(C62,{"29 - Psychiatrie (Erwachsene)",1;"30 - Kinder- und Jugendpsychiatrie",1;"31 - Psychosomatik",1;"00 - Bitte eine Fachabteilung auswählen",0;0,0},2,0)</f>
        <v>0</v>
      </c>
      <c r="Q62" s="9">
        <f t="shared" si="0"/>
        <v>0</v>
      </c>
      <c r="R62" s="9">
        <f t="shared" si="4"/>
        <v>0</v>
      </c>
      <c r="S62" s="9">
        <f t="shared" si="1"/>
        <v>0</v>
      </c>
      <c r="T62" s="9">
        <f t="shared" si="5"/>
        <v>0</v>
      </c>
      <c r="V62" s="9">
        <f>VLOOKUP($C62,{"29 - Psychiatrie (Erwachsene)",1;"30 - Kinder- und Jugendpsychiatrie",1;"31 - Psychosomatik",1;"00 - Bitte eine Fachabteilung auswählen",0;0,0},2,0)</f>
        <v>0</v>
      </c>
      <c r="W62" s="9" t="str">
        <f>IF('Angaben KH-Standort'!$D$13&gt;0,"VJ","KJA")</f>
        <v>KJA</v>
      </c>
      <c r="X62" s="9" t="str">
        <f>VLOOKUP(C61,{"29 - Psychiatrie (Erwachsene)","Einrichtungen2";"30 - Kinder- und Jugendpsychiatrie","Einrichtungen2";"31 - Psychosomatik","Einrichtungen2";"00 - Bitte eine Einrichtung auswählen","Leer";0,"Leer"},2,0)</f>
        <v>Leer</v>
      </c>
      <c r="Y62" s="39" t="str">
        <f t="shared" si="6"/>
        <v>Leer</v>
      </c>
      <c r="Z62" s="9" t="str">
        <f>VLOOKUP($C62,{"29 - Psychiatrie (Erwachsene)","Psychiatrie";"30 - Kinder- und Jugendpsychiatrie","KJPsychiatrie";"31 - Psychosomatik","Psychosomatik";"00 - Bitte eine Fachabteilung auswählen","Leer";0,"Leer"},2,0)</f>
        <v>Leer</v>
      </c>
    </row>
    <row r="63" spans="2:26" ht="15" customHeight="1" x14ac:dyDescent="0.25">
      <c r="B63" s="78" t="str">
        <f t="shared" si="7"/>
        <v>!!!</v>
      </c>
      <c r="C63" s="279"/>
      <c r="D63" s="272"/>
      <c r="E63" s="280"/>
      <c r="F63" s="92"/>
      <c r="G63" s="281"/>
      <c r="H63" s="163"/>
      <c r="I63" s="163"/>
      <c r="J63" s="72"/>
      <c r="O63" s="9">
        <f t="shared" si="3"/>
        <v>0</v>
      </c>
      <c r="P63" s="9">
        <f>VLOOKUP(C63,{"29 - Psychiatrie (Erwachsene)",1;"30 - Kinder- und Jugendpsychiatrie",1;"31 - Psychosomatik",1;"00 - Bitte eine Fachabteilung auswählen",0;0,0},2,0)</f>
        <v>0</v>
      </c>
      <c r="Q63" s="9">
        <f t="shared" si="0"/>
        <v>0</v>
      </c>
      <c r="R63" s="9">
        <f t="shared" si="4"/>
        <v>0</v>
      </c>
      <c r="S63" s="9">
        <f t="shared" si="1"/>
        <v>0</v>
      </c>
      <c r="T63" s="9">
        <f t="shared" si="5"/>
        <v>0</v>
      </c>
      <c r="V63" s="9">
        <f>VLOOKUP($C63,{"29 - Psychiatrie (Erwachsene)",1;"30 - Kinder- und Jugendpsychiatrie",1;"31 - Psychosomatik",1;"00 - Bitte eine Fachabteilung auswählen",0;0,0},2,0)</f>
        <v>0</v>
      </c>
      <c r="W63" s="9" t="str">
        <f>IF('Angaben KH-Standort'!$D$13&gt;0,"VJ","KJA")</f>
        <v>KJA</v>
      </c>
      <c r="X63" s="9" t="str">
        <f>VLOOKUP(C62,{"29 - Psychiatrie (Erwachsene)","Einrichtungen2";"30 - Kinder- und Jugendpsychiatrie","Einrichtungen2";"31 - Psychosomatik","Einrichtungen2";"00 - Bitte eine Einrichtung auswählen","Leer";0,"Leer"},2,0)</f>
        <v>Leer</v>
      </c>
      <c r="Y63" s="39" t="str">
        <f t="shared" si="6"/>
        <v>Leer</v>
      </c>
      <c r="Z63" s="9" t="str">
        <f>VLOOKUP($C63,{"29 - Psychiatrie (Erwachsene)","Psychiatrie";"30 - Kinder- und Jugendpsychiatrie","KJPsychiatrie";"31 - Psychosomatik","Psychosomatik";"00 - Bitte eine Fachabteilung auswählen","Leer";0,"Leer"},2,0)</f>
        <v>Leer</v>
      </c>
    </row>
    <row r="64" spans="2:26" ht="15" customHeight="1" x14ac:dyDescent="0.25">
      <c r="B64" s="78" t="str">
        <f t="shared" si="7"/>
        <v>!!!</v>
      </c>
      <c r="C64" s="279"/>
      <c r="D64" s="272"/>
      <c r="E64" s="280"/>
      <c r="F64" s="92"/>
      <c r="G64" s="281"/>
      <c r="H64" s="163"/>
      <c r="I64" s="163"/>
      <c r="J64" s="72"/>
      <c r="O64" s="9">
        <f t="shared" si="3"/>
        <v>0</v>
      </c>
      <c r="P64" s="9">
        <f>VLOOKUP(C64,{"29 - Psychiatrie (Erwachsene)",1;"30 - Kinder- und Jugendpsychiatrie",1;"31 - Psychosomatik",1;"00 - Bitte eine Fachabteilung auswählen",0;0,0},2,0)</f>
        <v>0</v>
      </c>
      <c r="Q64" s="9">
        <f t="shared" si="0"/>
        <v>0</v>
      </c>
      <c r="R64" s="9">
        <f t="shared" si="4"/>
        <v>0</v>
      </c>
      <c r="S64" s="9">
        <f t="shared" si="1"/>
        <v>0</v>
      </c>
      <c r="T64" s="9">
        <f t="shared" si="5"/>
        <v>0</v>
      </c>
      <c r="V64" s="9">
        <f>VLOOKUP($C64,{"29 - Psychiatrie (Erwachsene)",1;"30 - Kinder- und Jugendpsychiatrie",1;"31 - Psychosomatik",1;"00 - Bitte eine Fachabteilung auswählen",0;0,0},2,0)</f>
        <v>0</v>
      </c>
      <c r="W64" s="9" t="str">
        <f>IF('Angaben KH-Standort'!$D$13&gt;0,"VJ","KJA")</f>
        <v>KJA</v>
      </c>
      <c r="X64" s="9" t="str">
        <f>VLOOKUP(C63,{"29 - Psychiatrie (Erwachsene)","Einrichtungen2";"30 - Kinder- und Jugendpsychiatrie","Einrichtungen2";"31 - Psychosomatik","Einrichtungen2";"00 - Bitte eine Einrichtung auswählen","Leer";0,"Leer"},2,0)</f>
        <v>Leer</v>
      </c>
      <c r="Y64" s="39" t="str">
        <f t="shared" si="6"/>
        <v>Leer</v>
      </c>
      <c r="Z64" s="9" t="str">
        <f>VLOOKUP($C64,{"29 - Psychiatrie (Erwachsene)","Psychiatrie";"30 - Kinder- und Jugendpsychiatrie","KJPsychiatrie";"31 - Psychosomatik","Psychosomatik";"00 - Bitte eine Fachabteilung auswählen","Leer";0,"Leer"},2,0)</f>
        <v>Leer</v>
      </c>
    </row>
    <row r="65" spans="2:26" ht="15" customHeight="1" x14ac:dyDescent="0.25">
      <c r="B65" s="78" t="str">
        <f t="shared" si="7"/>
        <v>!!!</v>
      </c>
      <c r="C65" s="279"/>
      <c r="D65" s="272"/>
      <c r="E65" s="280"/>
      <c r="F65" s="92"/>
      <c r="G65" s="281"/>
      <c r="H65" s="163"/>
      <c r="I65" s="163"/>
      <c r="J65" s="72"/>
      <c r="O65" s="9">
        <f t="shared" si="3"/>
        <v>0</v>
      </c>
      <c r="P65" s="9">
        <f>VLOOKUP(C65,{"29 - Psychiatrie (Erwachsene)",1;"30 - Kinder- und Jugendpsychiatrie",1;"31 - Psychosomatik",1;"00 - Bitte eine Fachabteilung auswählen",0;0,0},2,0)</f>
        <v>0</v>
      </c>
      <c r="Q65" s="9">
        <f t="shared" si="0"/>
        <v>0</v>
      </c>
      <c r="R65" s="9">
        <f t="shared" si="4"/>
        <v>0</v>
      </c>
      <c r="S65" s="9">
        <f t="shared" si="1"/>
        <v>0</v>
      </c>
      <c r="T65" s="9">
        <f t="shared" si="5"/>
        <v>0</v>
      </c>
      <c r="V65" s="9">
        <f>VLOOKUP($C65,{"29 - Psychiatrie (Erwachsene)",1;"30 - Kinder- und Jugendpsychiatrie",1;"31 - Psychosomatik",1;"00 - Bitte eine Fachabteilung auswählen",0;0,0},2,0)</f>
        <v>0</v>
      </c>
      <c r="W65" s="9" t="str">
        <f>IF('Angaben KH-Standort'!$D$13&gt;0,"VJ","KJA")</f>
        <v>KJA</v>
      </c>
      <c r="X65" s="9" t="str">
        <f>VLOOKUP(C64,{"29 - Psychiatrie (Erwachsene)","Einrichtungen2";"30 - Kinder- und Jugendpsychiatrie","Einrichtungen2";"31 - Psychosomatik","Einrichtungen2";"00 - Bitte eine Einrichtung auswählen","Leer";0,"Leer"},2,0)</f>
        <v>Leer</v>
      </c>
      <c r="Y65" s="39" t="str">
        <f t="shared" si="6"/>
        <v>Leer</v>
      </c>
      <c r="Z65" s="9" t="str">
        <f>VLOOKUP($C65,{"29 - Psychiatrie (Erwachsene)","Psychiatrie";"30 - Kinder- und Jugendpsychiatrie","KJPsychiatrie";"31 - Psychosomatik","Psychosomatik";"00 - Bitte eine Fachabteilung auswählen","Leer";0,"Leer"},2,0)</f>
        <v>Leer</v>
      </c>
    </row>
    <row r="66" spans="2:26" ht="15" customHeight="1" x14ac:dyDescent="0.25">
      <c r="B66" s="78" t="str">
        <f t="shared" si="7"/>
        <v>!!!</v>
      </c>
      <c r="C66" s="279"/>
      <c r="D66" s="272"/>
      <c r="E66" s="280"/>
      <c r="F66" s="92"/>
      <c r="G66" s="281"/>
      <c r="H66" s="163"/>
      <c r="I66" s="163"/>
      <c r="J66" s="72"/>
      <c r="O66" s="9">
        <f t="shared" si="3"/>
        <v>0</v>
      </c>
      <c r="P66" s="9">
        <f>VLOOKUP(C66,{"29 - Psychiatrie (Erwachsene)",1;"30 - Kinder- und Jugendpsychiatrie",1;"31 - Psychosomatik",1;"00 - Bitte eine Fachabteilung auswählen",0;0,0},2,0)</f>
        <v>0</v>
      </c>
      <c r="Q66" s="9">
        <f t="shared" si="0"/>
        <v>0</v>
      </c>
      <c r="R66" s="9">
        <f t="shared" si="4"/>
        <v>0</v>
      </c>
      <c r="S66" s="9">
        <f t="shared" si="1"/>
        <v>0</v>
      </c>
      <c r="T66" s="9">
        <f t="shared" si="5"/>
        <v>0</v>
      </c>
      <c r="V66" s="9">
        <f>VLOOKUP($C66,{"29 - Psychiatrie (Erwachsene)",1;"30 - Kinder- und Jugendpsychiatrie",1;"31 - Psychosomatik",1;"00 - Bitte eine Fachabteilung auswählen",0;0,0},2,0)</f>
        <v>0</v>
      </c>
      <c r="W66" s="9" t="str">
        <f>IF('Angaben KH-Standort'!$D$13&gt;0,"VJ","KJA")</f>
        <v>KJA</v>
      </c>
      <c r="X66" s="9" t="str">
        <f>VLOOKUP(C65,{"29 - Psychiatrie (Erwachsene)","Einrichtungen2";"30 - Kinder- und Jugendpsychiatrie","Einrichtungen2";"31 - Psychosomatik","Einrichtungen2";"00 - Bitte eine Einrichtung auswählen","Leer";0,"Leer"},2,0)</f>
        <v>Leer</v>
      </c>
      <c r="Y66" s="39" t="str">
        <f t="shared" si="6"/>
        <v>Leer</v>
      </c>
      <c r="Z66" s="9" t="str">
        <f>VLOOKUP($C66,{"29 - Psychiatrie (Erwachsene)","Psychiatrie";"30 - Kinder- und Jugendpsychiatrie","KJPsychiatrie";"31 - Psychosomatik","Psychosomatik";"00 - Bitte eine Fachabteilung auswählen","Leer";0,"Leer"},2,0)</f>
        <v>Leer</v>
      </c>
    </row>
    <row r="67" spans="2:26" ht="15" customHeight="1" x14ac:dyDescent="0.25">
      <c r="B67" s="78" t="str">
        <f t="shared" si="7"/>
        <v>!!!</v>
      </c>
      <c r="C67" s="279"/>
      <c r="D67" s="272"/>
      <c r="E67" s="280"/>
      <c r="F67" s="92"/>
      <c r="G67" s="281"/>
      <c r="H67" s="163"/>
      <c r="I67" s="163"/>
      <c r="J67" s="72"/>
      <c r="O67" s="9">
        <f t="shared" si="3"/>
        <v>0</v>
      </c>
      <c r="P67" s="9">
        <f>VLOOKUP(C67,{"29 - Psychiatrie (Erwachsene)",1;"30 - Kinder- und Jugendpsychiatrie",1;"31 - Psychosomatik",1;"00 - Bitte eine Fachabteilung auswählen",0;0,0},2,0)</f>
        <v>0</v>
      </c>
      <c r="Q67" s="9">
        <f t="shared" si="0"/>
        <v>0</v>
      </c>
      <c r="R67" s="9">
        <f t="shared" si="4"/>
        <v>0</v>
      </c>
      <c r="S67" s="9">
        <f t="shared" si="1"/>
        <v>0</v>
      </c>
      <c r="T67" s="9">
        <f t="shared" si="5"/>
        <v>0</v>
      </c>
      <c r="V67" s="9">
        <f>VLOOKUP($C67,{"29 - Psychiatrie (Erwachsene)",1;"30 - Kinder- und Jugendpsychiatrie",1;"31 - Psychosomatik",1;"00 - Bitte eine Fachabteilung auswählen",0;0,0},2,0)</f>
        <v>0</v>
      </c>
      <c r="W67" s="9" t="str">
        <f>IF('Angaben KH-Standort'!$D$13&gt;0,"VJ","KJA")</f>
        <v>KJA</v>
      </c>
      <c r="X67" s="9" t="str">
        <f>VLOOKUP(C66,{"29 - Psychiatrie (Erwachsene)","Einrichtungen2";"30 - Kinder- und Jugendpsychiatrie","Einrichtungen2";"31 - Psychosomatik","Einrichtungen2";"00 - Bitte eine Einrichtung auswählen","Leer";0,"Leer"},2,0)</f>
        <v>Leer</v>
      </c>
      <c r="Y67" s="39" t="str">
        <f t="shared" si="6"/>
        <v>Leer</v>
      </c>
      <c r="Z67" s="9" t="str">
        <f>VLOOKUP($C67,{"29 - Psychiatrie (Erwachsene)","Psychiatrie";"30 - Kinder- und Jugendpsychiatrie","KJPsychiatrie";"31 - Psychosomatik","Psychosomatik";"00 - Bitte eine Fachabteilung auswählen","Leer";0,"Leer"},2,0)</f>
        <v>Leer</v>
      </c>
    </row>
    <row r="68" spans="2:26" ht="15" customHeight="1" x14ac:dyDescent="0.25">
      <c r="B68" s="78" t="str">
        <f t="shared" si="7"/>
        <v>!!!</v>
      </c>
      <c r="C68" s="279"/>
      <c r="D68" s="272"/>
      <c r="E68" s="280"/>
      <c r="F68" s="92"/>
      <c r="G68" s="281"/>
      <c r="H68" s="163"/>
      <c r="I68" s="163"/>
      <c r="J68" s="72"/>
      <c r="O68" s="9">
        <f t="shared" si="3"/>
        <v>0</v>
      </c>
      <c r="P68" s="9">
        <f>VLOOKUP(C68,{"29 - Psychiatrie (Erwachsene)",1;"30 - Kinder- und Jugendpsychiatrie",1;"31 - Psychosomatik",1;"00 - Bitte eine Fachabteilung auswählen",0;0,0},2,0)</f>
        <v>0</v>
      </c>
      <c r="Q68" s="9">
        <f t="shared" si="0"/>
        <v>0</v>
      </c>
      <c r="R68" s="9">
        <f t="shared" si="4"/>
        <v>0</v>
      </c>
      <c r="S68" s="9">
        <f t="shared" si="1"/>
        <v>0</v>
      </c>
      <c r="T68" s="9">
        <f t="shared" si="5"/>
        <v>0</v>
      </c>
      <c r="V68" s="9">
        <f>VLOOKUP($C68,{"29 - Psychiatrie (Erwachsene)",1;"30 - Kinder- und Jugendpsychiatrie",1;"31 - Psychosomatik",1;"00 - Bitte eine Fachabteilung auswählen",0;0,0},2,0)</f>
        <v>0</v>
      </c>
      <c r="W68" s="9" t="str">
        <f>IF('Angaben KH-Standort'!$D$13&gt;0,"VJ","KJA")</f>
        <v>KJA</v>
      </c>
      <c r="X68" s="9" t="str">
        <f>VLOOKUP(C67,{"29 - Psychiatrie (Erwachsene)","Einrichtungen2";"30 - Kinder- und Jugendpsychiatrie","Einrichtungen2";"31 - Psychosomatik","Einrichtungen2";"00 - Bitte eine Einrichtung auswählen","Leer";0,"Leer"},2,0)</f>
        <v>Leer</v>
      </c>
      <c r="Y68" s="39" t="str">
        <f t="shared" si="6"/>
        <v>Leer</v>
      </c>
      <c r="Z68" s="9" t="str">
        <f>VLOOKUP($C68,{"29 - Psychiatrie (Erwachsene)","Psychiatrie";"30 - Kinder- und Jugendpsychiatrie","KJPsychiatrie";"31 - Psychosomatik","Psychosomatik";"00 - Bitte eine Fachabteilung auswählen","Leer";0,"Leer"},2,0)</f>
        <v>Leer</v>
      </c>
    </row>
    <row r="69" spans="2:26" ht="15" customHeight="1" x14ac:dyDescent="0.25">
      <c r="B69" s="78" t="str">
        <f t="shared" si="7"/>
        <v>!!!</v>
      </c>
      <c r="C69" s="279"/>
      <c r="D69" s="272"/>
      <c r="E69" s="280"/>
      <c r="F69" s="92"/>
      <c r="G69" s="281"/>
      <c r="H69" s="163"/>
      <c r="I69" s="163"/>
      <c r="J69" s="72"/>
      <c r="O69" s="9">
        <f t="shared" si="3"/>
        <v>0</v>
      </c>
      <c r="P69" s="9">
        <f>VLOOKUP(C69,{"29 - Psychiatrie (Erwachsene)",1;"30 - Kinder- und Jugendpsychiatrie",1;"31 - Psychosomatik",1;"00 - Bitte eine Fachabteilung auswählen",0;0,0},2,0)</f>
        <v>0</v>
      </c>
      <c r="Q69" s="9">
        <f t="shared" si="0"/>
        <v>0</v>
      </c>
      <c r="R69" s="9">
        <f t="shared" si="4"/>
        <v>0</v>
      </c>
      <c r="S69" s="9">
        <f t="shared" si="1"/>
        <v>0</v>
      </c>
      <c r="T69" s="9">
        <f t="shared" si="5"/>
        <v>0</v>
      </c>
      <c r="V69" s="9">
        <f>VLOOKUP($C69,{"29 - Psychiatrie (Erwachsene)",1;"30 - Kinder- und Jugendpsychiatrie",1;"31 - Psychosomatik",1;"00 - Bitte eine Fachabteilung auswählen",0;0,0},2,0)</f>
        <v>0</v>
      </c>
      <c r="W69" s="9" t="str">
        <f>IF('Angaben KH-Standort'!$D$13&gt;0,"VJ","KJA")</f>
        <v>KJA</v>
      </c>
      <c r="X69" s="9" t="str">
        <f>VLOOKUP(C68,{"29 - Psychiatrie (Erwachsene)","Einrichtungen2";"30 - Kinder- und Jugendpsychiatrie","Einrichtungen2";"31 - Psychosomatik","Einrichtungen2";"00 - Bitte eine Einrichtung auswählen","Leer";0,"Leer"},2,0)</f>
        <v>Leer</v>
      </c>
      <c r="Y69" s="39" t="str">
        <f t="shared" si="6"/>
        <v>Leer</v>
      </c>
      <c r="Z69" s="9" t="str">
        <f>VLOOKUP($C69,{"29 - Psychiatrie (Erwachsene)","Psychiatrie";"30 - Kinder- und Jugendpsychiatrie","KJPsychiatrie";"31 - Psychosomatik","Psychosomatik";"00 - Bitte eine Fachabteilung auswählen","Leer";0,"Leer"},2,0)</f>
        <v>Leer</v>
      </c>
    </row>
    <row r="70" spans="2:26" ht="15" customHeight="1" x14ac:dyDescent="0.25">
      <c r="B70" s="78" t="str">
        <f t="shared" si="7"/>
        <v>!!!</v>
      </c>
      <c r="C70" s="279"/>
      <c r="D70" s="272"/>
      <c r="E70" s="280"/>
      <c r="F70" s="92"/>
      <c r="G70" s="281"/>
      <c r="H70" s="163"/>
      <c r="I70" s="163"/>
      <c r="J70" s="72"/>
      <c r="O70" s="9">
        <f t="shared" si="3"/>
        <v>0</v>
      </c>
      <c r="P70" s="9">
        <f>VLOOKUP(C70,{"29 - Psychiatrie (Erwachsene)",1;"30 - Kinder- und Jugendpsychiatrie",1;"31 - Psychosomatik",1;"00 - Bitte eine Fachabteilung auswählen",0;0,0},2,0)</f>
        <v>0</v>
      </c>
      <c r="Q70" s="9">
        <f t="shared" si="0"/>
        <v>0</v>
      </c>
      <c r="R70" s="9">
        <f t="shared" si="4"/>
        <v>0</v>
      </c>
      <c r="S70" s="9">
        <f t="shared" si="1"/>
        <v>0</v>
      </c>
      <c r="T70" s="9">
        <f t="shared" si="5"/>
        <v>0</v>
      </c>
      <c r="V70" s="9">
        <f>VLOOKUP($C70,{"29 - Psychiatrie (Erwachsene)",1;"30 - Kinder- und Jugendpsychiatrie",1;"31 - Psychosomatik",1;"00 - Bitte eine Fachabteilung auswählen",0;0,0},2,0)</f>
        <v>0</v>
      </c>
      <c r="W70" s="9" t="str">
        <f>IF('Angaben KH-Standort'!$D$13&gt;0,"VJ","KJA")</f>
        <v>KJA</v>
      </c>
      <c r="X70" s="9" t="str">
        <f>VLOOKUP(C69,{"29 - Psychiatrie (Erwachsene)","Einrichtungen2";"30 - Kinder- und Jugendpsychiatrie","Einrichtungen2";"31 - Psychosomatik","Einrichtungen2";"00 - Bitte eine Einrichtung auswählen","Leer";0,"Leer"},2,0)</f>
        <v>Leer</v>
      </c>
      <c r="Y70" s="39" t="str">
        <f t="shared" si="6"/>
        <v>Leer</v>
      </c>
      <c r="Z70" s="9" t="str">
        <f>VLOOKUP($C70,{"29 - Psychiatrie (Erwachsene)","Psychiatrie";"30 - Kinder- und Jugendpsychiatrie","KJPsychiatrie";"31 - Psychosomatik","Psychosomatik";"00 - Bitte eine Fachabteilung auswählen","Leer";0,"Leer"},2,0)</f>
        <v>Leer</v>
      </c>
    </row>
    <row r="71" spans="2:26" ht="15" customHeight="1" x14ac:dyDescent="0.25">
      <c r="B71" s="78" t="str">
        <f t="shared" si="7"/>
        <v>!!!</v>
      </c>
      <c r="C71" s="279"/>
      <c r="D71" s="272"/>
      <c r="E71" s="280"/>
      <c r="F71" s="92"/>
      <c r="G71" s="281"/>
      <c r="H71" s="163"/>
      <c r="I71" s="163"/>
      <c r="J71" s="72"/>
      <c r="O71" s="9">
        <f t="shared" si="3"/>
        <v>0</v>
      </c>
      <c r="P71" s="9">
        <f>VLOOKUP(C71,{"29 - Psychiatrie (Erwachsene)",1;"30 - Kinder- und Jugendpsychiatrie",1;"31 - Psychosomatik",1;"00 - Bitte eine Fachabteilung auswählen",0;0,0},2,0)</f>
        <v>0</v>
      </c>
      <c r="Q71" s="9">
        <f t="shared" si="0"/>
        <v>0</v>
      </c>
      <c r="R71" s="9">
        <f t="shared" si="4"/>
        <v>0</v>
      </c>
      <c r="S71" s="9">
        <f t="shared" si="1"/>
        <v>0</v>
      </c>
      <c r="T71" s="9">
        <f t="shared" si="5"/>
        <v>0</v>
      </c>
      <c r="V71" s="9">
        <f>VLOOKUP($C71,{"29 - Psychiatrie (Erwachsene)",1;"30 - Kinder- und Jugendpsychiatrie",1;"31 - Psychosomatik",1;"00 - Bitte eine Fachabteilung auswählen",0;0,0},2,0)</f>
        <v>0</v>
      </c>
      <c r="W71" s="9" t="str">
        <f>IF('Angaben KH-Standort'!$D$13&gt;0,"VJ","KJA")</f>
        <v>KJA</v>
      </c>
      <c r="X71" s="9" t="str">
        <f>VLOOKUP(C70,{"29 - Psychiatrie (Erwachsene)","Einrichtungen2";"30 - Kinder- und Jugendpsychiatrie","Einrichtungen2";"31 - Psychosomatik","Einrichtungen2";"00 - Bitte eine Einrichtung auswählen","Leer";0,"Leer"},2,0)</f>
        <v>Leer</v>
      </c>
      <c r="Y71" s="39" t="str">
        <f t="shared" si="6"/>
        <v>Leer</v>
      </c>
      <c r="Z71" s="9" t="str">
        <f>VLOOKUP($C71,{"29 - Psychiatrie (Erwachsene)","Psychiatrie";"30 - Kinder- und Jugendpsychiatrie","KJPsychiatrie";"31 - Psychosomatik","Psychosomatik";"00 - Bitte eine Fachabteilung auswählen","Leer";0,"Leer"},2,0)</f>
        <v>Leer</v>
      </c>
    </row>
    <row r="72" spans="2:26" ht="15" customHeight="1" x14ac:dyDescent="0.25">
      <c r="B72" s="78" t="str">
        <f t="shared" si="7"/>
        <v>!!!</v>
      </c>
      <c r="C72" s="279"/>
      <c r="D72" s="272"/>
      <c r="E72" s="280"/>
      <c r="F72" s="92"/>
      <c r="G72" s="281"/>
      <c r="H72" s="163"/>
      <c r="I72" s="163"/>
      <c r="J72" s="72"/>
      <c r="O72" s="9">
        <f t="shared" si="3"/>
        <v>0</v>
      </c>
      <c r="P72" s="9">
        <f>VLOOKUP(C72,{"29 - Psychiatrie (Erwachsene)",1;"30 - Kinder- und Jugendpsychiatrie",1;"31 - Psychosomatik",1;"00 - Bitte eine Fachabteilung auswählen",0;0,0},2,0)</f>
        <v>0</v>
      </c>
      <c r="Q72" s="9">
        <f t="shared" si="0"/>
        <v>0</v>
      </c>
      <c r="R72" s="9">
        <f t="shared" si="4"/>
        <v>0</v>
      </c>
      <c r="S72" s="9">
        <f t="shared" si="1"/>
        <v>0</v>
      </c>
      <c r="T72" s="9">
        <f t="shared" si="5"/>
        <v>0</v>
      </c>
      <c r="V72" s="9">
        <f>VLOOKUP($C72,{"29 - Psychiatrie (Erwachsene)",1;"30 - Kinder- und Jugendpsychiatrie",1;"31 - Psychosomatik",1;"00 - Bitte eine Fachabteilung auswählen",0;0,0},2,0)</f>
        <v>0</v>
      </c>
      <c r="W72" s="9" t="str">
        <f>IF('Angaben KH-Standort'!$D$13&gt;0,"VJ","KJA")</f>
        <v>KJA</v>
      </c>
      <c r="X72" s="9" t="str">
        <f>VLOOKUP(C71,{"29 - Psychiatrie (Erwachsene)","Einrichtungen2";"30 - Kinder- und Jugendpsychiatrie","Einrichtungen2";"31 - Psychosomatik","Einrichtungen2";"00 - Bitte eine Einrichtung auswählen","Leer";0,"Leer"},2,0)</f>
        <v>Leer</v>
      </c>
      <c r="Y72" s="39" t="str">
        <f t="shared" si="6"/>
        <v>Leer</v>
      </c>
      <c r="Z72" s="9" t="str">
        <f>VLOOKUP($C72,{"29 - Psychiatrie (Erwachsene)","Psychiatrie";"30 - Kinder- und Jugendpsychiatrie","KJPsychiatrie";"31 - Psychosomatik","Psychosomatik";"00 - Bitte eine Fachabteilung auswählen","Leer";0,"Leer"},2,0)</f>
        <v>Leer</v>
      </c>
    </row>
    <row r="73" spans="2:26" ht="15" customHeight="1" x14ac:dyDescent="0.25">
      <c r="B73" s="78" t="str">
        <f t="shared" si="7"/>
        <v>!!!</v>
      </c>
      <c r="C73" s="279"/>
      <c r="D73" s="272"/>
      <c r="E73" s="280"/>
      <c r="F73" s="92"/>
      <c r="G73" s="281"/>
      <c r="H73" s="163"/>
      <c r="I73" s="163"/>
      <c r="J73" s="72"/>
      <c r="O73" s="9">
        <f t="shared" si="3"/>
        <v>0</v>
      </c>
      <c r="P73" s="9">
        <f>VLOOKUP(C73,{"29 - Psychiatrie (Erwachsene)",1;"30 - Kinder- und Jugendpsychiatrie",1;"31 - Psychosomatik",1;"00 - Bitte eine Fachabteilung auswählen",0;0,0},2,0)</f>
        <v>0</v>
      </c>
      <c r="Q73" s="9">
        <f t="shared" si="0"/>
        <v>0</v>
      </c>
      <c r="R73" s="9">
        <f t="shared" si="4"/>
        <v>0</v>
      </c>
      <c r="S73" s="9">
        <f t="shared" si="1"/>
        <v>0</v>
      </c>
      <c r="T73" s="9">
        <f t="shared" si="5"/>
        <v>0</v>
      </c>
      <c r="V73" s="9">
        <f>VLOOKUP($C73,{"29 - Psychiatrie (Erwachsene)",1;"30 - Kinder- und Jugendpsychiatrie",1;"31 - Psychosomatik",1;"00 - Bitte eine Fachabteilung auswählen",0;0,0},2,0)</f>
        <v>0</v>
      </c>
      <c r="W73" s="9" t="str">
        <f>IF('Angaben KH-Standort'!$D$13&gt;0,"VJ","KJA")</f>
        <v>KJA</v>
      </c>
      <c r="X73" s="9" t="str">
        <f>VLOOKUP(C72,{"29 - Psychiatrie (Erwachsene)","Einrichtungen2";"30 - Kinder- und Jugendpsychiatrie","Einrichtungen2";"31 - Psychosomatik","Einrichtungen2";"00 - Bitte eine Einrichtung auswählen","Leer";0,"Leer"},2,0)</f>
        <v>Leer</v>
      </c>
      <c r="Y73" s="39" t="str">
        <f t="shared" si="6"/>
        <v>Leer</v>
      </c>
      <c r="Z73" s="9" t="str">
        <f>VLOOKUP($C73,{"29 - Psychiatrie (Erwachsene)","Psychiatrie";"30 - Kinder- und Jugendpsychiatrie","KJPsychiatrie";"31 - Psychosomatik","Psychosomatik";"00 - Bitte eine Fachabteilung auswählen","Leer";0,"Leer"},2,0)</f>
        <v>Leer</v>
      </c>
    </row>
    <row r="74" spans="2:26" ht="15" customHeight="1" x14ac:dyDescent="0.25">
      <c r="B74" s="78" t="str">
        <f t="shared" si="7"/>
        <v>!!!</v>
      </c>
      <c r="C74" s="279"/>
      <c r="D74" s="272"/>
      <c r="E74" s="280"/>
      <c r="F74" s="92"/>
      <c r="G74" s="281"/>
      <c r="H74" s="163"/>
      <c r="I74" s="163"/>
      <c r="J74" s="72"/>
      <c r="O74" s="9">
        <f t="shared" si="3"/>
        <v>0</v>
      </c>
      <c r="P74" s="9">
        <f>VLOOKUP(C74,{"29 - Psychiatrie (Erwachsene)",1;"30 - Kinder- und Jugendpsychiatrie",1;"31 - Psychosomatik",1;"00 - Bitte eine Fachabteilung auswählen",0;0,0},2,0)</f>
        <v>0</v>
      </c>
      <c r="Q74" s="9">
        <f t="shared" si="0"/>
        <v>0</v>
      </c>
      <c r="R74" s="9">
        <f t="shared" si="4"/>
        <v>0</v>
      </c>
      <c r="S74" s="9">
        <f t="shared" si="1"/>
        <v>0</v>
      </c>
      <c r="T74" s="9">
        <f t="shared" si="5"/>
        <v>0</v>
      </c>
      <c r="V74" s="9">
        <f>VLOOKUP($C74,{"29 - Psychiatrie (Erwachsene)",1;"30 - Kinder- und Jugendpsychiatrie",1;"31 - Psychosomatik",1;"00 - Bitte eine Fachabteilung auswählen",0;0,0},2,0)</f>
        <v>0</v>
      </c>
      <c r="W74" s="9" t="str">
        <f>IF('Angaben KH-Standort'!$D$13&gt;0,"VJ","KJA")</f>
        <v>KJA</v>
      </c>
      <c r="X74" s="9" t="str">
        <f>VLOOKUP(C73,{"29 - Psychiatrie (Erwachsene)","Einrichtungen2";"30 - Kinder- und Jugendpsychiatrie","Einrichtungen2";"31 - Psychosomatik","Einrichtungen2";"00 - Bitte eine Einrichtung auswählen","Leer";0,"Leer"},2,0)</f>
        <v>Leer</v>
      </c>
      <c r="Y74" s="39" t="str">
        <f t="shared" si="6"/>
        <v>Leer</v>
      </c>
      <c r="Z74" s="9" t="str">
        <f>VLOOKUP($C74,{"29 - Psychiatrie (Erwachsene)","Psychiatrie";"30 - Kinder- und Jugendpsychiatrie","KJPsychiatrie";"31 - Psychosomatik","Psychosomatik";"00 - Bitte eine Fachabteilung auswählen","Leer";0,"Leer"},2,0)</f>
        <v>Leer</v>
      </c>
    </row>
    <row r="75" spans="2:26" ht="15" customHeight="1" x14ac:dyDescent="0.25">
      <c r="B75" s="78" t="str">
        <f t="shared" si="7"/>
        <v>!!!</v>
      </c>
      <c r="C75" s="279"/>
      <c r="D75" s="272"/>
      <c r="E75" s="280"/>
      <c r="F75" s="92"/>
      <c r="G75" s="281"/>
      <c r="H75" s="163"/>
      <c r="I75" s="163"/>
      <c r="J75" s="72"/>
      <c r="O75" s="9">
        <f t="shared" si="3"/>
        <v>0</v>
      </c>
      <c r="P75" s="9">
        <f>VLOOKUP(C75,{"29 - Psychiatrie (Erwachsene)",1;"30 - Kinder- und Jugendpsychiatrie",1;"31 - Psychosomatik",1;"00 - Bitte eine Fachabteilung auswählen",0;0,0},2,0)</f>
        <v>0</v>
      </c>
      <c r="Q75" s="9">
        <f t="shared" si="0"/>
        <v>0</v>
      </c>
      <c r="R75" s="9">
        <f t="shared" si="4"/>
        <v>0</v>
      </c>
      <c r="S75" s="9">
        <f t="shared" si="1"/>
        <v>0</v>
      </c>
      <c r="T75" s="9">
        <f t="shared" si="5"/>
        <v>0</v>
      </c>
      <c r="V75" s="9">
        <f>VLOOKUP($C75,{"29 - Psychiatrie (Erwachsene)",1;"30 - Kinder- und Jugendpsychiatrie",1;"31 - Psychosomatik",1;"00 - Bitte eine Fachabteilung auswählen",0;0,0},2,0)</f>
        <v>0</v>
      </c>
      <c r="W75" s="9" t="str">
        <f>IF('Angaben KH-Standort'!$D$13&gt;0,"VJ","KJA")</f>
        <v>KJA</v>
      </c>
      <c r="X75" s="9" t="str">
        <f>VLOOKUP(C74,{"29 - Psychiatrie (Erwachsene)","Einrichtungen2";"30 - Kinder- und Jugendpsychiatrie","Einrichtungen2";"31 - Psychosomatik","Einrichtungen2";"00 - Bitte eine Einrichtung auswählen","Leer";0,"Leer"},2,0)</f>
        <v>Leer</v>
      </c>
      <c r="Y75" s="39" t="str">
        <f t="shared" si="6"/>
        <v>Leer</v>
      </c>
      <c r="Z75" s="9" t="str">
        <f>VLOOKUP($C75,{"29 - Psychiatrie (Erwachsene)","Psychiatrie";"30 - Kinder- und Jugendpsychiatrie","KJPsychiatrie";"31 - Psychosomatik","Psychosomatik";"00 - Bitte eine Fachabteilung auswählen","Leer";0,"Leer"},2,0)</f>
        <v>Leer</v>
      </c>
    </row>
    <row r="76" spans="2:26" ht="15" customHeight="1" x14ac:dyDescent="0.25">
      <c r="B76" s="78" t="str">
        <f t="shared" si="7"/>
        <v>!!!</v>
      </c>
      <c r="C76" s="279"/>
      <c r="D76" s="272"/>
      <c r="E76" s="280"/>
      <c r="F76" s="92"/>
      <c r="G76" s="281"/>
      <c r="H76" s="163"/>
      <c r="I76" s="163"/>
      <c r="J76" s="72"/>
      <c r="O76" s="9">
        <f t="shared" si="3"/>
        <v>0</v>
      </c>
      <c r="P76" s="9">
        <f>VLOOKUP(C76,{"29 - Psychiatrie (Erwachsene)",1;"30 - Kinder- und Jugendpsychiatrie",1;"31 - Psychosomatik",1;"00 - Bitte eine Fachabteilung auswählen",0;0,0},2,0)</f>
        <v>0</v>
      </c>
      <c r="Q76" s="9">
        <f t="shared" si="0"/>
        <v>0</v>
      </c>
      <c r="R76" s="9">
        <f t="shared" si="4"/>
        <v>0</v>
      </c>
      <c r="S76" s="9">
        <f t="shared" si="1"/>
        <v>0</v>
      </c>
      <c r="T76" s="9">
        <f t="shared" si="5"/>
        <v>0</v>
      </c>
      <c r="V76" s="9">
        <f>VLOOKUP($C76,{"29 - Psychiatrie (Erwachsene)",1;"30 - Kinder- und Jugendpsychiatrie",1;"31 - Psychosomatik",1;"00 - Bitte eine Fachabteilung auswählen",0;0,0},2,0)</f>
        <v>0</v>
      </c>
      <c r="W76" s="9" t="str">
        <f>IF('Angaben KH-Standort'!$D$13&gt;0,"VJ","KJA")</f>
        <v>KJA</v>
      </c>
      <c r="X76" s="9" t="str">
        <f>VLOOKUP(C75,{"29 - Psychiatrie (Erwachsene)","Einrichtungen2";"30 - Kinder- und Jugendpsychiatrie","Einrichtungen2";"31 - Psychosomatik","Einrichtungen2";"00 - Bitte eine Einrichtung auswählen","Leer";0,"Leer"},2,0)</f>
        <v>Leer</v>
      </c>
      <c r="Y76" s="39" t="str">
        <f t="shared" si="6"/>
        <v>Leer</v>
      </c>
      <c r="Z76" s="9" t="str">
        <f>VLOOKUP($C76,{"29 - Psychiatrie (Erwachsene)","Psychiatrie";"30 - Kinder- und Jugendpsychiatrie","KJPsychiatrie";"31 - Psychosomatik","Psychosomatik";"00 - Bitte eine Fachabteilung auswählen","Leer";0,"Leer"},2,0)</f>
        <v>Leer</v>
      </c>
    </row>
    <row r="77" spans="2:26" ht="15" customHeight="1" x14ac:dyDescent="0.25">
      <c r="B77" s="78" t="str">
        <f t="shared" si="7"/>
        <v>!!!</v>
      </c>
      <c r="C77" s="279"/>
      <c r="D77" s="272"/>
      <c r="E77" s="280"/>
      <c r="F77" s="92"/>
      <c r="G77" s="281"/>
      <c r="H77" s="163"/>
      <c r="I77" s="163"/>
      <c r="J77" s="72"/>
      <c r="O77" s="9">
        <f t="shared" si="3"/>
        <v>0</v>
      </c>
      <c r="P77" s="9">
        <f>VLOOKUP(C77,{"29 - Psychiatrie (Erwachsene)",1;"30 - Kinder- und Jugendpsychiatrie",1;"31 - Psychosomatik",1;"00 - Bitte eine Fachabteilung auswählen",0;0,0},2,0)</f>
        <v>0</v>
      </c>
      <c r="Q77" s="9">
        <f t="shared" si="0"/>
        <v>0</v>
      </c>
      <c r="R77" s="9">
        <f t="shared" si="4"/>
        <v>0</v>
      </c>
      <c r="S77" s="9">
        <f t="shared" si="1"/>
        <v>0</v>
      </c>
      <c r="T77" s="9">
        <f t="shared" si="5"/>
        <v>0</v>
      </c>
      <c r="V77" s="9">
        <f>VLOOKUP($C77,{"29 - Psychiatrie (Erwachsene)",1;"30 - Kinder- und Jugendpsychiatrie",1;"31 - Psychosomatik",1;"00 - Bitte eine Fachabteilung auswählen",0;0,0},2,0)</f>
        <v>0</v>
      </c>
      <c r="W77" s="9" t="str">
        <f>IF('Angaben KH-Standort'!$D$13&gt;0,"VJ","KJA")</f>
        <v>KJA</v>
      </c>
      <c r="X77" s="9" t="str">
        <f>VLOOKUP(C76,{"29 - Psychiatrie (Erwachsene)","Einrichtungen2";"30 - Kinder- und Jugendpsychiatrie","Einrichtungen2";"31 - Psychosomatik","Einrichtungen2";"00 - Bitte eine Einrichtung auswählen","Leer";0,"Leer"},2,0)</f>
        <v>Leer</v>
      </c>
      <c r="Y77" s="39" t="str">
        <f t="shared" si="6"/>
        <v>Leer</v>
      </c>
      <c r="Z77" s="9" t="str">
        <f>VLOOKUP($C77,{"29 - Psychiatrie (Erwachsene)","Psychiatrie";"30 - Kinder- und Jugendpsychiatrie","KJPsychiatrie";"31 - Psychosomatik","Psychosomatik";"00 - Bitte eine Fachabteilung auswählen","Leer";0,"Leer"},2,0)</f>
        <v>Leer</v>
      </c>
    </row>
    <row r="78" spans="2:26" ht="15" customHeight="1" x14ac:dyDescent="0.25">
      <c r="B78" s="78" t="str">
        <f t="shared" si="7"/>
        <v>!!!</v>
      </c>
      <c r="C78" s="279"/>
      <c r="D78" s="272"/>
      <c r="E78" s="280"/>
      <c r="F78" s="92"/>
      <c r="G78" s="281"/>
      <c r="H78" s="163"/>
      <c r="I78" s="163"/>
      <c r="J78" s="72"/>
      <c r="O78" s="9">
        <f t="shared" si="3"/>
        <v>0</v>
      </c>
      <c r="P78" s="9">
        <f>VLOOKUP(C78,{"29 - Psychiatrie (Erwachsene)",1;"30 - Kinder- und Jugendpsychiatrie",1;"31 - Psychosomatik",1;"00 - Bitte eine Fachabteilung auswählen",0;0,0},2,0)</f>
        <v>0</v>
      </c>
      <c r="Q78" s="9">
        <f t="shared" si="0"/>
        <v>0</v>
      </c>
      <c r="R78" s="9">
        <f t="shared" si="4"/>
        <v>0</v>
      </c>
      <c r="S78" s="9">
        <f t="shared" si="1"/>
        <v>0</v>
      </c>
      <c r="T78" s="9">
        <f t="shared" si="5"/>
        <v>0</v>
      </c>
      <c r="V78" s="9">
        <f>VLOOKUP($C78,{"29 - Psychiatrie (Erwachsene)",1;"30 - Kinder- und Jugendpsychiatrie",1;"31 - Psychosomatik",1;"00 - Bitte eine Fachabteilung auswählen",0;0,0},2,0)</f>
        <v>0</v>
      </c>
      <c r="W78" s="9" t="str">
        <f>IF('Angaben KH-Standort'!$D$13&gt;0,"VJ","KJA")</f>
        <v>KJA</v>
      </c>
      <c r="X78" s="9" t="str">
        <f>VLOOKUP(C77,{"29 - Psychiatrie (Erwachsene)","Einrichtungen2";"30 - Kinder- und Jugendpsychiatrie","Einrichtungen2";"31 - Psychosomatik","Einrichtungen2";"00 - Bitte eine Einrichtung auswählen","Leer";0,"Leer"},2,0)</f>
        <v>Leer</v>
      </c>
      <c r="Y78" s="39" t="str">
        <f t="shared" si="6"/>
        <v>Leer</v>
      </c>
      <c r="Z78" s="9" t="str">
        <f>VLOOKUP($C78,{"29 - Psychiatrie (Erwachsene)","Psychiatrie";"30 - Kinder- und Jugendpsychiatrie","KJPsychiatrie";"31 - Psychosomatik","Psychosomatik";"00 - Bitte eine Fachabteilung auswählen","Leer";0,"Leer"},2,0)</f>
        <v>Leer</v>
      </c>
    </row>
    <row r="79" spans="2:26" ht="15" customHeight="1" x14ac:dyDescent="0.25">
      <c r="B79" s="78" t="str">
        <f t="shared" si="7"/>
        <v>!!!</v>
      </c>
      <c r="C79" s="279"/>
      <c r="D79" s="272"/>
      <c r="E79" s="280"/>
      <c r="F79" s="92"/>
      <c r="G79" s="281"/>
      <c r="H79" s="163"/>
      <c r="I79" s="163"/>
      <c r="J79" s="72"/>
      <c r="O79" s="9">
        <f t="shared" si="3"/>
        <v>0</v>
      </c>
      <c r="P79" s="9">
        <f>VLOOKUP(C79,{"29 - Psychiatrie (Erwachsene)",1;"30 - Kinder- und Jugendpsychiatrie",1;"31 - Psychosomatik",1;"00 - Bitte eine Fachabteilung auswählen",0;0,0},2,0)</f>
        <v>0</v>
      </c>
      <c r="Q79" s="9">
        <f t="shared" si="0"/>
        <v>0</v>
      </c>
      <c r="R79" s="9">
        <f t="shared" si="4"/>
        <v>0</v>
      </c>
      <c r="S79" s="9">
        <f t="shared" si="1"/>
        <v>0</v>
      </c>
      <c r="T79" s="9">
        <f t="shared" si="5"/>
        <v>0</v>
      </c>
      <c r="V79" s="9">
        <f>VLOOKUP($C79,{"29 - Psychiatrie (Erwachsene)",1;"30 - Kinder- und Jugendpsychiatrie",1;"31 - Psychosomatik",1;"00 - Bitte eine Fachabteilung auswählen",0;0,0},2,0)</f>
        <v>0</v>
      </c>
      <c r="W79" s="9" t="str">
        <f>IF('Angaben KH-Standort'!$D$13&gt;0,"VJ","KJA")</f>
        <v>KJA</v>
      </c>
      <c r="X79" s="9" t="str">
        <f>VLOOKUP(C78,{"29 - Psychiatrie (Erwachsene)","Einrichtungen2";"30 - Kinder- und Jugendpsychiatrie","Einrichtungen2";"31 - Psychosomatik","Einrichtungen2";"00 - Bitte eine Einrichtung auswählen","Leer";0,"Leer"},2,0)</f>
        <v>Leer</v>
      </c>
      <c r="Y79" s="39" t="str">
        <f t="shared" si="6"/>
        <v>Leer</v>
      </c>
      <c r="Z79" s="9" t="str">
        <f>VLOOKUP($C79,{"29 - Psychiatrie (Erwachsene)","Psychiatrie";"30 - Kinder- und Jugendpsychiatrie","KJPsychiatrie";"31 - Psychosomatik","Psychosomatik";"00 - Bitte eine Fachabteilung auswählen","Leer";0,"Leer"},2,0)</f>
        <v>Leer</v>
      </c>
    </row>
    <row r="80" spans="2:26" ht="15" customHeight="1" x14ac:dyDescent="0.25">
      <c r="B80" s="78" t="str">
        <f t="shared" si="7"/>
        <v>!!!</v>
      </c>
      <c r="C80" s="279"/>
      <c r="D80" s="272"/>
      <c r="E80" s="280"/>
      <c r="F80" s="92"/>
      <c r="G80" s="281"/>
      <c r="H80" s="163"/>
      <c r="I80" s="163"/>
      <c r="J80" s="72"/>
      <c r="O80" s="9">
        <f t="shared" si="3"/>
        <v>0</v>
      </c>
      <c r="P80" s="9">
        <f>VLOOKUP(C80,{"29 - Psychiatrie (Erwachsene)",1;"30 - Kinder- und Jugendpsychiatrie",1;"31 - Psychosomatik",1;"00 - Bitte eine Fachabteilung auswählen",0;0,0},2,0)</f>
        <v>0</v>
      </c>
      <c r="Q80" s="9">
        <f t="shared" si="0"/>
        <v>0</v>
      </c>
      <c r="R80" s="9">
        <f t="shared" si="4"/>
        <v>0</v>
      </c>
      <c r="S80" s="9">
        <f t="shared" si="1"/>
        <v>0</v>
      </c>
      <c r="T80" s="9">
        <f t="shared" si="5"/>
        <v>0</v>
      </c>
      <c r="V80" s="9">
        <f>VLOOKUP($C80,{"29 - Psychiatrie (Erwachsene)",1;"30 - Kinder- und Jugendpsychiatrie",1;"31 - Psychosomatik",1;"00 - Bitte eine Fachabteilung auswählen",0;0,0},2,0)</f>
        <v>0</v>
      </c>
      <c r="W80" s="9" t="str">
        <f>IF('Angaben KH-Standort'!$D$13&gt;0,"VJ","KJA")</f>
        <v>KJA</v>
      </c>
      <c r="X80" s="9" t="str">
        <f>VLOOKUP(C79,{"29 - Psychiatrie (Erwachsene)","Einrichtungen2";"30 - Kinder- und Jugendpsychiatrie","Einrichtungen2";"31 - Psychosomatik","Einrichtungen2";"00 - Bitte eine Einrichtung auswählen","Leer";0,"Leer"},2,0)</f>
        <v>Leer</v>
      </c>
      <c r="Y80" s="39" t="str">
        <f t="shared" si="6"/>
        <v>Leer</v>
      </c>
      <c r="Z80" s="9" t="str">
        <f>VLOOKUP($C80,{"29 - Psychiatrie (Erwachsene)","Psychiatrie";"30 - Kinder- und Jugendpsychiatrie","KJPsychiatrie";"31 - Psychosomatik","Psychosomatik";"00 - Bitte eine Fachabteilung auswählen","Leer";0,"Leer"},2,0)</f>
        <v>Leer</v>
      </c>
    </row>
    <row r="81" spans="2:26" ht="15" customHeight="1" x14ac:dyDescent="0.25">
      <c r="B81" s="78" t="str">
        <f t="shared" si="7"/>
        <v>!!!</v>
      </c>
      <c r="C81" s="279"/>
      <c r="D81" s="272"/>
      <c r="E81" s="280"/>
      <c r="F81" s="92"/>
      <c r="G81" s="281"/>
      <c r="H81" s="163"/>
      <c r="I81" s="163"/>
      <c r="J81" s="72"/>
      <c r="O81" s="9">
        <f t="shared" si="3"/>
        <v>0</v>
      </c>
      <c r="P81" s="9">
        <f>VLOOKUP(C81,{"29 - Psychiatrie (Erwachsene)",1;"30 - Kinder- und Jugendpsychiatrie",1;"31 - Psychosomatik",1;"00 - Bitte eine Fachabteilung auswählen",0;0,0},2,0)</f>
        <v>0</v>
      </c>
      <c r="Q81" s="9">
        <f t="shared" si="0"/>
        <v>0</v>
      </c>
      <c r="R81" s="9">
        <f t="shared" si="4"/>
        <v>0</v>
      </c>
      <c r="S81" s="9">
        <f t="shared" si="1"/>
        <v>0</v>
      </c>
      <c r="T81" s="9">
        <f t="shared" si="5"/>
        <v>0</v>
      </c>
      <c r="V81" s="9">
        <f>VLOOKUP($C81,{"29 - Psychiatrie (Erwachsene)",1;"30 - Kinder- und Jugendpsychiatrie",1;"31 - Psychosomatik",1;"00 - Bitte eine Fachabteilung auswählen",0;0,0},2,0)</f>
        <v>0</v>
      </c>
      <c r="W81" s="9" t="str">
        <f>IF('Angaben KH-Standort'!$D$13&gt;0,"VJ","KJA")</f>
        <v>KJA</v>
      </c>
      <c r="X81" s="9" t="str">
        <f>VLOOKUP(C80,{"29 - Psychiatrie (Erwachsene)","Einrichtungen2";"30 - Kinder- und Jugendpsychiatrie","Einrichtungen2";"31 - Psychosomatik","Einrichtungen2";"00 - Bitte eine Einrichtung auswählen","Leer";0,"Leer"},2,0)</f>
        <v>Leer</v>
      </c>
      <c r="Y81" s="39" t="str">
        <f t="shared" si="6"/>
        <v>Leer</v>
      </c>
      <c r="Z81" s="9" t="str">
        <f>VLOOKUP($C81,{"29 - Psychiatrie (Erwachsene)","Psychiatrie";"30 - Kinder- und Jugendpsychiatrie","KJPsychiatrie";"31 - Psychosomatik","Psychosomatik";"00 - Bitte eine Fachabteilung auswählen","Leer";0,"Leer"},2,0)</f>
        <v>Leer</v>
      </c>
    </row>
    <row r="82" spans="2:26" ht="15" customHeight="1" x14ac:dyDescent="0.25">
      <c r="B82" s="78" t="str">
        <f t="shared" si="7"/>
        <v>!!!</v>
      </c>
      <c r="C82" s="279"/>
      <c r="D82" s="272"/>
      <c r="E82" s="280"/>
      <c r="F82" s="92"/>
      <c r="G82" s="281"/>
      <c r="H82" s="163"/>
      <c r="I82" s="163"/>
      <c r="J82" s="72"/>
      <c r="O82" s="9">
        <f t="shared" si="3"/>
        <v>0</v>
      </c>
      <c r="P82" s="9">
        <f>VLOOKUP(C82,{"29 - Psychiatrie (Erwachsene)",1;"30 - Kinder- und Jugendpsychiatrie",1;"31 - Psychosomatik",1;"00 - Bitte eine Fachabteilung auswählen",0;0,0},2,0)</f>
        <v>0</v>
      </c>
      <c r="Q82" s="9">
        <f t="shared" si="0"/>
        <v>0</v>
      </c>
      <c r="R82" s="9">
        <f t="shared" si="4"/>
        <v>0</v>
      </c>
      <c r="S82" s="9">
        <f t="shared" si="1"/>
        <v>0</v>
      </c>
      <c r="T82" s="9">
        <f t="shared" si="5"/>
        <v>0</v>
      </c>
      <c r="V82" s="9">
        <f>VLOOKUP($C82,{"29 - Psychiatrie (Erwachsene)",1;"30 - Kinder- und Jugendpsychiatrie",1;"31 - Psychosomatik",1;"00 - Bitte eine Fachabteilung auswählen",0;0,0},2,0)</f>
        <v>0</v>
      </c>
      <c r="W82" s="9" t="str">
        <f>IF('Angaben KH-Standort'!$D$13&gt;0,"VJ","KJA")</f>
        <v>KJA</v>
      </c>
      <c r="X82" s="9" t="str">
        <f>VLOOKUP(C81,{"29 - Psychiatrie (Erwachsene)","Einrichtungen2";"30 - Kinder- und Jugendpsychiatrie","Einrichtungen2";"31 - Psychosomatik","Einrichtungen2";"00 - Bitte eine Einrichtung auswählen","Leer";0,"Leer"},2,0)</f>
        <v>Leer</v>
      </c>
      <c r="Y82" s="39" t="str">
        <f t="shared" si="6"/>
        <v>Leer</v>
      </c>
      <c r="Z82" s="9" t="str">
        <f>VLOOKUP($C82,{"29 - Psychiatrie (Erwachsene)","Psychiatrie";"30 - Kinder- und Jugendpsychiatrie","KJPsychiatrie";"31 - Psychosomatik","Psychosomatik";"00 - Bitte eine Fachabteilung auswählen","Leer";0,"Leer"},2,0)</f>
        <v>Leer</v>
      </c>
    </row>
    <row r="83" spans="2:26" ht="15" customHeight="1" x14ac:dyDescent="0.25">
      <c r="B83" s="78" t="str">
        <f t="shared" si="7"/>
        <v>!!!</v>
      </c>
      <c r="C83" s="279"/>
      <c r="D83" s="272"/>
      <c r="E83" s="280"/>
      <c r="F83" s="92"/>
      <c r="G83" s="281"/>
      <c r="H83" s="163"/>
      <c r="I83" s="163"/>
      <c r="J83" s="72"/>
      <c r="O83" s="9">
        <f t="shared" si="3"/>
        <v>0</v>
      </c>
      <c r="P83" s="9">
        <f>VLOOKUP(C83,{"29 - Psychiatrie (Erwachsene)",1;"30 - Kinder- und Jugendpsychiatrie",1;"31 - Psychosomatik",1;"00 - Bitte eine Fachabteilung auswählen",0;0,0},2,0)</f>
        <v>0</v>
      </c>
      <c r="Q83" s="9">
        <f t="shared" si="0"/>
        <v>0</v>
      </c>
      <c r="R83" s="9">
        <f t="shared" si="4"/>
        <v>0</v>
      </c>
      <c r="S83" s="9">
        <f t="shared" si="1"/>
        <v>0</v>
      </c>
      <c r="T83" s="9">
        <f t="shared" si="5"/>
        <v>0</v>
      </c>
      <c r="V83" s="9">
        <f>VLOOKUP($C83,{"29 - Psychiatrie (Erwachsene)",1;"30 - Kinder- und Jugendpsychiatrie",1;"31 - Psychosomatik",1;"00 - Bitte eine Fachabteilung auswählen",0;0,0},2,0)</f>
        <v>0</v>
      </c>
      <c r="W83" s="9" t="str">
        <f>IF('Angaben KH-Standort'!$D$13&gt;0,"VJ","KJA")</f>
        <v>KJA</v>
      </c>
      <c r="X83" s="9" t="str">
        <f>VLOOKUP(C82,{"29 - Psychiatrie (Erwachsene)","Einrichtungen2";"30 - Kinder- und Jugendpsychiatrie","Einrichtungen2";"31 - Psychosomatik","Einrichtungen2";"00 - Bitte eine Einrichtung auswählen","Leer";0,"Leer"},2,0)</f>
        <v>Leer</v>
      </c>
      <c r="Y83" s="39" t="str">
        <f t="shared" si="6"/>
        <v>Leer</v>
      </c>
      <c r="Z83" s="9" t="str">
        <f>VLOOKUP($C83,{"29 - Psychiatrie (Erwachsene)","Psychiatrie";"30 - Kinder- und Jugendpsychiatrie","KJPsychiatrie";"31 - Psychosomatik","Psychosomatik";"00 - Bitte eine Fachabteilung auswählen","Leer";0,"Leer"},2,0)</f>
        <v>Leer</v>
      </c>
    </row>
    <row r="84" spans="2:26" ht="15" customHeight="1" x14ac:dyDescent="0.25">
      <c r="B84" s="78" t="str">
        <f t="shared" si="7"/>
        <v>!!!</v>
      </c>
      <c r="C84" s="279"/>
      <c r="D84" s="272"/>
      <c r="E84" s="280"/>
      <c r="F84" s="92"/>
      <c r="G84" s="281"/>
      <c r="H84" s="163"/>
      <c r="I84" s="163"/>
      <c r="J84" s="72"/>
      <c r="O84" s="9">
        <f t="shared" si="3"/>
        <v>0</v>
      </c>
      <c r="P84" s="9">
        <f>VLOOKUP(C84,{"29 - Psychiatrie (Erwachsene)",1;"30 - Kinder- und Jugendpsychiatrie",1;"31 - Psychosomatik",1;"00 - Bitte eine Fachabteilung auswählen",0;0,0},2,0)</f>
        <v>0</v>
      </c>
      <c r="Q84" s="9">
        <f t="shared" si="0"/>
        <v>0</v>
      </c>
      <c r="R84" s="9">
        <f t="shared" si="4"/>
        <v>0</v>
      </c>
      <c r="S84" s="9">
        <f t="shared" si="1"/>
        <v>0</v>
      </c>
      <c r="T84" s="9">
        <f t="shared" si="5"/>
        <v>0</v>
      </c>
      <c r="V84" s="9">
        <f>VLOOKUP($C84,{"29 - Psychiatrie (Erwachsene)",1;"30 - Kinder- und Jugendpsychiatrie",1;"31 - Psychosomatik",1;"00 - Bitte eine Fachabteilung auswählen",0;0,0},2,0)</f>
        <v>0</v>
      </c>
      <c r="W84" s="9" t="str">
        <f>IF('Angaben KH-Standort'!$D$13&gt;0,"VJ","KJA")</f>
        <v>KJA</v>
      </c>
      <c r="X84" s="9" t="str">
        <f>VLOOKUP(C83,{"29 - Psychiatrie (Erwachsene)","Einrichtungen2";"30 - Kinder- und Jugendpsychiatrie","Einrichtungen2";"31 - Psychosomatik","Einrichtungen2";"00 - Bitte eine Einrichtung auswählen","Leer";0,"Leer"},2,0)</f>
        <v>Leer</v>
      </c>
      <c r="Y84" s="39" t="str">
        <f t="shared" si="6"/>
        <v>Leer</v>
      </c>
      <c r="Z84" s="9" t="str">
        <f>VLOOKUP($C84,{"29 - Psychiatrie (Erwachsene)","Psychiatrie";"30 - Kinder- und Jugendpsychiatrie","KJPsychiatrie";"31 - Psychosomatik","Psychosomatik";"00 - Bitte eine Fachabteilung auswählen","Leer";0,"Leer"},2,0)</f>
        <v>Leer</v>
      </c>
    </row>
    <row r="85" spans="2:26" ht="15" customHeight="1" x14ac:dyDescent="0.25">
      <c r="B85" s="78" t="str">
        <f t="shared" si="7"/>
        <v>!!!</v>
      </c>
      <c r="C85" s="279"/>
      <c r="D85" s="272"/>
      <c r="E85" s="280"/>
      <c r="F85" s="92"/>
      <c r="G85" s="281"/>
      <c r="H85" s="163"/>
      <c r="I85" s="163"/>
      <c r="J85" s="72"/>
      <c r="O85" s="9">
        <f t="shared" ref="O85:O148" si="8">IF(LEN(B85)&gt;0,0,1)</f>
        <v>0</v>
      </c>
      <c r="P85" s="9">
        <f>VLOOKUP(C85,{"29 - Psychiatrie (Erwachsene)",1;"30 - Kinder- und Jugendpsychiatrie",1;"31 - Psychosomatik",1;"00 - Bitte eine Fachabteilung auswählen",0;0,0},2,0)</f>
        <v>0</v>
      </c>
      <c r="Q85" s="9">
        <f t="shared" ref="Q85:Q148" si="9">IF(LEN(D85)&gt;0,1,0)</f>
        <v>0</v>
      </c>
      <c r="R85" s="9">
        <f t="shared" ref="R85:R148" si="10">IF(LEN(E85)&gt;0,1,0)</f>
        <v>0</v>
      </c>
      <c r="S85" s="9">
        <f t="shared" ref="S85:S148" si="11">IF(LEN(F85)&gt;0,1,0)</f>
        <v>0</v>
      </c>
      <c r="T85" s="9">
        <f t="shared" ref="T85:T148" si="12">IF(LEN(G85)&gt;0,1,0)</f>
        <v>0</v>
      </c>
      <c r="V85" s="9">
        <f>VLOOKUP($C85,{"29 - Psychiatrie (Erwachsene)",1;"30 - Kinder- und Jugendpsychiatrie",1;"31 - Psychosomatik",1;"00 - Bitte eine Fachabteilung auswählen",0;0,0},2,0)</f>
        <v>0</v>
      </c>
      <c r="W85" s="9" t="str">
        <f>IF('Angaben KH-Standort'!$D$13&gt;0,"VJ","KJA")</f>
        <v>KJA</v>
      </c>
      <c r="X85" s="9" t="str">
        <f>VLOOKUP(C84,{"29 - Psychiatrie (Erwachsene)","Einrichtungen2";"30 - Kinder- und Jugendpsychiatrie","Einrichtungen2";"31 - Psychosomatik","Einrichtungen2";"00 - Bitte eine Einrichtung auswählen","Leer";0,"Leer"},2,0)</f>
        <v>Leer</v>
      </c>
      <c r="Y85" s="39" t="str">
        <f t="shared" ref="Y85:Y148" si="13">IF(V85=1,W85,"Leer")</f>
        <v>Leer</v>
      </c>
      <c r="Z85" s="9" t="str">
        <f>VLOOKUP($C85,{"29 - Psychiatrie (Erwachsene)","Psychiatrie";"30 - Kinder- und Jugendpsychiatrie","KJPsychiatrie";"31 - Psychosomatik","Psychosomatik";"00 - Bitte eine Fachabteilung auswählen","Leer";0,"Leer"},2,0)</f>
        <v>Leer</v>
      </c>
    </row>
    <row r="86" spans="2:26" ht="15" customHeight="1" x14ac:dyDescent="0.25">
      <c r="B86" s="78" t="str">
        <f t="shared" si="7"/>
        <v>!!!</v>
      </c>
      <c r="C86" s="279"/>
      <c r="D86" s="272"/>
      <c r="E86" s="280"/>
      <c r="F86" s="92"/>
      <c r="G86" s="281"/>
      <c r="H86" s="163"/>
      <c r="I86" s="163"/>
      <c r="J86" s="72"/>
      <c r="O86" s="9">
        <f t="shared" si="8"/>
        <v>0</v>
      </c>
      <c r="P86" s="9">
        <f>VLOOKUP(C86,{"29 - Psychiatrie (Erwachsene)",1;"30 - Kinder- und Jugendpsychiatrie",1;"31 - Psychosomatik",1;"00 - Bitte eine Fachabteilung auswählen",0;0,0},2,0)</f>
        <v>0</v>
      </c>
      <c r="Q86" s="9">
        <f t="shared" si="9"/>
        <v>0</v>
      </c>
      <c r="R86" s="9">
        <f t="shared" si="10"/>
        <v>0</v>
      </c>
      <c r="S86" s="9">
        <f t="shared" si="11"/>
        <v>0</v>
      </c>
      <c r="T86" s="9">
        <f t="shared" si="12"/>
        <v>0</v>
      </c>
      <c r="V86" s="9">
        <f>VLOOKUP($C86,{"29 - Psychiatrie (Erwachsene)",1;"30 - Kinder- und Jugendpsychiatrie",1;"31 - Psychosomatik",1;"00 - Bitte eine Fachabteilung auswählen",0;0,0},2,0)</f>
        <v>0</v>
      </c>
      <c r="W86" s="9" t="str">
        <f>IF('Angaben KH-Standort'!$D$13&gt;0,"VJ","KJA")</f>
        <v>KJA</v>
      </c>
      <c r="X86" s="9" t="str">
        <f>VLOOKUP(C85,{"29 - Psychiatrie (Erwachsene)","Einrichtungen2";"30 - Kinder- und Jugendpsychiatrie","Einrichtungen2";"31 - Psychosomatik","Einrichtungen2";"00 - Bitte eine Einrichtung auswählen","Leer";0,"Leer"},2,0)</f>
        <v>Leer</v>
      </c>
      <c r="Y86" s="39" t="str">
        <f t="shared" si="13"/>
        <v>Leer</v>
      </c>
      <c r="Z86" s="9" t="str">
        <f>VLOOKUP($C86,{"29 - Psychiatrie (Erwachsene)","Psychiatrie";"30 - Kinder- und Jugendpsychiatrie","KJPsychiatrie";"31 - Psychosomatik","Psychosomatik";"00 - Bitte eine Fachabteilung auswählen","Leer";0,"Leer"},2,0)</f>
        <v>Leer</v>
      </c>
    </row>
    <row r="87" spans="2:26" ht="15" customHeight="1" x14ac:dyDescent="0.25">
      <c r="B87" s="78" t="str">
        <f t="shared" si="7"/>
        <v>!!!</v>
      </c>
      <c r="C87" s="279"/>
      <c r="D87" s="272"/>
      <c r="E87" s="280"/>
      <c r="F87" s="92"/>
      <c r="G87" s="281"/>
      <c r="H87" s="163"/>
      <c r="I87" s="163"/>
      <c r="J87" s="72"/>
      <c r="O87" s="9">
        <f t="shared" si="8"/>
        <v>0</v>
      </c>
      <c r="P87" s="9">
        <f>VLOOKUP(C87,{"29 - Psychiatrie (Erwachsene)",1;"30 - Kinder- und Jugendpsychiatrie",1;"31 - Psychosomatik",1;"00 - Bitte eine Fachabteilung auswählen",0;0,0},2,0)</f>
        <v>0</v>
      </c>
      <c r="Q87" s="9">
        <f t="shared" si="9"/>
        <v>0</v>
      </c>
      <c r="R87" s="9">
        <f t="shared" si="10"/>
        <v>0</v>
      </c>
      <c r="S87" s="9">
        <f t="shared" si="11"/>
        <v>0</v>
      </c>
      <c r="T87" s="9">
        <f t="shared" si="12"/>
        <v>0</v>
      </c>
      <c r="V87" s="9">
        <f>VLOOKUP($C87,{"29 - Psychiatrie (Erwachsene)",1;"30 - Kinder- und Jugendpsychiatrie",1;"31 - Psychosomatik",1;"00 - Bitte eine Fachabteilung auswählen",0;0,0},2,0)</f>
        <v>0</v>
      </c>
      <c r="W87" s="9" t="str">
        <f>IF('Angaben KH-Standort'!$D$13&gt;0,"VJ","KJA")</f>
        <v>KJA</v>
      </c>
      <c r="X87" s="9" t="str">
        <f>VLOOKUP(C86,{"29 - Psychiatrie (Erwachsene)","Einrichtungen2";"30 - Kinder- und Jugendpsychiatrie","Einrichtungen2";"31 - Psychosomatik","Einrichtungen2";"00 - Bitte eine Einrichtung auswählen","Leer";0,"Leer"},2,0)</f>
        <v>Leer</v>
      </c>
      <c r="Y87" s="39" t="str">
        <f t="shared" si="13"/>
        <v>Leer</v>
      </c>
      <c r="Z87" s="9" t="str">
        <f>VLOOKUP($C87,{"29 - Psychiatrie (Erwachsene)","Psychiatrie";"30 - Kinder- und Jugendpsychiatrie","KJPsychiatrie";"31 - Psychosomatik","Psychosomatik";"00 - Bitte eine Fachabteilung auswählen","Leer";0,"Leer"},2,0)</f>
        <v>Leer</v>
      </c>
    </row>
    <row r="88" spans="2:26" ht="15" customHeight="1" x14ac:dyDescent="0.25">
      <c r="B88" s="78" t="str">
        <f t="shared" si="7"/>
        <v>!!!</v>
      </c>
      <c r="C88" s="279"/>
      <c r="D88" s="272"/>
      <c r="E88" s="280"/>
      <c r="F88" s="92"/>
      <c r="G88" s="281"/>
      <c r="H88" s="163"/>
      <c r="I88" s="163"/>
      <c r="J88" s="72"/>
      <c r="O88" s="9">
        <f t="shared" si="8"/>
        <v>0</v>
      </c>
      <c r="P88" s="9">
        <f>VLOOKUP(C88,{"29 - Psychiatrie (Erwachsene)",1;"30 - Kinder- und Jugendpsychiatrie",1;"31 - Psychosomatik",1;"00 - Bitte eine Fachabteilung auswählen",0;0,0},2,0)</f>
        <v>0</v>
      </c>
      <c r="Q88" s="9">
        <f t="shared" si="9"/>
        <v>0</v>
      </c>
      <c r="R88" s="9">
        <f t="shared" si="10"/>
        <v>0</v>
      </c>
      <c r="S88" s="9">
        <f t="shared" si="11"/>
        <v>0</v>
      </c>
      <c r="T88" s="9">
        <f t="shared" si="12"/>
        <v>0</v>
      </c>
      <c r="V88" s="9">
        <f>VLOOKUP($C88,{"29 - Psychiatrie (Erwachsene)",1;"30 - Kinder- und Jugendpsychiatrie",1;"31 - Psychosomatik",1;"00 - Bitte eine Fachabteilung auswählen",0;0,0},2,0)</f>
        <v>0</v>
      </c>
      <c r="W88" s="9" t="str">
        <f>IF('Angaben KH-Standort'!$D$13&gt;0,"VJ","KJA")</f>
        <v>KJA</v>
      </c>
      <c r="X88" s="9" t="str">
        <f>VLOOKUP(C87,{"29 - Psychiatrie (Erwachsene)","Einrichtungen2";"30 - Kinder- und Jugendpsychiatrie","Einrichtungen2";"31 - Psychosomatik","Einrichtungen2";"00 - Bitte eine Einrichtung auswählen","Leer";0,"Leer"},2,0)</f>
        <v>Leer</v>
      </c>
      <c r="Y88" s="39" t="str">
        <f t="shared" si="13"/>
        <v>Leer</v>
      </c>
      <c r="Z88" s="9" t="str">
        <f>VLOOKUP($C88,{"29 - Psychiatrie (Erwachsene)","Psychiatrie";"30 - Kinder- und Jugendpsychiatrie","KJPsychiatrie";"31 - Psychosomatik","Psychosomatik";"00 - Bitte eine Fachabteilung auswählen","Leer";0,"Leer"},2,0)</f>
        <v>Leer</v>
      </c>
    </row>
    <row r="89" spans="2:26" ht="15" customHeight="1" x14ac:dyDescent="0.25">
      <c r="B89" s="78" t="str">
        <f t="shared" si="7"/>
        <v>!!!</v>
      </c>
      <c r="C89" s="279"/>
      <c r="D89" s="272"/>
      <c r="E89" s="280"/>
      <c r="F89" s="92"/>
      <c r="G89" s="281"/>
      <c r="H89" s="163"/>
      <c r="I89" s="163"/>
      <c r="J89" s="72"/>
      <c r="O89" s="9">
        <f t="shared" si="8"/>
        <v>0</v>
      </c>
      <c r="P89" s="9">
        <f>VLOOKUP(C89,{"29 - Psychiatrie (Erwachsene)",1;"30 - Kinder- und Jugendpsychiatrie",1;"31 - Psychosomatik",1;"00 - Bitte eine Fachabteilung auswählen",0;0,0},2,0)</f>
        <v>0</v>
      </c>
      <c r="Q89" s="9">
        <f t="shared" si="9"/>
        <v>0</v>
      </c>
      <c r="R89" s="9">
        <f t="shared" si="10"/>
        <v>0</v>
      </c>
      <c r="S89" s="9">
        <f t="shared" si="11"/>
        <v>0</v>
      </c>
      <c r="T89" s="9">
        <f t="shared" si="12"/>
        <v>0</v>
      </c>
      <c r="V89" s="9">
        <f>VLOOKUP($C89,{"29 - Psychiatrie (Erwachsene)",1;"30 - Kinder- und Jugendpsychiatrie",1;"31 - Psychosomatik",1;"00 - Bitte eine Fachabteilung auswählen",0;0,0},2,0)</f>
        <v>0</v>
      </c>
      <c r="W89" s="9" t="str">
        <f>IF('Angaben KH-Standort'!$D$13&gt;0,"VJ","KJA")</f>
        <v>KJA</v>
      </c>
      <c r="X89" s="9" t="str">
        <f>VLOOKUP(C88,{"29 - Psychiatrie (Erwachsene)","Einrichtungen2";"30 - Kinder- und Jugendpsychiatrie","Einrichtungen2";"31 - Psychosomatik","Einrichtungen2";"00 - Bitte eine Einrichtung auswählen","Leer";0,"Leer"},2,0)</f>
        <v>Leer</v>
      </c>
      <c r="Y89" s="39" t="str">
        <f t="shared" si="13"/>
        <v>Leer</v>
      </c>
      <c r="Z89" s="9" t="str">
        <f>VLOOKUP($C89,{"29 - Psychiatrie (Erwachsene)","Psychiatrie";"30 - Kinder- und Jugendpsychiatrie","KJPsychiatrie";"31 - Psychosomatik","Psychosomatik";"00 - Bitte eine Fachabteilung auswählen","Leer";0,"Leer"},2,0)</f>
        <v>Leer</v>
      </c>
    </row>
    <row r="90" spans="2:26" ht="15" customHeight="1" x14ac:dyDescent="0.25">
      <c r="B90" s="78" t="str">
        <f t="shared" si="7"/>
        <v>!!!</v>
      </c>
      <c r="C90" s="279"/>
      <c r="D90" s="272"/>
      <c r="E90" s="280"/>
      <c r="F90" s="92"/>
      <c r="G90" s="281"/>
      <c r="H90" s="46"/>
      <c r="I90" s="46"/>
      <c r="J90" s="72"/>
      <c r="O90" s="9">
        <f t="shared" si="8"/>
        <v>0</v>
      </c>
      <c r="P90" s="9">
        <f>VLOOKUP(C90,{"29 - Psychiatrie (Erwachsene)",1;"30 - Kinder- und Jugendpsychiatrie",1;"31 - Psychosomatik",1;"00 - Bitte eine Fachabteilung auswählen",0;0,0},2,0)</f>
        <v>0</v>
      </c>
      <c r="Q90" s="9">
        <f t="shared" si="9"/>
        <v>0</v>
      </c>
      <c r="R90" s="9">
        <f t="shared" si="10"/>
        <v>0</v>
      </c>
      <c r="S90" s="9">
        <f t="shared" si="11"/>
        <v>0</v>
      </c>
      <c r="T90" s="9">
        <f t="shared" si="12"/>
        <v>0</v>
      </c>
      <c r="V90" s="9">
        <f>VLOOKUP($C90,{"29 - Psychiatrie (Erwachsene)",1;"30 - Kinder- und Jugendpsychiatrie",1;"31 - Psychosomatik",1;"00 - Bitte eine Fachabteilung auswählen",0;0,0},2,0)</f>
        <v>0</v>
      </c>
      <c r="W90" s="9" t="str">
        <f>IF('Angaben KH-Standort'!$D$13&gt;0,"VJ","KJA")</f>
        <v>KJA</v>
      </c>
      <c r="X90" s="9" t="str">
        <f>VLOOKUP(C89,{"29 - Psychiatrie (Erwachsene)","Einrichtungen2";"30 - Kinder- und Jugendpsychiatrie","Einrichtungen2";"31 - Psychosomatik","Einrichtungen2";"00 - Bitte eine Einrichtung auswählen","Leer";0,"Leer"},2,0)</f>
        <v>Leer</v>
      </c>
      <c r="Y90" s="39" t="str">
        <f t="shared" si="13"/>
        <v>Leer</v>
      </c>
      <c r="Z90" s="9" t="str">
        <f>VLOOKUP($C90,{"29 - Psychiatrie (Erwachsene)","Psychiatrie";"30 - Kinder- und Jugendpsychiatrie","KJPsychiatrie";"31 - Psychosomatik","Psychosomatik";"00 - Bitte eine Fachabteilung auswählen","Leer";0,"Leer"},2,0)</f>
        <v>Leer</v>
      </c>
    </row>
    <row r="91" spans="2:26" ht="15" customHeight="1" x14ac:dyDescent="0.25">
      <c r="B91" s="78" t="str">
        <f t="shared" ref="B91:B154" si="14">IF(SUM(P91:T91)&lt;5,"!!!","")</f>
        <v>!!!</v>
      </c>
      <c r="C91" s="279"/>
      <c r="D91" s="272"/>
      <c r="E91" s="280"/>
      <c r="F91" s="92"/>
      <c r="G91" s="281"/>
      <c r="H91" s="46"/>
      <c r="I91" s="46"/>
      <c r="J91" s="72"/>
      <c r="O91" s="9">
        <f t="shared" si="8"/>
        <v>0</v>
      </c>
      <c r="P91" s="9">
        <f>VLOOKUP(C91,{"29 - Psychiatrie (Erwachsene)",1;"30 - Kinder- und Jugendpsychiatrie",1;"31 - Psychosomatik",1;"00 - Bitte eine Fachabteilung auswählen",0;0,0},2,0)</f>
        <v>0</v>
      </c>
      <c r="Q91" s="9">
        <f t="shared" si="9"/>
        <v>0</v>
      </c>
      <c r="R91" s="9">
        <f t="shared" si="10"/>
        <v>0</v>
      </c>
      <c r="S91" s="9">
        <f t="shared" si="11"/>
        <v>0</v>
      </c>
      <c r="T91" s="9">
        <f t="shared" si="12"/>
        <v>0</v>
      </c>
      <c r="V91" s="9">
        <f>VLOOKUP($C91,{"29 - Psychiatrie (Erwachsene)",1;"30 - Kinder- und Jugendpsychiatrie",1;"31 - Psychosomatik",1;"00 - Bitte eine Fachabteilung auswählen",0;0,0},2,0)</f>
        <v>0</v>
      </c>
      <c r="W91" s="9" t="str">
        <f>IF('Angaben KH-Standort'!$D$13&gt;0,"VJ","KJA")</f>
        <v>KJA</v>
      </c>
      <c r="X91" s="9" t="str">
        <f>VLOOKUP(C90,{"29 - Psychiatrie (Erwachsene)","Einrichtungen2";"30 - Kinder- und Jugendpsychiatrie","Einrichtungen2";"31 - Psychosomatik","Einrichtungen2";"00 - Bitte eine Einrichtung auswählen","Leer";0,"Leer"},2,0)</f>
        <v>Leer</v>
      </c>
      <c r="Y91" s="39" t="str">
        <f t="shared" si="13"/>
        <v>Leer</v>
      </c>
      <c r="Z91" s="9" t="str">
        <f>VLOOKUP($C91,{"29 - Psychiatrie (Erwachsene)","Psychiatrie";"30 - Kinder- und Jugendpsychiatrie","KJPsychiatrie";"31 - Psychosomatik","Psychosomatik";"00 - Bitte eine Fachabteilung auswählen","Leer";0,"Leer"},2,0)</f>
        <v>Leer</v>
      </c>
    </row>
    <row r="92" spans="2:26" ht="15" customHeight="1" x14ac:dyDescent="0.25">
      <c r="B92" s="78" t="str">
        <f t="shared" si="14"/>
        <v>!!!</v>
      </c>
      <c r="C92" s="279"/>
      <c r="D92" s="272"/>
      <c r="E92" s="280"/>
      <c r="F92" s="92"/>
      <c r="G92" s="281"/>
      <c r="H92" s="46"/>
      <c r="I92" s="46"/>
      <c r="J92" s="72"/>
      <c r="O92" s="9">
        <f t="shared" si="8"/>
        <v>0</v>
      </c>
      <c r="P92" s="9">
        <f>VLOOKUP(C92,{"29 - Psychiatrie (Erwachsene)",1;"30 - Kinder- und Jugendpsychiatrie",1;"31 - Psychosomatik",1;"00 - Bitte eine Fachabteilung auswählen",0;0,0},2,0)</f>
        <v>0</v>
      </c>
      <c r="Q92" s="9">
        <f t="shared" si="9"/>
        <v>0</v>
      </c>
      <c r="R92" s="9">
        <f t="shared" si="10"/>
        <v>0</v>
      </c>
      <c r="S92" s="9">
        <f t="shared" si="11"/>
        <v>0</v>
      </c>
      <c r="T92" s="9">
        <f t="shared" si="12"/>
        <v>0</v>
      </c>
      <c r="V92" s="9">
        <f>VLOOKUP($C92,{"29 - Psychiatrie (Erwachsene)",1;"30 - Kinder- und Jugendpsychiatrie",1;"31 - Psychosomatik",1;"00 - Bitte eine Fachabteilung auswählen",0;0,0},2,0)</f>
        <v>0</v>
      </c>
      <c r="W92" s="9" t="str">
        <f>IF('Angaben KH-Standort'!$D$13&gt;0,"VJ","KJA")</f>
        <v>KJA</v>
      </c>
      <c r="X92" s="9" t="str">
        <f>VLOOKUP(C91,{"29 - Psychiatrie (Erwachsene)","Einrichtungen2";"30 - Kinder- und Jugendpsychiatrie","Einrichtungen2";"31 - Psychosomatik","Einrichtungen2";"00 - Bitte eine Einrichtung auswählen","Leer";0,"Leer"},2,0)</f>
        <v>Leer</v>
      </c>
      <c r="Y92" s="39" t="str">
        <f t="shared" si="13"/>
        <v>Leer</v>
      </c>
      <c r="Z92" s="9" t="str">
        <f>VLOOKUP($C92,{"29 - Psychiatrie (Erwachsene)","Psychiatrie";"30 - Kinder- und Jugendpsychiatrie","KJPsychiatrie";"31 - Psychosomatik","Psychosomatik";"00 - Bitte eine Fachabteilung auswählen","Leer";0,"Leer"},2,0)</f>
        <v>Leer</v>
      </c>
    </row>
    <row r="93" spans="2:26" ht="15" customHeight="1" x14ac:dyDescent="0.25">
      <c r="B93" s="78" t="str">
        <f t="shared" si="14"/>
        <v>!!!</v>
      </c>
      <c r="C93" s="279"/>
      <c r="D93" s="272"/>
      <c r="E93" s="280"/>
      <c r="F93" s="92"/>
      <c r="G93" s="281"/>
      <c r="H93" s="46"/>
      <c r="I93" s="46"/>
      <c r="J93" s="72"/>
      <c r="O93" s="9">
        <f t="shared" si="8"/>
        <v>0</v>
      </c>
      <c r="P93" s="9">
        <f>VLOOKUP(C93,{"29 - Psychiatrie (Erwachsene)",1;"30 - Kinder- und Jugendpsychiatrie",1;"31 - Psychosomatik",1;"00 - Bitte eine Fachabteilung auswählen",0;0,0},2,0)</f>
        <v>0</v>
      </c>
      <c r="Q93" s="9">
        <f t="shared" si="9"/>
        <v>0</v>
      </c>
      <c r="R93" s="9">
        <f t="shared" si="10"/>
        <v>0</v>
      </c>
      <c r="S93" s="9">
        <f t="shared" si="11"/>
        <v>0</v>
      </c>
      <c r="T93" s="9">
        <f t="shared" si="12"/>
        <v>0</v>
      </c>
      <c r="V93" s="9">
        <f>VLOOKUP($C93,{"29 - Psychiatrie (Erwachsene)",1;"30 - Kinder- und Jugendpsychiatrie",1;"31 - Psychosomatik",1;"00 - Bitte eine Fachabteilung auswählen",0;0,0},2,0)</f>
        <v>0</v>
      </c>
      <c r="W93" s="9" t="str">
        <f>IF('Angaben KH-Standort'!$D$13&gt;0,"VJ","KJA")</f>
        <v>KJA</v>
      </c>
      <c r="X93" s="9" t="str">
        <f>VLOOKUP(C92,{"29 - Psychiatrie (Erwachsene)","Einrichtungen2";"30 - Kinder- und Jugendpsychiatrie","Einrichtungen2";"31 - Psychosomatik","Einrichtungen2";"00 - Bitte eine Einrichtung auswählen","Leer";0,"Leer"},2,0)</f>
        <v>Leer</v>
      </c>
      <c r="Y93" s="39" t="str">
        <f t="shared" si="13"/>
        <v>Leer</v>
      </c>
      <c r="Z93" s="9" t="str">
        <f>VLOOKUP($C93,{"29 - Psychiatrie (Erwachsene)","Psychiatrie";"30 - Kinder- und Jugendpsychiatrie","KJPsychiatrie";"31 - Psychosomatik","Psychosomatik";"00 - Bitte eine Fachabteilung auswählen","Leer";0,"Leer"},2,0)</f>
        <v>Leer</v>
      </c>
    </row>
    <row r="94" spans="2:26" ht="15" customHeight="1" x14ac:dyDescent="0.25">
      <c r="B94" s="78" t="str">
        <f t="shared" si="14"/>
        <v>!!!</v>
      </c>
      <c r="C94" s="279"/>
      <c r="D94" s="272"/>
      <c r="E94" s="280"/>
      <c r="F94" s="92"/>
      <c r="G94" s="281"/>
      <c r="H94" s="46"/>
      <c r="I94" s="46"/>
      <c r="J94" s="72"/>
      <c r="O94" s="9">
        <f t="shared" si="8"/>
        <v>0</v>
      </c>
      <c r="P94" s="9">
        <f>VLOOKUP(C94,{"29 - Psychiatrie (Erwachsene)",1;"30 - Kinder- und Jugendpsychiatrie",1;"31 - Psychosomatik",1;"00 - Bitte eine Fachabteilung auswählen",0;0,0},2,0)</f>
        <v>0</v>
      </c>
      <c r="Q94" s="9">
        <f t="shared" si="9"/>
        <v>0</v>
      </c>
      <c r="R94" s="9">
        <f t="shared" si="10"/>
        <v>0</v>
      </c>
      <c r="S94" s="9">
        <f t="shared" si="11"/>
        <v>0</v>
      </c>
      <c r="T94" s="9">
        <f t="shared" si="12"/>
        <v>0</v>
      </c>
      <c r="V94" s="9">
        <f>VLOOKUP($C94,{"29 - Psychiatrie (Erwachsene)",1;"30 - Kinder- und Jugendpsychiatrie",1;"31 - Psychosomatik",1;"00 - Bitte eine Fachabteilung auswählen",0;0,0},2,0)</f>
        <v>0</v>
      </c>
      <c r="W94" s="9" t="str">
        <f>IF('Angaben KH-Standort'!$D$13&gt;0,"VJ","KJA")</f>
        <v>KJA</v>
      </c>
      <c r="X94" s="9" t="str">
        <f>VLOOKUP(C93,{"29 - Psychiatrie (Erwachsene)","Einrichtungen2";"30 - Kinder- und Jugendpsychiatrie","Einrichtungen2";"31 - Psychosomatik","Einrichtungen2";"00 - Bitte eine Einrichtung auswählen","Leer";0,"Leer"},2,0)</f>
        <v>Leer</v>
      </c>
      <c r="Y94" s="39" t="str">
        <f t="shared" si="13"/>
        <v>Leer</v>
      </c>
      <c r="Z94" s="9" t="str">
        <f>VLOOKUP($C94,{"29 - Psychiatrie (Erwachsene)","Psychiatrie";"30 - Kinder- und Jugendpsychiatrie","KJPsychiatrie";"31 - Psychosomatik","Psychosomatik";"00 - Bitte eine Fachabteilung auswählen","Leer";0,"Leer"},2,0)</f>
        <v>Leer</v>
      </c>
    </row>
    <row r="95" spans="2:26" ht="15" customHeight="1" x14ac:dyDescent="0.25">
      <c r="B95" s="78" t="str">
        <f t="shared" si="14"/>
        <v>!!!</v>
      </c>
      <c r="C95" s="279"/>
      <c r="D95" s="272"/>
      <c r="E95" s="280"/>
      <c r="F95" s="92"/>
      <c r="G95" s="281"/>
      <c r="H95" s="46"/>
      <c r="I95" s="46"/>
      <c r="J95" s="72"/>
      <c r="O95" s="9">
        <f t="shared" si="8"/>
        <v>0</v>
      </c>
      <c r="P95" s="9">
        <f>VLOOKUP(C95,{"29 - Psychiatrie (Erwachsene)",1;"30 - Kinder- und Jugendpsychiatrie",1;"31 - Psychosomatik",1;"00 - Bitte eine Fachabteilung auswählen",0;0,0},2,0)</f>
        <v>0</v>
      </c>
      <c r="Q95" s="9">
        <f t="shared" si="9"/>
        <v>0</v>
      </c>
      <c r="R95" s="9">
        <f t="shared" si="10"/>
        <v>0</v>
      </c>
      <c r="S95" s="9">
        <f t="shared" si="11"/>
        <v>0</v>
      </c>
      <c r="T95" s="9">
        <f t="shared" si="12"/>
        <v>0</v>
      </c>
      <c r="V95" s="9">
        <f>VLOOKUP($C95,{"29 - Psychiatrie (Erwachsene)",1;"30 - Kinder- und Jugendpsychiatrie",1;"31 - Psychosomatik",1;"00 - Bitte eine Fachabteilung auswählen",0;0,0},2,0)</f>
        <v>0</v>
      </c>
      <c r="W95" s="9" t="str">
        <f>IF('Angaben KH-Standort'!$D$13&gt;0,"VJ","KJA")</f>
        <v>KJA</v>
      </c>
      <c r="X95" s="9" t="str">
        <f>VLOOKUP(C94,{"29 - Psychiatrie (Erwachsene)","Einrichtungen2";"30 - Kinder- und Jugendpsychiatrie","Einrichtungen2";"31 - Psychosomatik","Einrichtungen2";"00 - Bitte eine Einrichtung auswählen","Leer";0,"Leer"},2,0)</f>
        <v>Leer</v>
      </c>
      <c r="Y95" s="39" t="str">
        <f t="shared" si="13"/>
        <v>Leer</v>
      </c>
      <c r="Z95" s="9" t="str">
        <f>VLOOKUP($C95,{"29 - Psychiatrie (Erwachsene)","Psychiatrie";"30 - Kinder- und Jugendpsychiatrie","KJPsychiatrie";"31 - Psychosomatik","Psychosomatik";"00 - Bitte eine Fachabteilung auswählen","Leer";0,"Leer"},2,0)</f>
        <v>Leer</v>
      </c>
    </row>
    <row r="96" spans="2:26" ht="15" customHeight="1" x14ac:dyDescent="0.25">
      <c r="B96" s="78" t="str">
        <f t="shared" si="14"/>
        <v>!!!</v>
      </c>
      <c r="C96" s="279"/>
      <c r="D96" s="272"/>
      <c r="E96" s="280"/>
      <c r="F96" s="92"/>
      <c r="G96" s="281"/>
      <c r="H96" s="46"/>
      <c r="I96" s="46"/>
      <c r="J96" s="72"/>
      <c r="O96" s="9">
        <f t="shared" si="8"/>
        <v>0</v>
      </c>
      <c r="P96" s="9">
        <f>VLOOKUP(C96,{"29 - Psychiatrie (Erwachsene)",1;"30 - Kinder- und Jugendpsychiatrie",1;"31 - Psychosomatik",1;"00 - Bitte eine Fachabteilung auswählen",0;0,0},2,0)</f>
        <v>0</v>
      </c>
      <c r="Q96" s="9">
        <f t="shared" si="9"/>
        <v>0</v>
      </c>
      <c r="R96" s="9">
        <f t="shared" si="10"/>
        <v>0</v>
      </c>
      <c r="S96" s="9">
        <f t="shared" si="11"/>
        <v>0</v>
      </c>
      <c r="T96" s="9">
        <f t="shared" si="12"/>
        <v>0</v>
      </c>
      <c r="V96" s="9">
        <f>VLOOKUP($C96,{"29 - Psychiatrie (Erwachsene)",1;"30 - Kinder- und Jugendpsychiatrie",1;"31 - Psychosomatik",1;"00 - Bitte eine Fachabteilung auswählen",0;0,0},2,0)</f>
        <v>0</v>
      </c>
      <c r="W96" s="9" t="str">
        <f>IF('Angaben KH-Standort'!$D$13&gt;0,"VJ","KJA")</f>
        <v>KJA</v>
      </c>
      <c r="X96" s="9" t="str">
        <f>VLOOKUP(C95,{"29 - Psychiatrie (Erwachsene)","Einrichtungen2";"30 - Kinder- und Jugendpsychiatrie","Einrichtungen2";"31 - Psychosomatik","Einrichtungen2";"00 - Bitte eine Einrichtung auswählen","Leer";0,"Leer"},2,0)</f>
        <v>Leer</v>
      </c>
      <c r="Y96" s="39" t="str">
        <f t="shared" si="13"/>
        <v>Leer</v>
      </c>
      <c r="Z96" s="9" t="str">
        <f>VLOOKUP($C96,{"29 - Psychiatrie (Erwachsene)","Psychiatrie";"30 - Kinder- und Jugendpsychiatrie","KJPsychiatrie";"31 - Psychosomatik","Psychosomatik";"00 - Bitte eine Fachabteilung auswählen","Leer";0,"Leer"},2,0)</f>
        <v>Leer</v>
      </c>
    </row>
    <row r="97" spans="2:26" ht="15" customHeight="1" x14ac:dyDescent="0.25">
      <c r="B97" s="78" t="str">
        <f t="shared" si="14"/>
        <v>!!!</v>
      </c>
      <c r="C97" s="279"/>
      <c r="D97" s="272"/>
      <c r="E97" s="280"/>
      <c r="F97" s="92"/>
      <c r="G97" s="281"/>
      <c r="H97" s="46"/>
      <c r="I97" s="46"/>
      <c r="J97" s="72"/>
      <c r="O97" s="9">
        <f t="shared" si="8"/>
        <v>0</v>
      </c>
      <c r="P97" s="9">
        <f>VLOOKUP(C97,{"29 - Psychiatrie (Erwachsene)",1;"30 - Kinder- und Jugendpsychiatrie",1;"31 - Psychosomatik",1;"00 - Bitte eine Fachabteilung auswählen",0;0,0},2,0)</f>
        <v>0</v>
      </c>
      <c r="Q97" s="9">
        <f t="shared" si="9"/>
        <v>0</v>
      </c>
      <c r="R97" s="9">
        <f t="shared" si="10"/>
        <v>0</v>
      </c>
      <c r="S97" s="9">
        <f t="shared" si="11"/>
        <v>0</v>
      </c>
      <c r="T97" s="9">
        <f t="shared" si="12"/>
        <v>0</v>
      </c>
      <c r="V97" s="9">
        <f>VLOOKUP($C97,{"29 - Psychiatrie (Erwachsene)",1;"30 - Kinder- und Jugendpsychiatrie",1;"31 - Psychosomatik",1;"00 - Bitte eine Fachabteilung auswählen",0;0,0},2,0)</f>
        <v>0</v>
      </c>
      <c r="W97" s="9" t="str">
        <f>IF('Angaben KH-Standort'!$D$13&gt;0,"VJ","KJA")</f>
        <v>KJA</v>
      </c>
      <c r="X97" s="9" t="str">
        <f>VLOOKUP(C96,{"29 - Psychiatrie (Erwachsene)","Einrichtungen2";"30 - Kinder- und Jugendpsychiatrie","Einrichtungen2";"31 - Psychosomatik","Einrichtungen2";"00 - Bitte eine Einrichtung auswählen","Leer";0,"Leer"},2,0)</f>
        <v>Leer</v>
      </c>
      <c r="Y97" s="39" t="str">
        <f t="shared" si="13"/>
        <v>Leer</v>
      </c>
      <c r="Z97" s="9" t="str">
        <f>VLOOKUP($C97,{"29 - Psychiatrie (Erwachsene)","Psychiatrie";"30 - Kinder- und Jugendpsychiatrie","KJPsychiatrie";"31 - Psychosomatik","Psychosomatik";"00 - Bitte eine Fachabteilung auswählen","Leer";0,"Leer"},2,0)</f>
        <v>Leer</v>
      </c>
    </row>
    <row r="98" spans="2:26" ht="15" customHeight="1" x14ac:dyDescent="0.25">
      <c r="B98" s="78" t="str">
        <f t="shared" si="14"/>
        <v>!!!</v>
      </c>
      <c r="C98" s="279"/>
      <c r="D98" s="272"/>
      <c r="E98" s="280"/>
      <c r="F98" s="92"/>
      <c r="G98" s="281"/>
      <c r="H98" s="46"/>
      <c r="I98" s="46"/>
      <c r="J98" s="72"/>
      <c r="O98" s="9">
        <f t="shared" si="8"/>
        <v>0</v>
      </c>
      <c r="P98" s="9">
        <f>VLOOKUP(C98,{"29 - Psychiatrie (Erwachsene)",1;"30 - Kinder- und Jugendpsychiatrie",1;"31 - Psychosomatik",1;"00 - Bitte eine Fachabteilung auswählen",0;0,0},2,0)</f>
        <v>0</v>
      </c>
      <c r="Q98" s="9">
        <f t="shared" si="9"/>
        <v>0</v>
      </c>
      <c r="R98" s="9">
        <f t="shared" si="10"/>
        <v>0</v>
      </c>
      <c r="S98" s="9">
        <f t="shared" si="11"/>
        <v>0</v>
      </c>
      <c r="T98" s="9">
        <f t="shared" si="12"/>
        <v>0</v>
      </c>
      <c r="V98" s="9">
        <f>VLOOKUP($C98,{"29 - Psychiatrie (Erwachsene)",1;"30 - Kinder- und Jugendpsychiatrie",1;"31 - Psychosomatik",1;"00 - Bitte eine Fachabteilung auswählen",0;0,0},2,0)</f>
        <v>0</v>
      </c>
      <c r="W98" s="9" t="str">
        <f>IF('Angaben KH-Standort'!$D$13&gt;0,"VJ","KJA")</f>
        <v>KJA</v>
      </c>
      <c r="X98" s="9" t="str">
        <f>VLOOKUP(C97,{"29 - Psychiatrie (Erwachsene)","Einrichtungen2";"30 - Kinder- und Jugendpsychiatrie","Einrichtungen2";"31 - Psychosomatik","Einrichtungen2";"00 - Bitte eine Einrichtung auswählen","Leer";0,"Leer"},2,0)</f>
        <v>Leer</v>
      </c>
      <c r="Y98" s="39" t="str">
        <f t="shared" si="13"/>
        <v>Leer</v>
      </c>
      <c r="Z98" s="9" t="str">
        <f>VLOOKUP($C98,{"29 - Psychiatrie (Erwachsene)","Psychiatrie";"30 - Kinder- und Jugendpsychiatrie","KJPsychiatrie";"31 - Psychosomatik","Psychosomatik";"00 - Bitte eine Fachabteilung auswählen","Leer";0,"Leer"},2,0)</f>
        <v>Leer</v>
      </c>
    </row>
    <row r="99" spans="2:26" ht="15" customHeight="1" x14ac:dyDescent="0.25">
      <c r="B99" s="78" t="str">
        <f t="shared" si="14"/>
        <v>!!!</v>
      </c>
      <c r="C99" s="279"/>
      <c r="D99" s="272"/>
      <c r="E99" s="280"/>
      <c r="F99" s="92"/>
      <c r="G99" s="281"/>
      <c r="H99" s="46"/>
      <c r="I99" s="46"/>
      <c r="J99" s="72"/>
      <c r="O99" s="9">
        <f t="shared" si="8"/>
        <v>0</v>
      </c>
      <c r="P99" s="9">
        <f>VLOOKUP(C99,{"29 - Psychiatrie (Erwachsene)",1;"30 - Kinder- und Jugendpsychiatrie",1;"31 - Psychosomatik",1;"00 - Bitte eine Fachabteilung auswählen",0;0,0},2,0)</f>
        <v>0</v>
      </c>
      <c r="Q99" s="9">
        <f t="shared" si="9"/>
        <v>0</v>
      </c>
      <c r="R99" s="9">
        <f t="shared" si="10"/>
        <v>0</v>
      </c>
      <c r="S99" s="9">
        <f t="shared" si="11"/>
        <v>0</v>
      </c>
      <c r="T99" s="9">
        <f t="shared" si="12"/>
        <v>0</v>
      </c>
      <c r="V99" s="9">
        <f>VLOOKUP($C99,{"29 - Psychiatrie (Erwachsene)",1;"30 - Kinder- und Jugendpsychiatrie",1;"31 - Psychosomatik",1;"00 - Bitte eine Fachabteilung auswählen",0;0,0},2,0)</f>
        <v>0</v>
      </c>
      <c r="W99" s="9" t="str">
        <f>IF('Angaben KH-Standort'!$D$13&gt;0,"VJ","KJA")</f>
        <v>KJA</v>
      </c>
      <c r="X99" s="9" t="str">
        <f>VLOOKUP(C98,{"29 - Psychiatrie (Erwachsene)","Einrichtungen2";"30 - Kinder- und Jugendpsychiatrie","Einrichtungen2";"31 - Psychosomatik","Einrichtungen2";"00 - Bitte eine Einrichtung auswählen","Leer";0,"Leer"},2,0)</f>
        <v>Leer</v>
      </c>
      <c r="Y99" s="39" t="str">
        <f t="shared" si="13"/>
        <v>Leer</v>
      </c>
      <c r="Z99" s="9" t="str">
        <f>VLOOKUP($C99,{"29 - Psychiatrie (Erwachsene)","Psychiatrie";"30 - Kinder- und Jugendpsychiatrie","KJPsychiatrie";"31 - Psychosomatik","Psychosomatik";"00 - Bitte eine Fachabteilung auswählen","Leer";0,"Leer"},2,0)</f>
        <v>Leer</v>
      </c>
    </row>
    <row r="100" spans="2:26" ht="15" customHeight="1" x14ac:dyDescent="0.25">
      <c r="B100" s="78" t="str">
        <f t="shared" si="14"/>
        <v>!!!</v>
      </c>
      <c r="C100" s="279"/>
      <c r="D100" s="272"/>
      <c r="E100" s="280"/>
      <c r="F100" s="92"/>
      <c r="G100" s="281"/>
      <c r="H100" s="46"/>
      <c r="I100" s="46"/>
      <c r="J100" s="72"/>
      <c r="O100" s="9">
        <f t="shared" si="8"/>
        <v>0</v>
      </c>
      <c r="P100" s="9">
        <f>VLOOKUP(C100,{"29 - Psychiatrie (Erwachsene)",1;"30 - Kinder- und Jugendpsychiatrie",1;"31 - Psychosomatik",1;"00 - Bitte eine Fachabteilung auswählen",0;0,0},2,0)</f>
        <v>0</v>
      </c>
      <c r="Q100" s="9">
        <f t="shared" si="9"/>
        <v>0</v>
      </c>
      <c r="R100" s="9">
        <f t="shared" si="10"/>
        <v>0</v>
      </c>
      <c r="S100" s="9">
        <f t="shared" si="11"/>
        <v>0</v>
      </c>
      <c r="T100" s="9">
        <f t="shared" si="12"/>
        <v>0</v>
      </c>
      <c r="V100" s="9">
        <f>VLOOKUP($C100,{"29 - Psychiatrie (Erwachsene)",1;"30 - Kinder- und Jugendpsychiatrie",1;"31 - Psychosomatik",1;"00 - Bitte eine Fachabteilung auswählen",0;0,0},2,0)</f>
        <v>0</v>
      </c>
      <c r="W100" s="9" t="str">
        <f>IF('Angaben KH-Standort'!$D$13&gt;0,"VJ","KJA")</f>
        <v>KJA</v>
      </c>
      <c r="X100" s="9" t="str">
        <f>VLOOKUP(C99,{"29 - Psychiatrie (Erwachsene)","Einrichtungen2";"30 - Kinder- und Jugendpsychiatrie","Einrichtungen2";"31 - Psychosomatik","Einrichtungen2";"00 - Bitte eine Einrichtung auswählen","Leer";0,"Leer"},2,0)</f>
        <v>Leer</v>
      </c>
      <c r="Y100" s="39" t="str">
        <f t="shared" si="13"/>
        <v>Leer</v>
      </c>
      <c r="Z100" s="9" t="str">
        <f>VLOOKUP($C100,{"29 - Psychiatrie (Erwachsene)","Psychiatrie";"30 - Kinder- und Jugendpsychiatrie","KJPsychiatrie";"31 - Psychosomatik","Psychosomatik";"00 - Bitte eine Fachabteilung auswählen","Leer";0,"Leer"},2,0)</f>
        <v>Leer</v>
      </c>
    </row>
    <row r="101" spans="2:26" ht="15" customHeight="1" x14ac:dyDescent="0.25">
      <c r="B101" s="78" t="str">
        <f t="shared" si="14"/>
        <v>!!!</v>
      </c>
      <c r="C101" s="279"/>
      <c r="D101" s="272"/>
      <c r="E101" s="280"/>
      <c r="F101" s="92"/>
      <c r="G101" s="281"/>
      <c r="H101" s="46"/>
      <c r="I101" s="46"/>
      <c r="J101" s="72"/>
      <c r="O101" s="9">
        <f t="shared" si="8"/>
        <v>0</v>
      </c>
      <c r="P101" s="9">
        <f>VLOOKUP(C101,{"29 - Psychiatrie (Erwachsene)",1;"30 - Kinder- und Jugendpsychiatrie",1;"31 - Psychosomatik",1;"00 - Bitte eine Fachabteilung auswählen",0;0,0},2,0)</f>
        <v>0</v>
      </c>
      <c r="Q101" s="9">
        <f t="shared" si="9"/>
        <v>0</v>
      </c>
      <c r="R101" s="9">
        <f t="shared" si="10"/>
        <v>0</v>
      </c>
      <c r="S101" s="9">
        <f t="shared" si="11"/>
        <v>0</v>
      </c>
      <c r="T101" s="9">
        <f t="shared" si="12"/>
        <v>0</v>
      </c>
      <c r="V101" s="9">
        <f>VLOOKUP($C101,{"29 - Psychiatrie (Erwachsene)",1;"30 - Kinder- und Jugendpsychiatrie",1;"31 - Psychosomatik",1;"00 - Bitte eine Fachabteilung auswählen",0;0,0},2,0)</f>
        <v>0</v>
      </c>
      <c r="W101" s="9" t="str">
        <f>IF('Angaben KH-Standort'!$D$13&gt;0,"VJ","KJA")</f>
        <v>KJA</v>
      </c>
      <c r="X101" s="9" t="str">
        <f>VLOOKUP(C100,{"29 - Psychiatrie (Erwachsene)","Einrichtungen2";"30 - Kinder- und Jugendpsychiatrie","Einrichtungen2";"31 - Psychosomatik","Einrichtungen2";"00 - Bitte eine Einrichtung auswählen","Leer";0,"Leer"},2,0)</f>
        <v>Leer</v>
      </c>
      <c r="Y101" s="39" t="str">
        <f t="shared" si="13"/>
        <v>Leer</v>
      </c>
      <c r="Z101" s="9" t="str">
        <f>VLOOKUP($C101,{"29 - Psychiatrie (Erwachsene)","Psychiatrie";"30 - Kinder- und Jugendpsychiatrie","KJPsychiatrie";"31 - Psychosomatik","Psychosomatik";"00 - Bitte eine Fachabteilung auswählen","Leer";0,"Leer"},2,0)</f>
        <v>Leer</v>
      </c>
    </row>
    <row r="102" spans="2:26" ht="15" customHeight="1" x14ac:dyDescent="0.25">
      <c r="B102" s="78" t="str">
        <f t="shared" si="14"/>
        <v>!!!</v>
      </c>
      <c r="C102" s="279"/>
      <c r="D102" s="272"/>
      <c r="E102" s="280"/>
      <c r="F102" s="92"/>
      <c r="G102" s="281"/>
      <c r="H102" s="46"/>
      <c r="I102" s="46"/>
      <c r="J102" s="72"/>
      <c r="O102" s="9">
        <f t="shared" si="8"/>
        <v>0</v>
      </c>
      <c r="P102" s="9">
        <f>VLOOKUP(C102,{"29 - Psychiatrie (Erwachsene)",1;"30 - Kinder- und Jugendpsychiatrie",1;"31 - Psychosomatik",1;"00 - Bitte eine Fachabteilung auswählen",0;0,0},2,0)</f>
        <v>0</v>
      </c>
      <c r="Q102" s="9">
        <f t="shared" si="9"/>
        <v>0</v>
      </c>
      <c r="R102" s="9">
        <f t="shared" si="10"/>
        <v>0</v>
      </c>
      <c r="S102" s="9">
        <f t="shared" si="11"/>
        <v>0</v>
      </c>
      <c r="T102" s="9">
        <f t="shared" si="12"/>
        <v>0</v>
      </c>
      <c r="V102" s="9">
        <f>VLOOKUP($C102,{"29 - Psychiatrie (Erwachsene)",1;"30 - Kinder- und Jugendpsychiatrie",1;"31 - Psychosomatik",1;"00 - Bitte eine Fachabteilung auswählen",0;0,0},2,0)</f>
        <v>0</v>
      </c>
      <c r="W102" s="9" t="str">
        <f>IF('Angaben KH-Standort'!$D$13&gt;0,"VJ","KJA")</f>
        <v>KJA</v>
      </c>
      <c r="X102" s="9" t="str">
        <f>VLOOKUP(C101,{"29 - Psychiatrie (Erwachsene)","Einrichtungen2";"30 - Kinder- und Jugendpsychiatrie","Einrichtungen2";"31 - Psychosomatik","Einrichtungen2";"00 - Bitte eine Einrichtung auswählen","Leer";0,"Leer"},2,0)</f>
        <v>Leer</v>
      </c>
      <c r="Y102" s="39" t="str">
        <f t="shared" si="13"/>
        <v>Leer</v>
      </c>
      <c r="Z102" s="9" t="str">
        <f>VLOOKUP($C102,{"29 - Psychiatrie (Erwachsene)","Psychiatrie";"30 - Kinder- und Jugendpsychiatrie","KJPsychiatrie";"31 - Psychosomatik","Psychosomatik";"00 - Bitte eine Fachabteilung auswählen","Leer";0,"Leer"},2,0)</f>
        <v>Leer</v>
      </c>
    </row>
    <row r="103" spans="2:26" ht="15" customHeight="1" x14ac:dyDescent="0.25">
      <c r="B103" s="78" t="str">
        <f t="shared" si="14"/>
        <v>!!!</v>
      </c>
      <c r="C103" s="279"/>
      <c r="D103" s="272"/>
      <c r="E103" s="280"/>
      <c r="F103" s="92"/>
      <c r="G103" s="281"/>
      <c r="H103" s="46"/>
      <c r="I103" s="46"/>
      <c r="J103" s="72"/>
      <c r="O103" s="9">
        <f t="shared" si="8"/>
        <v>0</v>
      </c>
      <c r="P103" s="9">
        <f>VLOOKUP(C103,{"29 - Psychiatrie (Erwachsene)",1;"30 - Kinder- und Jugendpsychiatrie",1;"31 - Psychosomatik",1;"00 - Bitte eine Fachabteilung auswählen",0;0,0},2,0)</f>
        <v>0</v>
      </c>
      <c r="Q103" s="9">
        <f t="shared" si="9"/>
        <v>0</v>
      </c>
      <c r="R103" s="9">
        <f t="shared" si="10"/>
        <v>0</v>
      </c>
      <c r="S103" s="9">
        <f t="shared" si="11"/>
        <v>0</v>
      </c>
      <c r="T103" s="9">
        <f t="shared" si="12"/>
        <v>0</v>
      </c>
      <c r="V103" s="9">
        <f>VLOOKUP($C103,{"29 - Psychiatrie (Erwachsene)",1;"30 - Kinder- und Jugendpsychiatrie",1;"31 - Psychosomatik",1;"00 - Bitte eine Fachabteilung auswählen",0;0,0},2,0)</f>
        <v>0</v>
      </c>
      <c r="W103" s="9" t="str">
        <f>IF('Angaben KH-Standort'!$D$13&gt;0,"VJ","KJA")</f>
        <v>KJA</v>
      </c>
      <c r="X103" s="9" t="str">
        <f>VLOOKUP(C102,{"29 - Psychiatrie (Erwachsene)","Einrichtungen2";"30 - Kinder- und Jugendpsychiatrie","Einrichtungen2";"31 - Psychosomatik","Einrichtungen2";"00 - Bitte eine Einrichtung auswählen","Leer";0,"Leer"},2,0)</f>
        <v>Leer</v>
      </c>
      <c r="Y103" s="39" t="str">
        <f t="shared" si="13"/>
        <v>Leer</v>
      </c>
      <c r="Z103" s="9" t="str">
        <f>VLOOKUP($C103,{"29 - Psychiatrie (Erwachsene)","Psychiatrie";"30 - Kinder- und Jugendpsychiatrie","KJPsychiatrie";"31 - Psychosomatik","Psychosomatik";"00 - Bitte eine Fachabteilung auswählen","Leer";0,"Leer"},2,0)</f>
        <v>Leer</v>
      </c>
    </row>
    <row r="104" spans="2:26" ht="15" customHeight="1" x14ac:dyDescent="0.25">
      <c r="B104" s="78" t="str">
        <f t="shared" si="14"/>
        <v>!!!</v>
      </c>
      <c r="C104" s="279"/>
      <c r="D104" s="272"/>
      <c r="E104" s="280"/>
      <c r="F104" s="92"/>
      <c r="G104" s="281"/>
      <c r="H104" s="46"/>
      <c r="I104" s="46"/>
      <c r="J104" s="72"/>
      <c r="O104" s="9">
        <f t="shared" si="8"/>
        <v>0</v>
      </c>
      <c r="P104" s="9">
        <f>VLOOKUP(C104,{"29 - Psychiatrie (Erwachsene)",1;"30 - Kinder- und Jugendpsychiatrie",1;"31 - Psychosomatik",1;"00 - Bitte eine Fachabteilung auswählen",0;0,0},2,0)</f>
        <v>0</v>
      </c>
      <c r="Q104" s="9">
        <f t="shared" si="9"/>
        <v>0</v>
      </c>
      <c r="R104" s="9">
        <f t="shared" si="10"/>
        <v>0</v>
      </c>
      <c r="S104" s="9">
        <f t="shared" si="11"/>
        <v>0</v>
      </c>
      <c r="T104" s="9">
        <f t="shared" si="12"/>
        <v>0</v>
      </c>
      <c r="V104" s="9">
        <f>VLOOKUP($C104,{"29 - Psychiatrie (Erwachsene)",1;"30 - Kinder- und Jugendpsychiatrie",1;"31 - Psychosomatik",1;"00 - Bitte eine Fachabteilung auswählen",0;0,0},2,0)</f>
        <v>0</v>
      </c>
      <c r="W104" s="9" t="str">
        <f>IF('Angaben KH-Standort'!$D$13&gt;0,"VJ","KJA")</f>
        <v>KJA</v>
      </c>
      <c r="X104" s="9" t="str">
        <f>VLOOKUP(C103,{"29 - Psychiatrie (Erwachsene)","Einrichtungen2";"30 - Kinder- und Jugendpsychiatrie","Einrichtungen2";"31 - Psychosomatik","Einrichtungen2";"00 - Bitte eine Einrichtung auswählen","Leer";0,"Leer"},2,0)</f>
        <v>Leer</v>
      </c>
      <c r="Y104" s="39" t="str">
        <f t="shared" si="13"/>
        <v>Leer</v>
      </c>
      <c r="Z104" s="9" t="str">
        <f>VLOOKUP($C104,{"29 - Psychiatrie (Erwachsene)","Psychiatrie";"30 - Kinder- und Jugendpsychiatrie","KJPsychiatrie";"31 - Psychosomatik","Psychosomatik";"00 - Bitte eine Fachabteilung auswählen","Leer";0,"Leer"},2,0)</f>
        <v>Leer</v>
      </c>
    </row>
    <row r="105" spans="2:26" ht="15" customHeight="1" x14ac:dyDescent="0.25">
      <c r="B105" s="78" t="str">
        <f t="shared" si="14"/>
        <v>!!!</v>
      </c>
      <c r="C105" s="279"/>
      <c r="D105" s="272"/>
      <c r="E105" s="280"/>
      <c r="F105" s="92"/>
      <c r="G105" s="281"/>
      <c r="H105" s="46"/>
      <c r="I105" s="46"/>
      <c r="J105" s="72"/>
      <c r="O105" s="9">
        <f t="shared" si="8"/>
        <v>0</v>
      </c>
      <c r="P105" s="9">
        <f>VLOOKUP(C105,{"29 - Psychiatrie (Erwachsene)",1;"30 - Kinder- und Jugendpsychiatrie",1;"31 - Psychosomatik",1;"00 - Bitte eine Fachabteilung auswählen",0;0,0},2,0)</f>
        <v>0</v>
      </c>
      <c r="Q105" s="9">
        <f t="shared" si="9"/>
        <v>0</v>
      </c>
      <c r="R105" s="9">
        <f t="shared" si="10"/>
        <v>0</v>
      </c>
      <c r="S105" s="9">
        <f t="shared" si="11"/>
        <v>0</v>
      </c>
      <c r="T105" s="9">
        <f t="shared" si="12"/>
        <v>0</v>
      </c>
      <c r="V105" s="9">
        <f>VLOOKUP($C105,{"29 - Psychiatrie (Erwachsene)",1;"30 - Kinder- und Jugendpsychiatrie",1;"31 - Psychosomatik",1;"00 - Bitte eine Fachabteilung auswählen",0;0,0},2,0)</f>
        <v>0</v>
      </c>
      <c r="W105" s="9" t="str">
        <f>IF('Angaben KH-Standort'!$D$13&gt;0,"VJ","KJA")</f>
        <v>KJA</v>
      </c>
      <c r="X105" s="9" t="str">
        <f>VLOOKUP(C104,{"29 - Psychiatrie (Erwachsene)","Einrichtungen2";"30 - Kinder- und Jugendpsychiatrie","Einrichtungen2";"31 - Psychosomatik","Einrichtungen2";"00 - Bitte eine Einrichtung auswählen","Leer";0,"Leer"},2,0)</f>
        <v>Leer</v>
      </c>
      <c r="Y105" s="39" t="str">
        <f t="shared" si="13"/>
        <v>Leer</v>
      </c>
      <c r="Z105" s="9" t="str">
        <f>VLOOKUP($C105,{"29 - Psychiatrie (Erwachsene)","Psychiatrie";"30 - Kinder- und Jugendpsychiatrie","KJPsychiatrie";"31 - Psychosomatik","Psychosomatik";"00 - Bitte eine Fachabteilung auswählen","Leer";0,"Leer"},2,0)</f>
        <v>Leer</v>
      </c>
    </row>
    <row r="106" spans="2:26" ht="15" customHeight="1" x14ac:dyDescent="0.25">
      <c r="B106" s="78" t="str">
        <f t="shared" si="14"/>
        <v>!!!</v>
      </c>
      <c r="C106" s="279"/>
      <c r="D106" s="272"/>
      <c r="E106" s="280"/>
      <c r="F106" s="92"/>
      <c r="G106" s="281"/>
      <c r="H106" s="46"/>
      <c r="I106" s="46"/>
      <c r="J106" s="72"/>
      <c r="O106" s="9">
        <f t="shared" si="8"/>
        <v>0</v>
      </c>
      <c r="P106" s="9">
        <f>VLOOKUP(C106,{"29 - Psychiatrie (Erwachsene)",1;"30 - Kinder- und Jugendpsychiatrie",1;"31 - Psychosomatik",1;"00 - Bitte eine Fachabteilung auswählen",0;0,0},2,0)</f>
        <v>0</v>
      </c>
      <c r="Q106" s="9">
        <f t="shared" si="9"/>
        <v>0</v>
      </c>
      <c r="R106" s="9">
        <f t="shared" si="10"/>
        <v>0</v>
      </c>
      <c r="S106" s="9">
        <f t="shared" si="11"/>
        <v>0</v>
      </c>
      <c r="T106" s="9">
        <f t="shared" si="12"/>
        <v>0</v>
      </c>
      <c r="V106" s="9">
        <f>VLOOKUP($C106,{"29 - Psychiatrie (Erwachsene)",1;"30 - Kinder- und Jugendpsychiatrie",1;"31 - Psychosomatik",1;"00 - Bitte eine Fachabteilung auswählen",0;0,0},2,0)</f>
        <v>0</v>
      </c>
      <c r="W106" s="9" t="str">
        <f>IF('Angaben KH-Standort'!$D$13&gt;0,"VJ","KJA")</f>
        <v>KJA</v>
      </c>
      <c r="X106" s="9" t="str">
        <f>VLOOKUP(C105,{"29 - Psychiatrie (Erwachsene)","Einrichtungen2";"30 - Kinder- und Jugendpsychiatrie","Einrichtungen2";"31 - Psychosomatik","Einrichtungen2";"00 - Bitte eine Einrichtung auswählen","Leer";0,"Leer"},2,0)</f>
        <v>Leer</v>
      </c>
      <c r="Y106" s="39" t="str">
        <f t="shared" si="13"/>
        <v>Leer</v>
      </c>
      <c r="Z106" s="9" t="str">
        <f>VLOOKUP($C106,{"29 - Psychiatrie (Erwachsene)","Psychiatrie";"30 - Kinder- und Jugendpsychiatrie","KJPsychiatrie";"31 - Psychosomatik","Psychosomatik";"00 - Bitte eine Fachabteilung auswählen","Leer";0,"Leer"},2,0)</f>
        <v>Leer</v>
      </c>
    </row>
    <row r="107" spans="2:26" ht="15" customHeight="1" x14ac:dyDescent="0.25">
      <c r="B107" s="78" t="str">
        <f t="shared" si="14"/>
        <v>!!!</v>
      </c>
      <c r="C107" s="279"/>
      <c r="D107" s="272"/>
      <c r="E107" s="280"/>
      <c r="F107" s="92"/>
      <c r="G107" s="281"/>
      <c r="H107" s="46"/>
      <c r="I107" s="46"/>
      <c r="J107" s="72"/>
      <c r="O107" s="9">
        <f t="shared" si="8"/>
        <v>0</v>
      </c>
      <c r="P107" s="9">
        <f>VLOOKUP(C107,{"29 - Psychiatrie (Erwachsene)",1;"30 - Kinder- und Jugendpsychiatrie",1;"31 - Psychosomatik",1;"00 - Bitte eine Fachabteilung auswählen",0;0,0},2,0)</f>
        <v>0</v>
      </c>
      <c r="Q107" s="9">
        <f t="shared" si="9"/>
        <v>0</v>
      </c>
      <c r="R107" s="9">
        <f t="shared" si="10"/>
        <v>0</v>
      </c>
      <c r="S107" s="9">
        <f t="shared" si="11"/>
        <v>0</v>
      </c>
      <c r="T107" s="9">
        <f t="shared" si="12"/>
        <v>0</v>
      </c>
      <c r="V107" s="9">
        <f>VLOOKUP($C107,{"29 - Psychiatrie (Erwachsene)",1;"30 - Kinder- und Jugendpsychiatrie",1;"31 - Psychosomatik",1;"00 - Bitte eine Fachabteilung auswählen",0;0,0},2,0)</f>
        <v>0</v>
      </c>
      <c r="W107" s="9" t="str">
        <f>IF('Angaben KH-Standort'!$D$13&gt;0,"VJ","KJA")</f>
        <v>KJA</v>
      </c>
      <c r="X107" s="9" t="str">
        <f>VLOOKUP(C106,{"29 - Psychiatrie (Erwachsene)","Einrichtungen2";"30 - Kinder- und Jugendpsychiatrie","Einrichtungen2";"31 - Psychosomatik","Einrichtungen2";"00 - Bitte eine Einrichtung auswählen","Leer";0,"Leer"},2,0)</f>
        <v>Leer</v>
      </c>
      <c r="Y107" s="39" t="str">
        <f t="shared" si="13"/>
        <v>Leer</v>
      </c>
      <c r="Z107" s="9" t="str">
        <f>VLOOKUP($C107,{"29 - Psychiatrie (Erwachsene)","Psychiatrie";"30 - Kinder- und Jugendpsychiatrie","KJPsychiatrie";"31 - Psychosomatik","Psychosomatik";"00 - Bitte eine Fachabteilung auswählen","Leer";0,"Leer"},2,0)</f>
        <v>Leer</v>
      </c>
    </row>
    <row r="108" spans="2:26" ht="15" customHeight="1" x14ac:dyDescent="0.25">
      <c r="B108" s="78" t="str">
        <f t="shared" si="14"/>
        <v>!!!</v>
      </c>
      <c r="C108" s="279"/>
      <c r="D108" s="272"/>
      <c r="E108" s="280"/>
      <c r="F108" s="92"/>
      <c r="G108" s="281"/>
      <c r="H108" s="46"/>
      <c r="I108" s="46"/>
      <c r="J108" s="72"/>
      <c r="O108" s="9">
        <f t="shared" si="8"/>
        <v>0</v>
      </c>
      <c r="P108" s="9">
        <f>VLOOKUP(C108,{"29 - Psychiatrie (Erwachsene)",1;"30 - Kinder- und Jugendpsychiatrie",1;"31 - Psychosomatik",1;"00 - Bitte eine Fachabteilung auswählen",0;0,0},2,0)</f>
        <v>0</v>
      </c>
      <c r="Q108" s="9">
        <f t="shared" si="9"/>
        <v>0</v>
      </c>
      <c r="R108" s="9">
        <f t="shared" si="10"/>
        <v>0</v>
      </c>
      <c r="S108" s="9">
        <f t="shared" si="11"/>
        <v>0</v>
      </c>
      <c r="T108" s="9">
        <f t="shared" si="12"/>
        <v>0</v>
      </c>
      <c r="V108" s="9">
        <f>VLOOKUP($C108,{"29 - Psychiatrie (Erwachsene)",1;"30 - Kinder- und Jugendpsychiatrie",1;"31 - Psychosomatik",1;"00 - Bitte eine Fachabteilung auswählen",0;0,0},2,0)</f>
        <v>0</v>
      </c>
      <c r="W108" s="9" t="str">
        <f>IF('Angaben KH-Standort'!$D$13&gt;0,"VJ","KJA")</f>
        <v>KJA</v>
      </c>
      <c r="X108" s="9" t="str">
        <f>VLOOKUP(C107,{"29 - Psychiatrie (Erwachsene)","Einrichtungen2";"30 - Kinder- und Jugendpsychiatrie","Einrichtungen2";"31 - Psychosomatik","Einrichtungen2";"00 - Bitte eine Einrichtung auswählen","Leer";0,"Leer"},2,0)</f>
        <v>Leer</v>
      </c>
      <c r="Y108" s="39" t="str">
        <f t="shared" si="13"/>
        <v>Leer</v>
      </c>
      <c r="Z108" s="9" t="str">
        <f>VLOOKUP($C108,{"29 - Psychiatrie (Erwachsene)","Psychiatrie";"30 - Kinder- und Jugendpsychiatrie","KJPsychiatrie";"31 - Psychosomatik","Psychosomatik";"00 - Bitte eine Fachabteilung auswählen","Leer";0,"Leer"},2,0)</f>
        <v>Leer</v>
      </c>
    </row>
    <row r="109" spans="2:26" ht="15" customHeight="1" x14ac:dyDescent="0.25">
      <c r="B109" s="78" t="str">
        <f t="shared" si="14"/>
        <v>!!!</v>
      </c>
      <c r="C109" s="279"/>
      <c r="D109" s="272"/>
      <c r="E109" s="280"/>
      <c r="F109" s="92"/>
      <c r="G109" s="281"/>
      <c r="H109" s="46"/>
      <c r="I109" s="46"/>
      <c r="J109" s="72"/>
      <c r="O109" s="9">
        <f t="shared" si="8"/>
        <v>0</v>
      </c>
      <c r="P109" s="9">
        <f>VLOOKUP(C109,{"29 - Psychiatrie (Erwachsene)",1;"30 - Kinder- und Jugendpsychiatrie",1;"31 - Psychosomatik",1;"00 - Bitte eine Fachabteilung auswählen",0;0,0},2,0)</f>
        <v>0</v>
      </c>
      <c r="Q109" s="9">
        <f t="shared" si="9"/>
        <v>0</v>
      </c>
      <c r="R109" s="9">
        <f t="shared" si="10"/>
        <v>0</v>
      </c>
      <c r="S109" s="9">
        <f t="shared" si="11"/>
        <v>0</v>
      </c>
      <c r="T109" s="9">
        <f t="shared" si="12"/>
        <v>0</v>
      </c>
      <c r="V109" s="9">
        <f>VLOOKUP($C109,{"29 - Psychiatrie (Erwachsene)",1;"30 - Kinder- und Jugendpsychiatrie",1;"31 - Psychosomatik",1;"00 - Bitte eine Fachabteilung auswählen",0;0,0},2,0)</f>
        <v>0</v>
      </c>
      <c r="W109" s="9" t="str">
        <f>IF('Angaben KH-Standort'!$D$13&gt;0,"VJ","KJA")</f>
        <v>KJA</v>
      </c>
      <c r="X109" s="9" t="str">
        <f>VLOOKUP(C108,{"29 - Psychiatrie (Erwachsene)","Einrichtungen2";"30 - Kinder- und Jugendpsychiatrie","Einrichtungen2";"31 - Psychosomatik","Einrichtungen2";"00 - Bitte eine Einrichtung auswählen","Leer";0,"Leer"},2,0)</f>
        <v>Leer</v>
      </c>
      <c r="Y109" s="39" t="str">
        <f t="shared" si="13"/>
        <v>Leer</v>
      </c>
      <c r="Z109" s="9" t="str">
        <f>VLOOKUP($C109,{"29 - Psychiatrie (Erwachsene)","Psychiatrie";"30 - Kinder- und Jugendpsychiatrie","KJPsychiatrie";"31 - Psychosomatik","Psychosomatik";"00 - Bitte eine Fachabteilung auswählen","Leer";0,"Leer"},2,0)</f>
        <v>Leer</v>
      </c>
    </row>
    <row r="110" spans="2:26" ht="15" customHeight="1" x14ac:dyDescent="0.25">
      <c r="B110" s="78" t="str">
        <f t="shared" si="14"/>
        <v>!!!</v>
      </c>
      <c r="C110" s="279"/>
      <c r="D110" s="272"/>
      <c r="E110" s="280"/>
      <c r="F110" s="92"/>
      <c r="G110" s="281"/>
      <c r="H110" s="46"/>
      <c r="I110" s="46"/>
      <c r="J110" s="72"/>
      <c r="O110" s="9">
        <f t="shared" si="8"/>
        <v>0</v>
      </c>
      <c r="P110" s="9">
        <f>VLOOKUP(C110,{"29 - Psychiatrie (Erwachsene)",1;"30 - Kinder- und Jugendpsychiatrie",1;"31 - Psychosomatik",1;"00 - Bitte eine Fachabteilung auswählen",0;0,0},2,0)</f>
        <v>0</v>
      </c>
      <c r="Q110" s="9">
        <f t="shared" si="9"/>
        <v>0</v>
      </c>
      <c r="R110" s="9">
        <f t="shared" si="10"/>
        <v>0</v>
      </c>
      <c r="S110" s="9">
        <f t="shared" si="11"/>
        <v>0</v>
      </c>
      <c r="T110" s="9">
        <f t="shared" si="12"/>
        <v>0</v>
      </c>
      <c r="V110" s="9">
        <f>VLOOKUP($C110,{"29 - Psychiatrie (Erwachsene)",1;"30 - Kinder- und Jugendpsychiatrie",1;"31 - Psychosomatik",1;"00 - Bitte eine Fachabteilung auswählen",0;0,0},2,0)</f>
        <v>0</v>
      </c>
      <c r="W110" s="9" t="str">
        <f>IF('Angaben KH-Standort'!$D$13&gt;0,"VJ","KJA")</f>
        <v>KJA</v>
      </c>
      <c r="X110" s="9" t="str">
        <f>VLOOKUP(C109,{"29 - Psychiatrie (Erwachsene)","Einrichtungen2";"30 - Kinder- und Jugendpsychiatrie","Einrichtungen2";"31 - Psychosomatik","Einrichtungen2";"00 - Bitte eine Einrichtung auswählen","Leer";0,"Leer"},2,0)</f>
        <v>Leer</v>
      </c>
      <c r="Y110" s="39" t="str">
        <f t="shared" si="13"/>
        <v>Leer</v>
      </c>
      <c r="Z110" s="9" t="str">
        <f>VLOOKUP($C110,{"29 - Psychiatrie (Erwachsene)","Psychiatrie";"30 - Kinder- und Jugendpsychiatrie","KJPsychiatrie";"31 - Psychosomatik","Psychosomatik";"00 - Bitte eine Fachabteilung auswählen","Leer";0,"Leer"},2,0)</f>
        <v>Leer</v>
      </c>
    </row>
    <row r="111" spans="2:26" ht="15" customHeight="1" x14ac:dyDescent="0.25">
      <c r="B111" s="78" t="str">
        <f t="shared" si="14"/>
        <v>!!!</v>
      </c>
      <c r="C111" s="279"/>
      <c r="D111" s="272"/>
      <c r="E111" s="280"/>
      <c r="F111" s="92"/>
      <c r="G111" s="281"/>
      <c r="H111" s="46"/>
      <c r="I111" s="46"/>
      <c r="J111" s="72"/>
      <c r="O111" s="9">
        <f t="shared" si="8"/>
        <v>0</v>
      </c>
      <c r="P111" s="9">
        <f>VLOOKUP(C111,{"29 - Psychiatrie (Erwachsene)",1;"30 - Kinder- und Jugendpsychiatrie",1;"31 - Psychosomatik",1;"00 - Bitte eine Fachabteilung auswählen",0;0,0},2,0)</f>
        <v>0</v>
      </c>
      <c r="Q111" s="9">
        <f t="shared" si="9"/>
        <v>0</v>
      </c>
      <c r="R111" s="9">
        <f t="shared" si="10"/>
        <v>0</v>
      </c>
      <c r="S111" s="9">
        <f t="shared" si="11"/>
        <v>0</v>
      </c>
      <c r="T111" s="9">
        <f t="shared" si="12"/>
        <v>0</v>
      </c>
      <c r="V111" s="9">
        <f>VLOOKUP($C111,{"29 - Psychiatrie (Erwachsene)",1;"30 - Kinder- und Jugendpsychiatrie",1;"31 - Psychosomatik",1;"00 - Bitte eine Fachabteilung auswählen",0;0,0},2,0)</f>
        <v>0</v>
      </c>
      <c r="W111" s="9" t="str">
        <f>IF('Angaben KH-Standort'!$D$13&gt;0,"VJ","KJA")</f>
        <v>KJA</v>
      </c>
      <c r="X111" s="9" t="str">
        <f>VLOOKUP(C110,{"29 - Psychiatrie (Erwachsene)","Einrichtungen2";"30 - Kinder- und Jugendpsychiatrie","Einrichtungen2";"31 - Psychosomatik","Einrichtungen2";"00 - Bitte eine Einrichtung auswählen","Leer";0,"Leer"},2,0)</f>
        <v>Leer</v>
      </c>
      <c r="Y111" s="39" t="str">
        <f t="shared" si="13"/>
        <v>Leer</v>
      </c>
      <c r="Z111" s="9" t="str">
        <f>VLOOKUP($C111,{"29 - Psychiatrie (Erwachsene)","Psychiatrie";"30 - Kinder- und Jugendpsychiatrie","KJPsychiatrie";"31 - Psychosomatik","Psychosomatik";"00 - Bitte eine Fachabteilung auswählen","Leer";0,"Leer"},2,0)</f>
        <v>Leer</v>
      </c>
    </row>
    <row r="112" spans="2:26" ht="15" customHeight="1" x14ac:dyDescent="0.25">
      <c r="B112" s="78" t="str">
        <f t="shared" si="14"/>
        <v>!!!</v>
      </c>
      <c r="C112" s="279"/>
      <c r="D112" s="272"/>
      <c r="E112" s="280"/>
      <c r="F112" s="92"/>
      <c r="G112" s="281"/>
      <c r="H112" s="46"/>
      <c r="I112" s="46"/>
      <c r="J112" s="72"/>
      <c r="O112" s="9">
        <f t="shared" si="8"/>
        <v>0</v>
      </c>
      <c r="P112" s="9">
        <f>VLOOKUP(C112,{"29 - Psychiatrie (Erwachsene)",1;"30 - Kinder- und Jugendpsychiatrie",1;"31 - Psychosomatik",1;"00 - Bitte eine Fachabteilung auswählen",0;0,0},2,0)</f>
        <v>0</v>
      </c>
      <c r="Q112" s="9">
        <f t="shared" si="9"/>
        <v>0</v>
      </c>
      <c r="R112" s="9">
        <f t="shared" si="10"/>
        <v>0</v>
      </c>
      <c r="S112" s="9">
        <f t="shared" si="11"/>
        <v>0</v>
      </c>
      <c r="T112" s="9">
        <f t="shared" si="12"/>
        <v>0</v>
      </c>
      <c r="V112" s="9">
        <f>VLOOKUP($C112,{"29 - Psychiatrie (Erwachsene)",1;"30 - Kinder- und Jugendpsychiatrie",1;"31 - Psychosomatik",1;"00 - Bitte eine Fachabteilung auswählen",0;0,0},2,0)</f>
        <v>0</v>
      </c>
      <c r="W112" s="9" t="str">
        <f>IF('Angaben KH-Standort'!$D$13&gt;0,"VJ","KJA")</f>
        <v>KJA</v>
      </c>
      <c r="X112" s="9" t="str">
        <f>VLOOKUP(C111,{"29 - Psychiatrie (Erwachsene)","Einrichtungen2";"30 - Kinder- und Jugendpsychiatrie","Einrichtungen2";"31 - Psychosomatik","Einrichtungen2";"00 - Bitte eine Einrichtung auswählen","Leer";0,"Leer"},2,0)</f>
        <v>Leer</v>
      </c>
      <c r="Y112" s="39" t="str">
        <f t="shared" si="13"/>
        <v>Leer</v>
      </c>
      <c r="Z112" s="9" t="str">
        <f>VLOOKUP($C112,{"29 - Psychiatrie (Erwachsene)","Psychiatrie";"30 - Kinder- und Jugendpsychiatrie","KJPsychiatrie";"31 - Psychosomatik","Psychosomatik";"00 - Bitte eine Fachabteilung auswählen","Leer";0,"Leer"},2,0)</f>
        <v>Leer</v>
      </c>
    </row>
    <row r="113" spans="2:26" ht="15" customHeight="1" x14ac:dyDescent="0.25">
      <c r="B113" s="78" t="str">
        <f t="shared" si="14"/>
        <v>!!!</v>
      </c>
      <c r="C113" s="279"/>
      <c r="D113" s="272"/>
      <c r="E113" s="280"/>
      <c r="F113" s="92"/>
      <c r="G113" s="281"/>
      <c r="H113" s="46"/>
      <c r="I113" s="46"/>
      <c r="J113" s="72"/>
      <c r="O113" s="9">
        <f t="shared" si="8"/>
        <v>0</v>
      </c>
      <c r="P113" s="9">
        <f>VLOOKUP(C113,{"29 - Psychiatrie (Erwachsene)",1;"30 - Kinder- und Jugendpsychiatrie",1;"31 - Psychosomatik",1;"00 - Bitte eine Fachabteilung auswählen",0;0,0},2,0)</f>
        <v>0</v>
      </c>
      <c r="Q113" s="9">
        <f t="shared" si="9"/>
        <v>0</v>
      </c>
      <c r="R113" s="9">
        <f t="shared" si="10"/>
        <v>0</v>
      </c>
      <c r="S113" s="9">
        <f t="shared" si="11"/>
        <v>0</v>
      </c>
      <c r="T113" s="9">
        <f t="shared" si="12"/>
        <v>0</v>
      </c>
      <c r="V113" s="9">
        <f>VLOOKUP($C113,{"29 - Psychiatrie (Erwachsene)",1;"30 - Kinder- und Jugendpsychiatrie",1;"31 - Psychosomatik",1;"00 - Bitte eine Fachabteilung auswählen",0;0,0},2,0)</f>
        <v>0</v>
      </c>
      <c r="W113" s="9" t="str">
        <f>IF('Angaben KH-Standort'!$D$13&gt;0,"VJ","KJA")</f>
        <v>KJA</v>
      </c>
      <c r="X113" s="9" t="str">
        <f>VLOOKUP(C112,{"29 - Psychiatrie (Erwachsene)","Einrichtungen2";"30 - Kinder- und Jugendpsychiatrie","Einrichtungen2";"31 - Psychosomatik","Einrichtungen2";"00 - Bitte eine Einrichtung auswählen","Leer";0,"Leer"},2,0)</f>
        <v>Leer</v>
      </c>
      <c r="Y113" s="39" t="str">
        <f t="shared" si="13"/>
        <v>Leer</v>
      </c>
      <c r="Z113" s="9" t="str">
        <f>VLOOKUP($C113,{"29 - Psychiatrie (Erwachsene)","Psychiatrie";"30 - Kinder- und Jugendpsychiatrie","KJPsychiatrie";"31 - Psychosomatik","Psychosomatik";"00 - Bitte eine Fachabteilung auswählen","Leer";0,"Leer"},2,0)</f>
        <v>Leer</v>
      </c>
    </row>
    <row r="114" spans="2:26" ht="15" customHeight="1" x14ac:dyDescent="0.25">
      <c r="B114" s="78" t="str">
        <f t="shared" si="14"/>
        <v>!!!</v>
      </c>
      <c r="C114" s="279"/>
      <c r="D114" s="272"/>
      <c r="E114" s="280"/>
      <c r="F114" s="92"/>
      <c r="G114" s="281"/>
      <c r="H114" s="46"/>
      <c r="I114" s="46"/>
      <c r="J114" s="72"/>
      <c r="O114" s="9">
        <f t="shared" si="8"/>
        <v>0</v>
      </c>
      <c r="P114" s="9">
        <f>VLOOKUP(C114,{"29 - Psychiatrie (Erwachsene)",1;"30 - Kinder- und Jugendpsychiatrie",1;"31 - Psychosomatik",1;"00 - Bitte eine Fachabteilung auswählen",0;0,0},2,0)</f>
        <v>0</v>
      </c>
      <c r="Q114" s="9">
        <f t="shared" si="9"/>
        <v>0</v>
      </c>
      <c r="R114" s="9">
        <f t="shared" si="10"/>
        <v>0</v>
      </c>
      <c r="S114" s="9">
        <f t="shared" si="11"/>
        <v>0</v>
      </c>
      <c r="T114" s="9">
        <f t="shared" si="12"/>
        <v>0</v>
      </c>
      <c r="V114" s="9">
        <f>VLOOKUP($C114,{"29 - Psychiatrie (Erwachsene)",1;"30 - Kinder- und Jugendpsychiatrie",1;"31 - Psychosomatik",1;"00 - Bitte eine Fachabteilung auswählen",0;0,0},2,0)</f>
        <v>0</v>
      </c>
      <c r="W114" s="9" t="str">
        <f>IF('Angaben KH-Standort'!$D$13&gt;0,"VJ","KJA")</f>
        <v>KJA</v>
      </c>
      <c r="X114" s="9" t="str">
        <f>VLOOKUP(C113,{"29 - Psychiatrie (Erwachsene)","Einrichtungen2";"30 - Kinder- und Jugendpsychiatrie","Einrichtungen2";"31 - Psychosomatik","Einrichtungen2";"00 - Bitte eine Einrichtung auswählen","Leer";0,"Leer"},2,0)</f>
        <v>Leer</v>
      </c>
      <c r="Y114" s="39" t="str">
        <f t="shared" si="13"/>
        <v>Leer</v>
      </c>
      <c r="Z114" s="9" t="str">
        <f>VLOOKUP($C114,{"29 - Psychiatrie (Erwachsene)","Psychiatrie";"30 - Kinder- und Jugendpsychiatrie","KJPsychiatrie";"31 - Psychosomatik","Psychosomatik";"00 - Bitte eine Fachabteilung auswählen","Leer";0,"Leer"},2,0)</f>
        <v>Leer</v>
      </c>
    </row>
    <row r="115" spans="2:26" ht="15" customHeight="1" x14ac:dyDescent="0.25">
      <c r="B115" s="78" t="str">
        <f t="shared" si="14"/>
        <v>!!!</v>
      </c>
      <c r="C115" s="279"/>
      <c r="D115" s="272"/>
      <c r="E115" s="280"/>
      <c r="F115" s="92"/>
      <c r="G115" s="281"/>
      <c r="H115" s="46"/>
      <c r="I115" s="46"/>
      <c r="J115" s="72"/>
      <c r="O115" s="9">
        <f t="shared" si="8"/>
        <v>0</v>
      </c>
      <c r="P115" s="9">
        <f>VLOOKUP(C115,{"29 - Psychiatrie (Erwachsene)",1;"30 - Kinder- und Jugendpsychiatrie",1;"31 - Psychosomatik",1;"00 - Bitte eine Fachabteilung auswählen",0;0,0},2,0)</f>
        <v>0</v>
      </c>
      <c r="Q115" s="9">
        <f t="shared" si="9"/>
        <v>0</v>
      </c>
      <c r="R115" s="9">
        <f t="shared" si="10"/>
        <v>0</v>
      </c>
      <c r="S115" s="9">
        <f t="shared" si="11"/>
        <v>0</v>
      </c>
      <c r="T115" s="9">
        <f t="shared" si="12"/>
        <v>0</v>
      </c>
      <c r="V115" s="9">
        <f>VLOOKUP($C115,{"29 - Psychiatrie (Erwachsene)",1;"30 - Kinder- und Jugendpsychiatrie",1;"31 - Psychosomatik",1;"00 - Bitte eine Fachabteilung auswählen",0;0,0},2,0)</f>
        <v>0</v>
      </c>
      <c r="W115" s="9" t="str">
        <f>IF('Angaben KH-Standort'!$D$13&gt;0,"VJ","KJA")</f>
        <v>KJA</v>
      </c>
      <c r="X115" s="9" t="str">
        <f>VLOOKUP(C114,{"29 - Psychiatrie (Erwachsene)","Einrichtungen2";"30 - Kinder- und Jugendpsychiatrie","Einrichtungen2";"31 - Psychosomatik","Einrichtungen2";"00 - Bitte eine Einrichtung auswählen","Leer";0,"Leer"},2,0)</f>
        <v>Leer</v>
      </c>
      <c r="Y115" s="39" t="str">
        <f t="shared" si="13"/>
        <v>Leer</v>
      </c>
      <c r="Z115" s="9" t="str">
        <f>VLOOKUP($C115,{"29 - Psychiatrie (Erwachsene)","Psychiatrie";"30 - Kinder- und Jugendpsychiatrie","KJPsychiatrie";"31 - Psychosomatik","Psychosomatik";"00 - Bitte eine Fachabteilung auswählen","Leer";0,"Leer"},2,0)</f>
        <v>Leer</v>
      </c>
    </row>
    <row r="116" spans="2:26" ht="15" customHeight="1" x14ac:dyDescent="0.25">
      <c r="B116" s="78" t="str">
        <f t="shared" si="14"/>
        <v>!!!</v>
      </c>
      <c r="C116" s="279"/>
      <c r="D116" s="272"/>
      <c r="E116" s="280"/>
      <c r="F116" s="92"/>
      <c r="G116" s="281"/>
      <c r="H116" s="46"/>
      <c r="I116" s="46"/>
      <c r="J116" s="72"/>
      <c r="O116" s="9">
        <f t="shared" si="8"/>
        <v>0</v>
      </c>
      <c r="P116" s="9">
        <f>VLOOKUP(C116,{"29 - Psychiatrie (Erwachsene)",1;"30 - Kinder- und Jugendpsychiatrie",1;"31 - Psychosomatik",1;"00 - Bitte eine Fachabteilung auswählen",0;0,0},2,0)</f>
        <v>0</v>
      </c>
      <c r="Q116" s="9">
        <f t="shared" si="9"/>
        <v>0</v>
      </c>
      <c r="R116" s="9">
        <f t="shared" si="10"/>
        <v>0</v>
      </c>
      <c r="S116" s="9">
        <f t="shared" si="11"/>
        <v>0</v>
      </c>
      <c r="T116" s="9">
        <f t="shared" si="12"/>
        <v>0</v>
      </c>
      <c r="V116" s="9">
        <f>VLOOKUP($C116,{"29 - Psychiatrie (Erwachsene)",1;"30 - Kinder- und Jugendpsychiatrie",1;"31 - Psychosomatik",1;"00 - Bitte eine Fachabteilung auswählen",0;0,0},2,0)</f>
        <v>0</v>
      </c>
      <c r="W116" s="9" t="str">
        <f>IF('Angaben KH-Standort'!$D$13&gt;0,"VJ","KJA")</f>
        <v>KJA</v>
      </c>
      <c r="X116" s="9" t="str">
        <f>VLOOKUP(C115,{"29 - Psychiatrie (Erwachsene)","Einrichtungen2";"30 - Kinder- und Jugendpsychiatrie","Einrichtungen2";"31 - Psychosomatik","Einrichtungen2";"00 - Bitte eine Einrichtung auswählen","Leer";0,"Leer"},2,0)</f>
        <v>Leer</v>
      </c>
      <c r="Y116" s="39" t="str">
        <f t="shared" si="13"/>
        <v>Leer</v>
      </c>
      <c r="Z116" s="9" t="str">
        <f>VLOOKUP($C116,{"29 - Psychiatrie (Erwachsene)","Psychiatrie";"30 - Kinder- und Jugendpsychiatrie","KJPsychiatrie";"31 - Psychosomatik","Psychosomatik";"00 - Bitte eine Fachabteilung auswählen","Leer";0,"Leer"},2,0)</f>
        <v>Leer</v>
      </c>
    </row>
    <row r="117" spans="2:26" ht="15" customHeight="1" x14ac:dyDescent="0.25">
      <c r="B117" s="78" t="str">
        <f t="shared" si="14"/>
        <v>!!!</v>
      </c>
      <c r="C117" s="279"/>
      <c r="D117" s="272"/>
      <c r="E117" s="280"/>
      <c r="F117" s="92"/>
      <c r="G117" s="281"/>
      <c r="H117" s="46"/>
      <c r="I117" s="46"/>
      <c r="J117" s="72"/>
      <c r="O117" s="9">
        <f t="shared" si="8"/>
        <v>0</v>
      </c>
      <c r="P117" s="9">
        <f>VLOOKUP(C117,{"29 - Psychiatrie (Erwachsene)",1;"30 - Kinder- und Jugendpsychiatrie",1;"31 - Psychosomatik",1;"00 - Bitte eine Fachabteilung auswählen",0;0,0},2,0)</f>
        <v>0</v>
      </c>
      <c r="Q117" s="9">
        <f t="shared" si="9"/>
        <v>0</v>
      </c>
      <c r="R117" s="9">
        <f t="shared" si="10"/>
        <v>0</v>
      </c>
      <c r="S117" s="9">
        <f t="shared" si="11"/>
        <v>0</v>
      </c>
      <c r="T117" s="9">
        <f t="shared" si="12"/>
        <v>0</v>
      </c>
      <c r="V117" s="9">
        <f>VLOOKUP($C117,{"29 - Psychiatrie (Erwachsene)",1;"30 - Kinder- und Jugendpsychiatrie",1;"31 - Psychosomatik",1;"00 - Bitte eine Fachabteilung auswählen",0;0,0},2,0)</f>
        <v>0</v>
      </c>
      <c r="W117" s="9" t="str">
        <f>IF('Angaben KH-Standort'!$D$13&gt;0,"VJ","KJA")</f>
        <v>KJA</v>
      </c>
      <c r="X117" s="9" t="str">
        <f>VLOOKUP(C116,{"29 - Psychiatrie (Erwachsene)","Einrichtungen2";"30 - Kinder- und Jugendpsychiatrie","Einrichtungen2";"31 - Psychosomatik","Einrichtungen2";"00 - Bitte eine Einrichtung auswählen","Leer";0,"Leer"},2,0)</f>
        <v>Leer</v>
      </c>
      <c r="Y117" s="39" t="str">
        <f t="shared" si="13"/>
        <v>Leer</v>
      </c>
      <c r="Z117" s="9" t="str">
        <f>VLOOKUP($C117,{"29 - Psychiatrie (Erwachsene)","Psychiatrie";"30 - Kinder- und Jugendpsychiatrie","KJPsychiatrie";"31 - Psychosomatik","Psychosomatik";"00 - Bitte eine Fachabteilung auswählen","Leer";0,"Leer"},2,0)</f>
        <v>Leer</v>
      </c>
    </row>
    <row r="118" spans="2:26" ht="15" customHeight="1" x14ac:dyDescent="0.25">
      <c r="B118" s="78" t="str">
        <f t="shared" si="14"/>
        <v>!!!</v>
      </c>
      <c r="C118" s="279"/>
      <c r="D118" s="272"/>
      <c r="E118" s="280"/>
      <c r="F118" s="92"/>
      <c r="G118" s="281"/>
      <c r="H118" s="46"/>
      <c r="I118" s="46"/>
      <c r="J118" s="72"/>
      <c r="O118" s="9">
        <f t="shared" si="8"/>
        <v>0</v>
      </c>
      <c r="P118" s="9">
        <f>VLOOKUP(C118,{"29 - Psychiatrie (Erwachsene)",1;"30 - Kinder- und Jugendpsychiatrie",1;"31 - Psychosomatik",1;"00 - Bitte eine Fachabteilung auswählen",0;0,0},2,0)</f>
        <v>0</v>
      </c>
      <c r="Q118" s="9">
        <f t="shared" si="9"/>
        <v>0</v>
      </c>
      <c r="R118" s="9">
        <f t="shared" si="10"/>
        <v>0</v>
      </c>
      <c r="S118" s="9">
        <f t="shared" si="11"/>
        <v>0</v>
      </c>
      <c r="T118" s="9">
        <f t="shared" si="12"/>
        <v>0</v>
      </c>
      <c r="V118" s="9">
        <f>VLOOKUP($C118,{"29 - Psychiatrie (Erwachsene)",1;"30 - Kinder- und Jugendpsychiatrie",1;"31 - Psychosomatik",1;"00 - Bitte eine Fachabteilung auswählen",0;0,0},2,0)</f>
        <v>0</v>
      </c>
      <c r="W118" s="9" t="str">
        <f>IF('Angaben KH-Standort'!$D$13&gt;0,"VJ","KJA")</f>
        <v>KJA</v>
      </c>
      <c r="X118" s="9" t="str">
        <f>VLOOKUP(C117,{"29 - Psychiatrie (Erwachsene)","Einrichtungen2";"30 - Kinder- und Jugendpsychiatrie","Einrichtungen2";"31 - Psychosomatik","Einrichtungen2";"00 - Bitte eine Einrichtung auswählen","Leer";0,"Leer"},2,0)</f>
        <v>Leer</v>
      </c>
      <c r="Y118" s="39" t="str">
        <f t="shared" si="13"/>
        <v>Leer</v>
      </c>
      <c r="Z118" s="9" t="str">
        <f>VLOOKUP($C118,{"29 - Psychiatrie (Erwachsene)","Psychiatrie";"30 - Kinder- und Jugendpsychiatrie","KJPsychiatrie";"31 - Psychosomatik","Psychosomatik";"00 - Bitte eine Fachabteilung auswählen","Leer";0,"Leer"},2,0)</f>
        <v>Leer</v>
      </c>
    </row>
    <row r="119" spans="2:26" ht="15" customHeight="1" x14ac:dyDescent="0.25">
      <c r="B119" s="78" t="str">
        <f t="shared" si="14"/>
        <v>!!!</v>
      </c>
      <c r="C119" s="279"/>
      <c r="D119" s="272"/>
      <c r="E119" s="280"/>
      <c r="F119" s="92"/>
      <c r="G119" s="281"/>
      <c r="H119" s="46"/>
      <c r="I119" s="46"/>
      <c r="J119" s="72"/>
      <c r="O119" s="9">
        <f t="shared" si="8"/>
        <v>0</v>
      </c>
      <c r="P119" s="9">
        <f>VLOOKUP(C119,{"29 - Psychiatrie (Erwachsene)",1;"30 - Kinder- und Jugendpsychiatrie",1;"31 - Psychosomatik",1;"00 - Bitte eine Fachabteilung auswählen",0;0,0},2,0)</f>
        <v>0</v>
      </c>
      <c r="Q119" s="9">
        <f t="shared" si="9"/>
        <v>0</v>
      </c>
      <c r="R119" s="9">
        <f t="shared" si="10"/>
        <v>0</v>
      </c>
      <c r="S119" s="9">
        <f t="shared" si="11"/>
        <v>0</v>
      </c>
      <c r="T119" s="9">
        <f t="shared" si="12"/>
        <v>0</v>
      </c>
      <c r="V119" s="9">
        <f>VLOOKUP($C119,{"29 - Psychiatrie (Erwachsene)",1;"30 - Kinder- und Jugendpsychiatrie",1;"31 - Psychosomatik",1;"00 - Bitte eine Fachabteilung auswählen",0;0,0},2,0)</f>
        <v>0</v>
      </c>
      <c r="W119" s="9" t="str">
        <f>IF('Angaben KH-Standort'!$D$13&gt;0,"VJ","KJA")</f>
        <v>KJA</v>
      </c>
      <c r="X119" s="9" t="str">
        <f>VLOOKUP(C118,{"29 - Psychiatrie (Erwachsene)","Einrichtungen2";"30 - Kinder- und Jugendpsychiatrie","Einrichtungen2";"31 - Psychosomatik","Einrichtungen2";"00 - Bitte eine Einrichtung auswählen","Leer";0,"Leer"},2,0)</f>
        <v>Leer</v>
      </c>
      <c r="Y119" s="39" t="str">
        <f t="shared" si="13"/>
        <v>Leer</v>
      </c>
      <c r="Z119" s="9" t="str">
        <f>VLOOKUP($C119,{"29 - Psychiatrie (Erwachsene)","Psychiatrie";"30 - Kinder- und Jugendpsychiatrie","KJPsychiatrie";"31 - Psychosomatik","Psychosomatik";"00 - Bitte eine Fachabteilung auswählen","Leer";0,"Leer"},2,0)</f>
        <v>Leer</v>
      </c>
    </row>
    <row r="120" spans="2:26" ht="15" customHeight="1" x14ac:dyDescent="0.25">
      <c r="B120" s="78" t="str">
        <f t="shared" si="14"/>
        <v>!!!</v>
      </c>
      <c r="C120" s="279"/>
      <c r="D120" s="272"/>
      <c r="E120" s="280"/>
      <c r="F120" s="92"/>
      <c r="G120" s="281"/>
      <c r="H120" s="46"/>
      <c r="I120" s="46"/>
      <c r="J120" s="72"/>
      <c r="O120" s="9">
        <f t="shared" si="8"/>
        <v>0</v>
      </c>
      <c r="P120" s="9">
        <f>VLOOKUP(C120,{"29 - Psychiatrie (Erwachsene)",1;"30 - Kinder- und Jugendpsychiatrie",1;"31 - Psychosomatik",1;"00 - Bitte eine Fachabteilung auswählen",0;0,0},2,0)</f>
        <v>0</v>
      </c>
      <c r="Q120" s="9">
        <f t="shared" si="9"/>
        <v>0</v>
      </c>
      <c r="R120" s="9">
        <f t="shared" si="10"/>
        <v>0</v>
      </c>
      <c r="S120" s="9">
        <f t="shared" si="11"/>
        <v>0</v>
      </c>
      <c r="T120" s="9">
        <f t="shared" si="12"/>
        <v>0</v>
      </c>
      <c r="V120" s="9">
        <f>VLOOKUP($C120,{"29 - Psychiatrie (Erwachsene)",1;"30 - Kinder- und Jugendpsychiatrie",1;"31 - Psychosomatik",1;"00 - Bitte eine Fachabteilung auswählen",0;0,0},2,0)</f>
        <v>0</v>
      </c>
      <c r="W120" s="9" t="str">
        <f>IF('Angaben KH-Standort'!$D$13&gt;0,"VJ","KJA")</f>
        <v>KJA</v>
      </c>
      <c r="X120" s="9" t="str">
        <f>VLOOKUP(C119,{"29 - Psychiatrie (Erwachsene)","Einrichtungen2";"30 - Kinder- und Jugendpsychiatrie","Einrichtungen2";"31 - Psychosomatik","Einrichtungen2";"00 - Bitte eine Einrichtung auswählen","Leer";0,"Leer"},2,0)</f>
        <v>Leer</v>
      </c>
      <c r="Y120" s="39" t="str">
        <f t="shared" si="13"/>
        <v>Leer</v>
      </c>
      <c r="Z120" s="9" t="str">
        <f>VLOOKUP($C120,{"29 - Psychiatrie (Erwachsene)","Psychiatrie";"30 - Kinder- und Jugendpsychiatrie","KJPsychiatrie";"31 - Psychosomatik","Psychosomatik";"00 - Bitte eine Fachabteilung auswählen","Leer";0,"Leer"},2,0)</f>
        <v>Leer</v>
      </c>
    </row>
    <row r="121" spans="2:26" ht="15" customHeight="1" x14ac:dyDescent="0.25">
      <c r="B121" s="78" t="str">
        <f t="shared" si="14"/>
        <v>!!!</v>
      </c>
      <c r="C121" s="279"/>
      <c r="D121" s="272"/>
      <c r="E121" s="280"/>
      <c r="F121" s="92"/>
      <c r="G121" s="281"/>
      <c r="H121" s="46"/>
      <c r="I121" s="46"/>
      <c r="J121" s="72"/>
      <c r="O121" s="9">
        <f t="shared" si="8"/>
        <v>0</v>
      </c>
      <c r="P121" s="9">
        <f>VLOOKUP(C121,{"29 - Psychiatrie (Erwachsene)",1;"30 - Kinder- und Jugendpsychiatrie",1;"31 - Psychosomatik",1;"00 - Bitte eine Fachabteilung auswählen",0;0,0},2,0)</f>
        <v>0</v>
      </c>
      <c r="Q121" s="9">
        <f t="shared" si="9"/>
        <v>0</v>
      </c>
      <c r="R121" s="9">
        <f t="shared" si="10"/>
        <v>0</v>
      </c>
      <c r="S121" s="9">
        <f t="shared" si="11"/>
        <v>0</v>
      </c>
      <c r="T121" s="9">
        <f t="shared" si="12"/>
        <v>0</v>
      </c>
      <c r="V121" s="9">
        <f>VLOOKUP($C121,{"29 - Psychiatrie (Erwachsene)",1;"30 - Kinder- und Jugendpsychiatrie",1;"31 - Psychosomatik",1;"00 - Bitte eine Fachabteilung auswählen",0;0,0},2,0)</f>
        <v>0</v>
      </c>
      <c r="W121" s="9" t="str">
        <f>IF('Angaben KH-Standort'!$D$13&gt;0,"VJ","KJA")</f>
        <v>KJA</v>
      </c>
      <c r="X121" s="9" t="str">
        <f>VLOOKUP(C120,{"29 - Psychiatrie (Erwachsene)","Einrichtungen2";"30 - Kinder- und Jugendpsychiatrie","Einrichtungen2";"31 - Psychosomatik","Einrichtungen2";"00 - Bitte eine Einrichtung auswählen","Leer";0,"Leer"},2,0)</f>
        <v>Leer</v>
      </c>
      <c r="Y121" s="39" t="str">
        <f t="shared" si="13"/>
        <v>Leer</v>
      </c>
      <c r="Z121" s="9" t="str">
        <f>VLOOKUP($C121,{"29 - Psychiatrie (Erwachsene)","Psychiatrie";"30 - Kinder- und Jugendpsychiatrie","KJPsychiatrie";"31 - Psychosomatik","Psychosomatik";"00 - Bitte eine Fachabteilung auswählen","Leer";0,"Leer"},2,0)</f>
        <v>Leer</v>
      </c>
    </row>
    <row r="122" spans="2:26" ht="15" customHeight="1" x14ac:dyDescent="0.25">
      <c r="B122" s="78" t="str">
        <f t="shared" si="14"/>
        <v>!!!</v>
      </c>
      <c r="C122" s="279"/>
      <c r="D122" s="272"/>
      <c r="E122" s="280"/>
      <c r="F122" s="92"/>
      <c r="G122" s="281"/>
      <c r="H122" s="46"/>
      <c r="I122" s="46"/>
      <c r="J122" s="72"/>
      <c r="O122" s="9">
        <f t="shared" si="8"/>
        <v>0</v>
      </c>
      <c r="P122" s="9">
        <f>VLOOKUP(C122,{"29 - Psychiatrie (Erwachsene)",1;"30 - Kinder- und Jugendpsychiatrie",1;"31 - Psychosomatik",1;"00 - Bitte eine Fachabteilung auswählen",0;0,0},2,0)</f>
        <v>0</v>
      </c>
      <c r="Q122" s="9">
        <f t="shared" si="9"/>
        <v>0</v>
      </c>
      <c r="R122" s="9">
        <f t="shared" si="10"/>
        <v>0</v>
      </c>
      <c r="S122" s="9">
        <f t="shared" si="11"/>
        <v>0</v>
      </c>
      <c r="T122" s="9">
        <f t="shared" si="12"/>
        <v>0</v>
      </c>
      <c r="V122" s="9">
        <f>VLOOKUP($C122,{"29 - Psychiatrie (Erwachsene)",1;"30 - Kinder- und Jugendpsychiatrie",1;"31 - Psychosomatik",1;"00 - Bitte eine Fachabteilung auswählen",0;0,0},2,0)</f>
        <v>0</v>
      </c>
      <c r="W122" s="9" t="str">
        <f>IF('Angaben KH-Standort'!$D$13&gt;0,"VJ","KJA")</f>
        <v>KJA</v>
      </c>
      <c r="X122" s="9" t="str">
        <f>VLOOKUP(C121,{"29 - Psychiatrie (Erwachsene)","Einrichtungen2";"30 - Kinder- und Jugendpsychiatrie","Einrichtungen2";"31 - Psychosomatik","Einrichtungen2";"00 - Bitte eine Einrichtung auswählen","Leer";0,"Leer"},2,0)</f>
        <v>Leer</v>
      </c>
      <c r="Y122" s="39" t="str">
        <f t="shared" si="13"/>
        <v>Leer</v>
      </c>
      <c r="Z122" s="9" t="str">
        <f>VLOOKUP($C122,{"29 - Psychiatrie (Erwachsene)","Psychiatrie";"30 - Kinder- und Jugendpsychiatrie","KJPsychiatrie";"31 - Psychosomatik","Psychosomatik";"00 - Bitte eine Fachabteilung auswählen","Leer";0,"Leer"},2,0)</f>
        <v>Leer</v>
      </c>
    </row>
    <row r="123" spans="2:26" ht="15" customHeight="1" x14ac:dyDescent="0.25">
      <c r="B123" s="78" t="str">
        <f t="shared" si="14"/>
        <v>!!!</v>
      </c>
      <c r="C123" s="279"/>
      <c r="D123" s="272"/>
      <c r="E123" s="280"/>
      <c r="F123" s="92"/>
      <c r="G123" s="281"/>
      <c r="H123" s="46"/>
      <c r="I123" s="46"/>
      <c r="J123" s="72"/>
      <c r="O123" s="9">
        <f t="shared" si="8"/>
        <v>0</v>
      </c>
      <c r="P123" s="9">
        <f>VLOOKUP(C123,{"29 - Psychiatrie (Erwachsene)",1;"30 - Kinder- und Jugendpsychiatrie",1;"31 - Psychosomatik",1;"00 - Bitte eine Fachabteilung auswählen",0;0,0},2,0)</f>
        <v>0</v>
      </c>
      <c r="Q123" s="9">
        <f t="shared" si="9"/>
        <v>0</v>
      </c>
      <c r="R123" s="9">
        <f t="shared" si="10"/>
        <v>0</v>
      </c>
      <c r="S123" s="9">
        <f t="shared" si="11"/>
        <v>0</v>
      </c>
      <c r="T123" s="9">
        <f t="shared" si="12"/>
        <v>0</v>
      </c>
      <c r="V123" s="9">
        <f>VLOOKUP($C123,{"29 - Psychiatrie (Erwachsene)",1;"30 - Kinder- und Jugendpsychiatrie",1;"31 - Psychosomatik",1;"00 - Bitte eine Fachabteilung auswählen",0;0,0},2,0)</f>
        <v>0</v>
      </c>
      <c r="W123" s="9" t="str">
        <f>IF('Angaben KH-Standort'!$D$13&gt;0,"VJ","KJA")</f>
        <v>KJA</v>
      </c>
      <c r="X123" s="9" t="str">
        <f>VLOOKUP(C122,{"29 - Psychiatrie (Erwachsene)","Einrichtungen2";"30 - Kinder- und Jugendpsychiatrie","Einrichtungen2";"31 - Psychosomatik","Einrichtungen2";"00 - Bitte eine Einrichtung auswählen","Leer";0,"Leer"},2,0)</f>
        <v>Leer</v>
      </c>
      <c r="Y123" s="39" t="str">
        <f t="shared" si="13"/>
        <v>Leer</v>
      </c>
      <c r="Z123" s="9" t="str">
        <f>VLOOKUP($C123,{"29 - Psychiatrie (Erwachsene)","Psychiatrie";"30 - Kinder- und Jugendpsychiatrie","KJPsychiatrie";"31 - Psychosomatik","Psychosomatik";"00 - Bitte eine Fachabteilung auswählen","Leer";0,"Leer"},2,0)</f>
        <v>Leer</v>
      </c>
    </row>
    <row r="124" spans="2:26" ht="15" customHeight="1" x14ac:dyDescent="0.25">
      <c r="B124" s="78" t="str">
        <f t="shared" si="14"/>
        <v>!!!</v>
      </c>
      <c r="C124" s="279"/>
      <c r="D124" s="272"/>
      <c r="E124" s="280"/>
      <c r="F124" s="92"/>
      <c r="G124" s="281"/>
      <c r="H124" s="46"/>
      <c r="I124" s="46"/>
      <c r="J124" s="72"/>
      <c r="O124" s="9">
        <f t="shared" si="8"/>
        <v>0</v>
      </c>
      <c r="P124" s="9">
        <f>VLOOKUP(C124,{"29 - Psychiatrie (Erwachsene)",1;"30 - Kinder- und Jugendpsychiatrie",1;"31 - Psychosomatik",1;"00 - Bitte eine Fachabteilung auswählen",0;0,0},2,0)</f>
        <v>0</v>
      </c>
      <c r="Q124" s="9">
        <f t="shared" si="9"/>
        <v>0</v>
      </c>
      <c r="R124" s="9">
        <f t="shared" si="10"/>
        <v>0</v>
      </c>
      <c r="S124" s="9">
        <f t="shared" si="11"/>
        <v>0</v>
      </c>
      <c r="T124" s="9">
        <f t="shared" si="12"/>
        <v>0</v>
      </c>
      <c r="V124" s="9">
        <f>VLOOKUP($C124,{"29 - Psychiatrie (Erwachsene)",1;"30 - Kinder- und Jugendpsychiatrie",1;"31 - Psychosomatik",1;"00 - Bitte eine Fachabteilung auswählen",0;0,0},2,0)</f>
        <v>0</v>
      </c>
      <c r="W124" s="9" t="str">
        <f>IF('Angaben KH-Standort'!$D$13&gt;0,"VJ","KJA")</f>
        <v>KJA</v>
      </c>
      <c r="X124" s="9" t="str">
        <f>VLOOKUP(C123,{"29 - Psychiatrie (Erwachsene)","Einrichtungen2";"30 - Kinder- und Jugendpsychiatrie","Einrichtungen2";"31 - Psychosomatik","Einrichtungen2";"00 - Bitte eine Einrichtung auswählen","Leer";0,"Leer"},2,0)</f>
        <v>Leer</v>
      </c>
      <c r="Y124" s="39" t="str">
        <f t="shared" si="13"/>
        <v>Leer</v>
      </c>
      <c r="Z124" s="9" t="str">
        <f>VLOOKUP($C124,{"29 - Psychiatrie (Erwachsene)","Psychiatrie";"30 - Kinder- und Jugendpsychiatrie","KJPsychiatrie";"31 - Psychosomatik","Psychosomatik";"00 - Bitte eine Fachabteilung auswählen","Leer";0,"Leer"},2,0)</f>
        <v>Leer</v>
      </c>
    </row>
    <row r="125" spans="2:26" ht="15" customHeight="1" x14ac:dyDescent="0.25">
      <c r="B125" s="78" t="str">
        <f t="shared" si="14"/>
        <v>!!!</v>
      </c>
      <c r="C125" s="279"/>
      <c r="D125" s="272"/>
      <c r="E125" s="280"/>
      <c r="F125" s="92"/>
      <c r="G125" s="281"/>
      <c r="H125" s="46"/>
      <c r="I125" s="46"/>
      <c r="J125" s="72"/>
      <c r="O125" s="9">
        <f t="shared" si="8"/>
        <v>0</v>
      </c>
      <c r="P125" s="9">
        <f>VLOOKUP(C125,{"29 - Psychiatrie (Erwachsene)",1;"30 - Kinder- und Jugendpsychiatrie",1;"31 - Psychosomatik",1;"00 - Bitte eine Fachabteilung auswählen",0;0,0},2,0)</f>
        <v>0</v>
      </c>
      <c r="Q125" s="9">
        <f t="shared" si="9"/>
        <v>0</v>
      </c>
      <c r="R125" s="9">
        <f t="shared" si="10"/>
        <v>0</v>
      </c>
      <c r="S125" s="9">
        <f t="shared" si="11"/>
        <v>0</v>
      </c>
      <c r="T125" s="9">
        <f t="shared" si="12"/>
        <v>0</v>
      </c>
      <c r="V125" s="9">
        <f>VLOOKUP($C125,{"29 - Psychiatrie (Erwachsene)",1;"30 - Kinder- und Jugendpsychiatrie",1;"31 - Psychosomatik",1;"00 - Bitte eine Fachabteilung auswählen",0;0,0},2,0)</f>
        <v>0</v>
      </c>
      <c r="W125" s="9" t="str">
        <f>IF('Angaben KH-Standort'!$D$13&gt;0,"VJ","KJA")</f>
        <v>KJA</v>
      </c>
      <c r="X125" s="9" t="str">
        <f>VLOOKUP(C124,{"29 - Psychiatrie (Erwachsene)","Einrichtungen2";"30 - Kinder- und Jugendpsychiatrie","Einrichtungen2";"31 - Psychosomatik","Einrichtungen2";"00 - Bitte eine Einrichtung auswählen","Leer";0,"Leer"},2,0)</f>
        <v>Leer</v>
      </c>
      <c r="Y125" s="39" t="str">
        <f t="shared" si="13"/>
        <v>Leer</v>
      </c>
      <c r="Z125" s="9" t="str">
        <f>VLOOKUP($C125,{"29 - Psychiatrie (Erwachsene)","Psychiatrie";"30 - Kinder- und Jugendpsychiatrie","KJPsychiatrie";"31 - Psychosomatik","Psychosomatik";"00 - Bitte eine Fachabteilung auswählen","Leer";0,"Leer"},2,0)</f>
        <v>Leer</v>
      </c>
    </row>
    <row r="126" spans="2:26" ht="15" customHeight="1" x14ac:dyDescent="0.25">
      <c r="B126" s="78" t="str">
        <f t="shared" si="14"/>
        <v>!!!</v>
      </c>
      <c r="C126" s="279"/>
      <c r="D126" s="272"/>
      <c r="E126" s="280"/>
      <c r="F126" s="92"/>
      <c r="G126" s="281"/>
      <c r="H126" s="46"/>
      <c r="I126" s="46"/>
      <c r="J126" s="72"/>
      <c r="O126" s="9">
        <f t="shared" si="8"/>
        <v>0</v>
      </c>
      <c r="P126" s="9">
        <f>VLOOKUP(C126,{"29 - Psychiatrie (Erwachsene)",1;"30 - Kinder- und Jugendpsychiatrie",1;"31 - Psychosomatik",1;"00 - Bitte eine Fachabteilung auswählen",0;0,0},2,0)</f>
        <v>0</v>
      </c>
      <c r="Q126" s="9">
        <f t="shared" si="9"/>
        <v>0</v>
      </c>
      <c r="R126" s="9">
        <f t="shared" si="10"/>
        <v>0</v>
      </c>
      <c r="S126" s="9">
        <f t="shared" si="11"/>
        <v>0</v>
      </c>
      <c r="T126" s="9">
        <f t="shared" si="12"/>
        <v>0</v>
      </c>
      <c r="V126" s="9">
        <f>VLOOKUP($C126,{"29 - Psychiatrie (Erwachsene)",1;"30 - Kinder- und Jugendpsychiatrie",1;"31 - Psychosomatik",1;"00 - Bitte eine Fachabteilung auswählen",0;0,0},2,0)</f>
        <v>0</v>
      </c>
      <c r="W126" s="9" t="str">
        <f>IF('Angaben KH-Standort'!$D$13&gt;0,"VJ","KJA")</f>
        <v>KJA</v>
      </c>
      <c r="X126" s="9" t="str">
        <f>VLOOKUP(C125,{"29 - Psychiatrie (Erwachsene)","Einrichtungen2";"30 - Kinder- und Jugendpsychiatrie","Einrichtungen2";"31 - Psychosomatik","Einrichtungen2";"00 - Bitte eine Einrichtung auswählen","Leer";0,"Leer"},2,0)</f>
        <v>Leer</v>
      </c>
      <c r="Y126" s="39" t="str">
        <f t="shared" si="13"/>
        <v>Leer</v>
      </c>
      <c r="Z126" s="9" t="str">
        <f>VLOOKUP($C126,{"29 - Psychiatrie (Erwachsene)","Psychiatrie";"30 - Kinder- und Jugendpsychiatrie","KJPsychiatrie";"31 - Psychosomatik","Psychosomatik";"00 - Bitte eine Fachabteilung auswählen","Leer";0,"Leer"},2,0)</f>
        <v>Leer</v>
      </c>
    </row>
    <row r="127" spans="2:26" ht="15" customHeight="1" x14ac:dyDescent="0.25">
      <c r="B127" s="78" t="str">
        <f t="shared" si="14"/>
        <v>!!!</v>
      </c>
      <c r="C127" s="279"/>
      <c r="D127" s="272"/>
      <c r="E127" s="280"/>
      <c r="F127" s="92"/>
      <c r="G127" s="281"/>
      <c r="H127" s="46"/>
      <c r="I127" s="46"/>
      <c r="J127" s="72"/>
      <c r="O127" s="9">
        <f t="shared" si="8"/>
        <v>0</v>
      </c>
      <c r="P127" s="9">
        <f>VLOOKUP(C127,{"29 - Psychiatrie (Erwachsene)",1;"30 - Kinder- und Jugendpsychiatrie",1;"31 - Psychosomatik",1;"00 - Bitte eine Fachabteilung auswählen",0;0,0},2,0)</f>
        <v>0</v>
      </c>
      <c r="Q127" s="9">
        <f t="shared" si="9"/>
        <v>0</v>
      </c>
      <c r="R127" s="9">
        <f t="shared" si="10"/>
        <v>0</v>
      </c>
      <c r="S127" s="9">
        <f t="shared" si="11"/>
        <v>0</v>
      </c>
      <c r="T127" s="9">
        <f t="shared" si="12"/>
        <v>0</v>
      </c>
      <c r="V127" s="9">
        <f>VLOOKUP($C127,{"29 - Psychiatrie (Erwachsene)",1;"30 - Kinder- und Jugendpsychiatrie",1;"31 - Psychosomatik",1;"00 - Bitte eine Fachabteilung auswählen",0;0,0},2,0)</f>
        <v>0</v>
      </c>
      <c r="W127" s="9" t="str">
        <f>IF('Angaben KH-Standort'!$D$13&gt;0,"VJ","KJA")</f>
        <v>KJA</v>
      </c>
      <c r="X127" s="9" t="str">
        <f>VLOOKUP(C126,{"29 - Psychiatrie (Erwachsene)","Einrichtungen2";"30 - Kinder- und Jugendpsychiatrie","Einrichtungen2";"31 - Psychosomatik","Einrichtungen2";"00 - Bitte eine Einrichtung auswählen","Leer";0,"Leer"},2,0)</f>
        <v>Leer</v>
      </c>
      <c r="Y127" s="39" t="str">
        <f t="shared" si="13"/>
        <v>Leer</v>
      </c>
      <c r="Z127" s="9" t="str">
        <f>VLOOKUP($C127,{"29 - Psychiatrie (Erwachsene)","Psychiatrie";"30 - Kinder- und Jugendpsychiatrie","KJPsychiatrie";"31 - Psychosomatik","Psychosomatik";"00 - Bitte eine Fachabteilung auswählen","Leer";0,"Leer"},2,0)</f>
        <v>Leer</v>
      </c>
    </row>
    <row r="128" spans="2:26" ht="15" customHeight="1" x14ac:dyDescent="0.25">
      <c r="B128" s="78" t="str">
        <f t="shared" si="14"/>
        <v>!!!</v>
      </c>
      <c r="C128" s="279"/>
      <c r="D128" s="272"/>
      <c r="E128" s="280"/>
      <c r="F128" s="92"/>
      <c r="G128" s="281"/>
      <c r="H128" s="46"/>
      <c r="I128" s="46"/>
      <c r="J128" s="72"/>
      <c r="O128" s="9">
        <f t="shared" si="8"/>
        <v>0</v>
      </c>
      <c r="P128" s="9">
        <f>VLOOKUP(C128,{"29 - Psychiatrie (Erwachsene)",1;"30 - Kinder- und Jugendpsychiatrie",1;"31 - Psychosomatik",1;"00 - Bitte eine Fachabteilung auswählen",0;0,0},2,0)</f>
        <v>0</v>
      </c>
      <c r="Q128" s="9">
        <f t="shared" si="9"/>
        <v>0</v>
      </c>
      <c r="R128" s="9">
        <f t="shared" si="10"/>
        <v>0</v>
      </c>
      <c r="S128" s="9">
        <f t="shared" si="11"/>
        <v>0</v>
      </c>
      <c r="T128" s="9">
        <f t="shared" si="12"/>
        <v>0</v>
      </c>
      <c r="V128" s="9">
        <f>VLOOKUP($C128,{"29 - Psychiatrie (Erwachsene)",1;"30 - Kinder- und Jugendpsychiatrie",1;"31 - Psychosomatik",1;"00 - Bitte eine Fachabteilung auswählen",0;0,0},2,0)</f>
        <v>0</v>
      </c>
      <c r="W128" s="9" t="str">
        <f>IF('Angaben KH-Standort'!$D$13&gt;0,"VJ","KJA")</f>
        <v>KJA</v>
      </c>
      <c r="X128" s="9" t="str">
        <f>VLOOKUP(C127,{"29 - Psychiatrie (Erwachsene)","Einrichtungen2";"30 - Kinder- und Jugendpsychiatrie","Einrichtungen2";"31 - Psychosomatik","Einrichtungen2";"00 - Bitte eine Einrichtung auswählen","Leer";0,"Leer"},2,0)</f>
        <v>Leer</v>
      </c>
      <c r="Y128" s="39" t="str">
        <f t="shared" si="13"/>
        <v>Leer</v>
      </c>
      <c r="Z128" s="9" t="str">
        <f>VLOOKUP($C128,{"29 - Psychiatrie (Erwachsene)","Psychiatrie";"30 - Kinder- und Jugendpsychiatrie","KJPsychiatrie";"31 - Psychosomatik","Psychosomatik";"00 - Bitte eine Fachabteilung auswählen","Leer";0,"Leer"},2,0)</f>
        <v>Leer</v>
      </c>
    </row>
    <row r="129" spans="2:26" ht="15" customHeight="1" x14ac:dyDescent="0.25">
      <c r="B129" s="78" t="str">
        <f t="shared" si="14"/>
        <v>!!!</v>
      </c>
      <c r="C129" s="279"/>
      <c r="D129" s="272"/>
      <c r="E129" s="280"/>
      <c r="F129" s="92"/>
      <c r="G129" s="281"/>
      <c r="H129" s="46"/>
      <c r="I129" s="46"/>
      <c r="J129" s="72"/>
      <c r="O129" s="9">
        <f t="shared" si="8"/>
        <v>0</v>
      </c>
      <c r="P129" s="9">
        <f>VLOOKUP(C129,{"29 - Psychiatrie (Erwachsene)",1;"30 - Kinder- und Jugendpsychiatrie",1;"31 - Psychosomatik",1;"00 - Bitte eine Fachabteilung auswählen",0;0,0},2,0)</f>
        <v>0</v>
      </c>
      <c r="Q129" s="9">
        <f t="shared" si="9"/>
        <v>0</v>
      </c>
      <c r="R129" s="9">
        <f t="shared" si="10"/>
        <v>0</v>
      </c>
      <c r="S129" s="9">
        <f t="shared" si="11"/>
        <v>0</v>
      </c>
      <c r="T129" s="9">
        <f t="shared" si="12"/>
        <v>0</v>
      </c>
      <c r="V129" s="9">
        <f>VLOOKUP($C129,{"29 - Psychiatrie (Erwachsene)",1;"30 - Kinder- und Jugendpsychiatrie",1;"31 - Psychosomatik",1;"00 - Bitte eine Fachabteilung auswählen",0;0,0},2,0)</f>
        <v>0</v>
      </c>
      <c r="W129" s="9" t="str">
        <f>IF('Angaben KH-Standort'!$D$13&gt;0,"VJ","KJA")</f>
        <v>KJA</v>
      </c>
      <c r="X129" s="9" t="str">
        <f>VLOOKUP(C128,{"29 - Psychiatrie (Erwachsene)","Einrichtungen2";"30 - Kinder- und Jugendpsychiatrie","Einrichtungen2";"31 - Psychosomatik","Einrichtungen2";"00 - Bitte eine Einrichtung auswählen","Leer";0,"Leer"},2,0)</f>
        <v>Leer</v>
      </c>
      <c r="Y129" s="39" t="str">
        <f t="shared" si="13"/>
        <v>Leer</v>
      </c>
      <c r="Z129" s="9" t="str">
        <f>VLOOKUP($C129,{"29 - Psychiatrie (Erwachsene)","Psychiatrie";"30 - Kinder- und Jugendpsychiatrie","KJPsychiatrie";"31 - Psychosomatik","Psychosomatik";"00 - Bitte eine Fachabteilung auswählen","Leer";0,"Leer"},2,0)</f>
        <v>Leer</v>
      </c>
    </row>
    <row r="130" spans="2:26" ht="15" customHeight="1" x14ac:dyDescent="0.25">
      <c r="B130" s="78" t="str">
        <f t="shared" si="14"/>
        <v>!!!</v>
      </c>
      <c r="C130" s="279"/>
      <c r="D130" s="272"/>
      <c r="E130" s="280"/>
      <c r="F130" s="92"/>
      <c r="G130" s="281"/>
      <c r="H130" s="46"/>
      <c r="I130" s="46"/>
      <c r="J130" s="72"/>
      <c r="O130" s="9">
        <f t="shared" si="8"/>
        <v>0</v>
      </c>
      <c r="P130" s="9">
        <f>VLOOKUP(C130,{"29 - Psychiatrie (Erwachsene)",1;"30 - Kinder- und Jugendpsychiatrie",1;"31 - Psychosomatik",1;"00 - Bitte eine Fachabteilung auswählen",0;0,0},2,0)</f>
        <v>0</v>
      </c>
      <c r="Q130" s="9">
        <f t="shared" si="9"/>
        <v>0</v>
      </c>
      <c r="R130" s="9">
        <f t="shared" si="10"/>
        <v>0</v>
      </c>
      <c r="S130" s="9">
        <f t="shared" si="11"/>
        <v>0</v>
      </c>
      <c r="T130" s="9">
        <f t="shared" si="12"/>
        <v>0</v>
      </c>
      <c r="V130" s="9">
        <f>VLOOKUP($C130,{"29 - Psychiatrie (Erwachsene)",1;"30 - Kinder- und Jugendpsychiatrie",1;"31 - Psychosomatik",1;"00 - Bitte eine Fachabteilung auswählen",0;0,0},2,0)</f>
        <v>0</v>
      </c>
      <c r="W130" s="9" t="str">
        <f>IF('Angaben KH-Standort'!$D$13&gt;0,"VJ","KJA")</f>
        <v>KJA</v>
      </c>
      <c r="X130" s="9" t="str">
        <f>VLOOKUP(C129,{"29 - Psychiatrie (Erwachsene)","Einrichtungen2";"30 - Kinder- und Jugendpsychiatrie","Einrichtungen2";"31 - Psychosomatik","Einrichtungen2";"00 - Bitte eine Einrichtung auswählen","Leer";0,"Leer"},2,0)</f>
        <v>Leer</v>
      </c>
      <c r="Y130" s="39" t="str">
        <f t="shared" si="13"/>
        <v>Leer</v>
      </c>
      <c r="Z130" s="9" t="str">
        <f>VLOOKUP($C130,{"29 - Psychiatrie (Erwachsene)","Psychiatrie";"30 - Kinder- und Jugendpsychiatrie","KJPsychiatrie";"31 - Psychosomatik","Psychosomatik";"00 - Bitte eine Fachabteilung auswählen","Leer";0,"Leer"},2,0)</f>
        <v>Leer</v>
      </c>
    </row>
    <row r="131" spans="2:26" ht="15" customHeight="1" x14ac:dyDescent="0.25">
      <c r="B131" s="78" t="str">
        <f t="shared" si="14"/>
        <v>!!!</v>
      </c>
      <c r="C131" s="279"/>
      <c r="D131" s="272"/>
      <c r="E131" s="280"/>
      <c r="F131" s="92"/>
      <c r="G131" s="281"/>
      <c r="H131" s="46"/>
      <c r="I131" s="46"/>
      <c r="J131" s="72"/>
      <c r="O131" s="9">
        <f t="shared" si="8"/>
        <v>0</v>
      </c>
      <c r="P131" s="9">
        <f>VLOOKUP(C131,{"29 - Psychiatrie (Erwachsene)",1;"30 - Kinder- und Jugendpsychiatrie",1;"31 - Psychosomatik",1;"00 - Bitte eine Fachabteilung auswählen",0;0,0},2,0)</f>
        <v>0</v>
      </c>
      <c r="Q131" s="9">
        <f t="shared" si="9"/>
        <v>0</v>
      </c>
      <c r="R131" s="9">
        <f t="shared" si="10"/>
        <v>0</v>
      </c>
      <c r="S131" s="9">
        <f t="shared" si="11"/>
        <v>0</v>
      </c>
      <c r="T131" s="9">
        <f t="shared" si="12"/>
        <v>0</v>
      </c>
      <c r="V131" s="9">
        <f>VLOOKUP($C131,{"29 - Psychiatrie (Erwachsene)",1;"30 - Kinder- und Jugendpsychiatrie",1;"31 - Psychosomatik",1;"00 - Bitte eine Fachabteilung auswählen",0;0,0},2,0)</f>
        <v>0</v>
      </c>
      <c r="W131" s="9" t="str">
        <f>IF('Angaben KH-Standort'!$D$13&gt;0,"VJ","KJA")</f>
        <v>KJA</v>
      </c>
      <c r="X131" s="9" t="str">
        <f>VLOOKUP(C130,{"29 - Psychiatrie (Erwachsene)","Einrichtungen2";"30 - Kinder- und Jugendpsychiatrie","Einrichtungen2";"31 - Psychosomatik","Einrichtungen2";"00 - Bitte eine Einrichtung auswählen","Leer";0,"Leer"},2,0)</f>
        <v>Leer</v>
      </c>
      <c r="Y131" s="39" t="str">
        <f t="shared" si="13"/>
        <v>Leer</v>
      </c>
      <c r="Z131" s="9" t="str">
        <f>VLOOKUP($C131,{"29 - Psychiatrie (Erwachsene)","Psychiatrie";"30 - Kinder- und Jugendpsychiatrie","KJPsychiatrie";"31 - Psychosomatik","Psychosomatik";"00 - Bitte eine Fachabteilung auswählen","Leer";0,"Leer"},2,0)</f>
        <v>Leer</v>
      </c>
    </row>
    <row r="132" spans="2:26" ht="15" customHeight="1" x14ac:dyDescent="0.25">
      <c r="B132" s="78" t="str">
        <f t="shared" si="14"/>
        <v>!!!</v>
      </c>
      <c r="C132" s="279"/>
      <c r="D132" s="272"/>
      <c r="E132" s="280"/>
      <c r="F132" s="92"/>
      <c r="G132" s="281"/>
      <c r="H132" s="46"/>
      <c r="I132" s="46"/>
      <c r="J132" s="72"/>
      <c r="O132" s="9">
        <f t="shared" si="8"/>
        <v>0</v>
      </c>
      <c r="P132" s="9">
        <f>VLOOKUP(C132,{"29 - Psychiatrie (Erwachsene)",1;"30 - Kinder- und Jugendpsychiatrie",1;"31 - Psychosomatik",1;"00 - Bitte eine Fachabteilung auswählen",0;0,0},2,0)</f>
        <v>0</v>
      </c>
      <c r="Q132" s="9">
        <f t="shared" si="9"/>
        <v>0</v>
      </c>
      <c r="R132" s="9">
        <f t="shared" si="10"/>
        <v>0</v>
      </c>
      <c r="S132" s="9">
        <f t="shared" si="11"/>
        <v>0</v>
      </c>
      <c r="T132" s="9">
        <f t="shared" si="12"/>
        <v>0</v>
      </c>
      <c r="V132" s="9">
        <f>VLOOKUP($C132,{"29 - Psychiatrie (Erwachsene)",1;"30 - Kinder- und Jugendpsychiatrie",1;"31 - Psychosomatik",1;"00 - Bitte eine Fachabteilung auswählen",0;0,0},2,0)</f>
        <v>0</v>
      </c>
      <c r="W132" s="9" t="str">
        <f>IF('Angaben KH-Standort'!$D$13&gt;0,"VJ","KJA")</f>
        <v>KJA</v>
      </c>
      <c r="X132" s="9" t="str">
        <f>VLOOKUP(C131,{"29 - Psychiatrie (Erwachsene)","Einrichtungen2";"30 - Kinder- und Jugendpsychiatrie","Einrichtungen2";"31 - Psychosomatik","Einrichtungen2";"00 - Bitte eine Einrichtung auswählen","Leer";0,"Leer"},2,0)</f>
        <v>Leer</v>
      </c>
      <c r="Y132" s="39" t="str">
        <f t="shared" si="13"/>
        <v>Leer</v>
      </c>
      <c r="Z132" s="9" t="str">
        <f>VLOOKUP($C132,{"29 - Psychiatrie (Erwachsene)","Psychiatrie";"30 - Kinder- und Jugendpsychiatrie","KJPsychiatrie";"31 - Psychosomatik","Psychosomatik";"00 - Bitte eine Fachabteilung auswählen","Leer";0,"Leer"},2,0)</f>
        <v>Leer</v>
      </c>
    </row>
    <row r="133" spans="2:26" ht="15" customHeight="1" x14ac:dyDescent="0.25">
      <c r="B133" s="78" t="str">
        <f t="shared" si="14"/>
        <v>!!!</v>
      </c>
      <c r="C133" s="279"/>
      <c r="D133" s="272"/>
      <c r="E133" s="280"/>
      <c r="F133" s="92"/>
      <c r="G133" s="281"/>
      <c r="H133" s="46"/>
      <c r="I133" s="46"/>
      <c r="J133" s="72"/>
      <c r="O133" s="9">
        <f t="shared" si="8"/>
        <v>0</v>
      </c>
      <c r="P133" s="9">
        <f>VLOOKUP(C133,{"29 - Psychiatrie (Erwachsene)",1;"30 - Kinder- und Jugendpsychiatrie",1;"31 - Psychosomatik",1;"00 - Bitte eine Fachabteilung auswählen",0;0,0},2,0)</f>
        <v>0</v>
      </c>
      <c r="Q133" s="9">
        <f t="shared" si="9"/>
        <v>0</v>
      </c>
      <c r="R133" s="9">
        <f t="shared" si="10"/>
        <v>0</v>
      </c>
      <c r="S133" s="9">
        <f t="shared" si="11"/>
        <v>0</v>
      </c>
      <c r="T133" s="9">
        <f t="shared" si="12"/>
        <v>0</v>
      </c>
      <c r="V133" s="9">
        <f>VLOOKUP($C133,{"29 - Psychiatrie (Erwachsene)",1;"30 - Kinder- und Jugendpsychiatrie",1;"31 - Psychosomatik",1;"00 - Bitte eine Fachabteilung auswählen",0;0,0},2,0)</f>
        <v>0</v>
      </c>
      <c r="W133" s="9" t="str">
        <f>IF('Angaben KH-Standort'!$D$13&gt;0,"VJ","KJA")</f>
        <v>KJA</v>
      </c>
      <c r="X133" s="9" t="str">
        <f>VLOOKUP(C132,{"29 - Psychiatrie (Erwachsene)","Einrichtungen2";"30 - Kinder- und Jugendpsychiatrie","Einrichtungen2";"31 - Psychosomatik","Einrichtungen2";"00 - Bitte eine Einrichtung auswählen","Leer";0,"Leer"},2,0)</f>
        <v>Leer</v>
      </c>
      <c r="Y133" s="39" t="str">
        <f t="shared" si="13"/>
        <v>Leer</v>
      </c>
      <c r="Z133" s="9" t="str">
        <f>VLOOKUP($C133,{"29 - Psychiatrie (Erwachsene)","Psychiatrie";"30 - Kinder- und Jugendpsychiatrie","KJPsychiatrie";"31 - Psychosomatik","Psychosomatik";"00 - Bitte eine Fachabteilung auswählen","Leer";0,"Leer"},2,0)</f>
        <v>Leer</v>
      </c>
    </row>
    <row r="134" spans="2:26" ht="15" customHeight="1" x14ac:dyDescent="0.25">
      <c r="B134" s="78" t="str">
        <f t="shared" si="14"/>
        <v>!!!</v>
      </c>
      <c r="C134" s="279"/>
      <c r="D134" s="272"/>
      <c r="E134" s="280"/>
      <c r="F134" s="92"/>
      <c r="G134" s="281"/>
      <c r="H134" s="46"/>
      <c r="I134" s="46"/>
      <c r="J134" s="72"/>
      <c r="O134" s="9">
        <f t="shared" si="8"/>
        <v>0</v>
      </c>
      <c r="P134" s="9">
        <f>VLOOKUP(C134,{"29 - Psychiatrie (Erwachsene)",1;"30 - Kinder- und Jugendpsychiatrie",1;"31 - Psychosomatik",1;"00 - Bitte eine Fachabteilung auswählen",0;0,0},2,0)</f>
        <v>0</v>
      </c>
      <c r="Q134" s="9">
        <f t="shared" si="9"/>
        <v>0</v>
      </c>
      <c r="R134" s="9">
        <f t="shared" si="10"/>
        <v>0</v>
      </c>
      <c r="S134" s="9">
        <f t="shared" si="11"/>
        <v>0</v>
      </c>
      <c r="T134" s="9">
        <f t="shared" si="12"/>
        <v>0</v>
      </c>
      <c r="V134" s="9">
        <f>VLOOKUP($C134,{"29 - Psychiatrie (Erwachsene)",1;"30 - Kinder- und Jugendpsychiatrie",1;"31 - Psychosomatik",1;"00 - Bitte eine Fachabteilung auswählen",0;0,0},2,0)</f>
        <v>0</v>
      </c>
      <c r="W134" s="9" t="str">
        <f>IF('Angaben KH-Standort'!$D$13&gt;0,"VJ","KJA")</f>
        <v>KJA</v>
      </c>
      <c r="X134" s="9" t="str">
        <f>VLOOKUP(C133,{"29 - Psychiatrie (Erwachsene)","Einrichtungen2";"30 - Kinder- und Jugendpsychiatrie","Einrichtungen2";"31 - Psychosomatik","Einrichtungen2";"00 - Bitte eine Einrichtung auswählen","Leer";0,"Leer"},2,0)</f>
        <v>Leer</v>
      </c>
      <c r="Y134" s="39" t="str">
        <f t="shared" si="13"/>
        <v>Leer</v>
      </c>
      <c r="Z134" s="9" t="str">
        <f>VLOOKUP($C134,{"29 - Psychiatrie (Erwachsene)","Psychiatrie";"30 - Kinder- und Jugendpsychiatrie","KJPsychiatrie";"31 - Psychosomatik","Psychosomatik";"00 - Bitte eine Fachabteilung auswählen","Leer";0,"Leer"},2,0)</f>
        <v>Leer</v>
      </c>
    </row>
    <row r="135" spans="2:26" ht="15" customHeight="1" x14ac:dyDescent="0.25">
      <c r="B135" s="78" t="str">
        <f t="shared" si="14"/>
        <v>!!!</v>
      </c>
      <c r="C135" s="279"/>
      <c r="D135" s="272"/>
      <c r="E135" s="280"/>
      <c r="F135" s="92"/>
      <c r="G135" s="281"/>
      <c r="H135" s="46"/>
      <c r="I135" s="46"/>
      <c r="J135" s="72"/>
      <c r="O135" s="9">
        <f t="shared" si="8"/>
        <v>0</v>
      </c>
      <c r="P135" s="9">
        <f>VLOOKUP(C135,{"29 - Psychiatrie (Erwachsene)",1;"30 - Kinder- und Jugendpsychiatrie",1;"31 - Psychosomatik",1;"00 - Bitte eine Fachabteilung auswählen",0;0,0},2,0)</f>
        <v>0</v>
      </c>
      <c r="Q135" s="9">
        <f t="shared" si="9"/>
        <v>0</v>
      </c>
      <c r="R135" s="9">
        <f t="shared" si="10"/>
        <v>0</v>
      </c>
      <c r="S135" s="9">
        <f t="shared" si="11"/>
        <v>0</v>
      </c>
      <c r="T135" s="9">
        <f t="shared" si="12"/>
        <v>0</v>
      </c>
      <c r="V135" s="9">
        <f>VLOOKUP($C135,{"29 - Psychiatrie (Erwachsene)",1;"30 - Kinder- und Jugendpsychiatrie",1;"31 - Psychosomatik",1;"00 - Bitte eine Fachabteilung auswählen",0;0,0},2,0)</f>
        <v>0</v>
      </c>
      <c r="W135" s="9" t="str">
        <f>IF('Angaben KH-Standort'!$D$13&gt;0,"VJ","KJA")</f>
        <v>KJA</v>
      </c>
      <c r="X135" s="9" t="str">
        <f>VLOOKUP(C134,{"29 - Psychiatrie (Erwachsene)","Einrichtungen2";"30 - Kinder- und Jugendpsychiatrie","Einrichtungen2";"31 - Psychosomatik","Einrichtungen2";"00 - Bitte eine Einrichtung auswählen","Leer";0,"Leer"},2,0)</f>
        <v>Leer</v>
      </c>
      <c r="Y135" s="39" t="str">
        <f t="shared" si="13"/>
        <v>Leer</v>
      </c>
      <c r="Z135" s="9" t="str">
        <f>VLOOKUP($C135,{"29 - Psychiatrie (Erwachsene)","Psychiatrie";"30 - Kinder- und Jugendpsychiatrie","KJPsychiatrie";"31 - Psychosomatik","Psychosomatik";"00 - Bitte eine Fachabteilung auswählen","Leer";0,"Leer"},2,0)</f>
        <v>Leer</v>
      </c>
    </row>
    <row r="136" spans="2:26" ht="15" customHeight="1" x14ac:dyDescent="0.25">
      <c r="B136" s="78" t="str">
        <f t="shared" si="14"/>
        <v>!!!</v>
      </c>
      <c r="C136" s="279"/>
      <c r="D136" s="272"/>
      <c r="E136" s="280"/>
      <c r="F136" s="92"/>
      <c r="G136" s="281"/>
      <c r="H136" s="46"/>
      <c r="I136" s="46"/>
      <c r="J136" s="72"/>
      <c r="O136" s="9">
        <f t="shared" si="8"/>
        <v>0</v>
      </c>
      <c r="P136" s="9">
        <f>VLOOKUP(C136,{"29 - Psychiatrie (Erwachsene)",1;"30 - Kinder- und Jugendpsychiatrie",1;"31 - Psychosomatik",1;"00 - Bitte eine Fachabteilung auswählen",0;0,0},2,0)</f>
        <v>0</v>
      </c>
      <c r="Q136" s="9">
        <f t="shared" si="9"/>
        <v>0</v>
      </c>
      <c r="R136" s="9">
        <f t="shared" si="10"/>
        <v>0</v>
      </c>
      <c r="S136" s="9">
        <f t="shared" si="11"/>
        <v>0</v>
      </c>
      <c r="T136" s="9">
        <f t="shared" si="12"/>
        <v>0</v>
      </c>
      <c r="V136" s="9">
        <f>VLOOKUP($C136,{"29 - Psychiatrie (Erwachsene)",1;"30 - Kinder- und Jugendpsychiatrie",1;"31 - Psychosomatik",1;"00 - Bitte eine Fachabteilung auswählen",0;0,0},2,0)</f>
        <v>0</v>
      </c>
      <c r="W136" s="9" t="str">
        <f>IF('Angaben KH-Standort'!$D$13&gt;0,"VJ","KJA")</f>
        <v>KJA</v>
      </c>
      <c r="X136" s="9" t="str">
        <f>VLOOKUP(C135,{"29 - Psychiatrie (Erwachsene)","Einrichtungen2";"30 - Kinder- und Jugendpsychiatrie","Einrichtungen2";"31 - Psychosomatik","Einrichtungen2";"00 - Bitte eine Einrichtung auswählen","Leer";0,"Leer"},2,0)</f>
        <v>Leer</v>
      </c>
      <c r="Y136" s="39" t="str">
        <f t="shared" si="13"/>
        <v>Leer</v>
      </c>
      <c r="Z136" s="9" t="str">
        <f>VLOOKUP($C136,{"29 - Psychiatrie (Erwachsene)","Psychiatrie";"30 - Kinder- und Jugendpsychiatrie","KJPsychiatrie";"31 - Psychosomatik","Psychosomatik";"00 - Bitte eine Fachabteilung auswählen","Leer";0,"Leer"},2,0)</f>
        <v>Leer</v>
      </c>
    </row>
    <row r="137" spans="2:26" ht="15" customHeight="1" x14ac:dyDescent="0.25">
      <c r="B137" s="78" t="str">
        <f t="shared" si="14"/>
        <v>!!!</v>
      </c>
      <c r="C137" s="279"/>
      <c r="D137" s="272"/>
      <c r="E137" s="280"/>
      <c r="F137" s="92"/>
      <c r="G137" s="281"/>
      <c r="H137" s="46"/>
      <c r="I137" s="46"/>
      <c r="J137" s="72"/>
      <c r="O137" s="9">
        <f t="shared" si="8"/>
        <v>0</v>
      </c>
      <c r="P137" s="9">
        <f>VLOOKUP(C137,{"29 - Psychiatrie (Erwachsene)",1;"30 - Kinder- und Jugendpsychiatrie",1;"31 - Psychosomatik",1;"00 - Bitte eine Fachabteilung auswählen",0;0,0},2,0)</f>
        <v>0</v>
      </c>
      <c r="Q137" s="9">
        <f t="shared" si="9"/>
        <v>0</v>
      </c>
      <c r="R137" s="9">
        <f t="shared" si="10"/>
        <v>0</v>
      </c>
      <c r="S137" s="9">
        <f t="shared" si="11"/>
        <v>0</v>
      </c>
      <c r="T137" s="9">
        <f t="shared" si="12"/>
        <v>0</v>
      </c>
      <c r="V137" s="9">
        <f>VLOOKUP($C137,{"29 - Psychiatrie (Erwachsene)",1;"30 - Kinder- und Jugendpsychiatrie",1;"31 - Psychosomatik",1;"00 - Bitte eine Fachabteilung auswählen",0;0,0},2,0)</f>
        <v>0</v>
      </c>
      <c r="W137" s="9" t="str">
        <f>IF('Angaben KH-Standort'!$D$13&gt;0,"VJ","KJA")</f>
        <v>KJA</v>
      </c>
      <c r="X137" s="9" t="str">
        <f>VLOOKUP(C136,{"29 - Psychiatrie (Erwachsene)","Einrichtungen2";"30 - Kinder- und Jugendpsychiatrie","Einrichtungen2";"31 - Psychosomatik","Einrichtungen2";"00 - Bitte eine Einrichtung auswählen","Leer";0,"Leer"},2,0)</f>
        <v>Leer</v>
      </c>
      <c r="Y137" s="39" t="str">
        <f t="shared" si="13"/>
        <v>Leer</v>
      </c>
      <c r="Z137" s="9" t="str">
        <f>VLOOKUP($C137,{"29 - Psychiatrie (Erwachsene)","Psychiatrie";"30 - Kinder- und Jugendpsychiatrie","KJPsychiatrie";"31 - Psychosomatik","Psychosomatik";"00 - Bitte eine Fachabteilung auswählen","Leer";0,"Leer"},2,0)</f>
        <v>Leer</v>
      </c>
    </row>
    <row r="138" spans="2:26" ht="15" customHeight="1" x14ac:dyDescent="0.25">
      <c r="B138" s="78" t="str">
        <f t="shared" si="14"/>
        <v>!!!</v>
      </c>
      <c r="C138" s="279"/>
      <c r="D138" s="272"/>
      <c r="E138" s="280"/>
      <c r="F138" s="92"/>
      <c r="G138" s="281"/>
      <c r="H138" s="46"/>
      <c r="I138" s="46"/>
      <c r="J138" s="72"/>
      <c r="O138" s="9">
        <f t="shared" si="8"/>
        <v>0</v>
      </c>
      <c r="P138" s="9">
        <f>VLOOKUP(C138,{"29 - Psychiatrie (Erwachsene)",1;"30 - Kinder- und Jugendpsychiatrie",1;"31 - Psychosomatik",1;"00 - Bitte eine Fachabteilung auswählen",0;0,0},2,0)</f>
        <v>0</v>
      </c>
      <c r="Q138" s="9">
        <f t="shared" si="9"/>
        <v>0</v>
      </c>
      <c r="R138" s="9">
        <f t="shared" si="10"/>
        <v>0</v>
      </c>
      <c r="S138" s="9">
        <f t="shared" si="11"/>
        <v>0</v>
      </c>
      <c r="T138" s="9">
        <f t="shared" si="12"/>
        <v>0</v>
      </c>
      <c r="V138" s="9">
        <f>VLOOKUP($C138,{"29 - Psychiatrie (Erwachsene)",1;"30 - Kinder- und Jugendpsychiatrie",1;"31 - Psychosomatik",1;"00 - Bitte eine Fachabteilung auswählen",0;0,0},2,0)</f>
        <v>0</v>
      </c>
      <c r="W138" s="9" t="str">
        <f>IF('Angaben KH-Standort'!$D$13&gt;0,"VJ","KJA")</f>
        <v>KJA</v>
      </c>
      <c r="X138" s="9" t="str">
        <f>VLOOKUP(C137,{"29 - Psychiatrie (Erwachsene)","Einrichtungen2";"30 - Kinder- und Jugendpsychiatrie","Einrichtungen2";"31 - Psychosomatik","Einrichtungen2";"00 - Bitte eine Einrichtung auswählen","Leer";0,"Leer"},2,0)</f>
        <v>Leer</v>
      </c>
      <c r="Y138" s="39" t="str">
        <f t="shared" si="13"/>
        <v>Leer</v>
      </c>
      <c r="Z138" s="9" t="str">
        <f>VLOOKUP($C138,{"29 - Psychiatrie (Erwachsene)","Psychiatrie";"30 - Kinder- und Jugendpsychiatrie","KJPsychiatrie";"31 - Psychosomatik","Psychosomatik";"00 - Bitte eine Fachabteilung auswählen","Leer";0,"Leer"},2,0)</f>
        <v>Leer</v>
      </c>
    </row>
    <row r="139" spans="2:26" ht="15" customHeight="1" x14ac:dyDescent="0.25">
      <c r="B139" s="78" t="str">
        <f t="shared" si="14"/>
        <v>!!!</v>
      </c>
      <c r="C139" s="279"/>
      <c r="D139" s="272"/>
      <c r="E139" s="280"/>
      <c r="F139" s="92"/>
      <c r="G139" s="281"/>
      <c r="H139" s="46"/>
      <c r="I139" s="46"/>
      <c r="J139" s="72"/>
      <c r="O139" s="9">
        <f t="shared" si="8"/>
        <v>0</v>
      </c>
      <c r="P139" s="9">
        <f>VLOOKUP(C139,{"29 - Psychiatrie (Erwachsene)",1;"30 - Kinder- und Jugendpsychiatrie",1;"31 - Psychosomatik",1;"00 - Bitte eine Fachabteilung auswählen",0;0,0},2,0)</f>
        <v>0</v>
      </c>
      <c r="Q139" s="9">
        <f t="shared" si="9"/>
        <v>0</v>
      </c>
      <c r="R139" s="9">
        <f t="shared" si="10"/>
        <v>0</v>
      </c>
      <c r="S139" s="9">
        <f t="shared" si="11"/>
        <v>0</v>
      </c>
      <c r="T139" s="9">
        <f t="shared" si="12"/>
        <v>0</v>
      </c>
      <c r="V139" s="9">
        <f>VLOOKUP($C139,{"29 - Psychiatrie (Erwachsene)",1;"30 - Kinder- und Jugendpsychiatrie",1;"31 - Psychosomatik",1;"00 - Bitte eine Fachabteilung auswählen",0;0,0},2,0)</f>
        <v>0</v>
      </c>
      <c r="W139" s="9" t="str">
        <f>IF('Angaben KH-Standort'!$D$13&gt;0,"VJ","KJA")</f>
        <v>KJA</v>
      </c>
      <c r="X139" s="9" t="str">
        <f>VLOOKUP(C138,{"29 - Psychiatrie (Erwachsene)","Einrichtungen2";"30 - Kinder- und Jugendpsychiatrie","Einrichtungen2";"31 - Psychosomatik","Einrichtungen2";"00 - Bitte eine Einrichtung auswählen","Leer";0,"Leer"},2,0)</f>
        <v>Leer</v>
      </c>
      <c r="Y139" s="39" t="str">
        <f t="shared" si="13"/>
        <v>Leer</v>
      </c>
      <c r="Z139" s="9" t="str">
        <f>VLOOKUP($C139,{"29 - Psychiatrie (Erwachsene)","Psychiatrie";"30 - Kinder- und Jugendpsychiatrie","KJPsychiatrie";"31 - Psychosomatik","Psychosomatik";"00 - Bitte eine Fachabteilung auswählen","Leer";0,"Leer"},2,0)</f>
        <v>Leer</v>
      </c>
    </row>
    <row r="140" spans="2:26" ht="15" customHeight="1" x14ac:dyDescent="0.25">
      <c r="B140" s="78" t="str">
        <f t="shared" si="14"/>
        <v>!!!</v>
      </c>
      <c r="C140" s="279"/>
      <c r="D140" s="272"/>
      <c r="E140" s="280"/>
      <c r="F140" s="92"/>
      <c r="G140" s="281"/>
      <c r="H140" s="46"/>
      <c r="I140" s="46"/>
      <c r="J140" s="72"/>
      <c r="O140" s="9">
        <f t="shared" si="8"/>
        <v>0</v>
      </c>
      <c r="P140" s="9">
        <f>VLOOKUP(C140,{"29 - Psychiatrie (Erwachsene)",1;"30 - Kinder- und Jugendpsychiatrie",1;"31 - Psychosomatik",1;"00 - Bitte eine Fachabteilung auswählen",0;0,0},2,0)</f>
        <v>0</v>
      </c>
      <c r="Q140" s="9">
        <f t="shared" si="9"/>
        <v>0</v>
      </c>
      <c r="R140" s="9">
        <f t="shared" si="10"/>
        <v>0</v>
      </c>
      <c r="S140" s="9">
        <f t="shared" si="11"/>
        <v>0</v>
      </c>
      <c r="T140" s="9">
        <f t="shared" si="12"/>
        <v>0</v>
      </c>
      <c r="V140" s="9">
        <f>VLOOKUP($C140,{"29 - Psychiatrie (Erwachsene)",1;"30 - Kinder- und Jugendpsychiatrie",1;"31 - Psychosomatik",1;"00 - Bitte eine Fachabteilung auswählen",0;0,0},2,0)</f>
        <v>0</v>
      </c>
      <c r="W140" s="9" t="str">
        <f>IF('Angaben KH-Standort'!$D$13&gt;0,"VJ","KJA")</f>
        <v>KJA</v>
      </c>
      <c r="X140" s="9" t="str">
        <f>VLOOKUP(C139,{"29 - Psychiatrie (Erwachsene)","Einrichtungen2";"30 - Kinder- und Jugendpsychiatrie","Einrichtungen2";"31 - Psychosomatik","Einrichtungen2";"00 - Bitte eine Einrichtung auswählen","Leer";0,"Leer"},2,0)</f>
        <v>Leer</v>
      </c>
      <c r="Y140" s="39" t="str">
        <f t="shared" si="13"/>
        <v>Leer</v>
      </c>
      <c r="Z140" s="9" t="str">
        <f>VLOOKUP($C140,{"29 - Psychiatrie (Erwachsene)","Psychiatrie";"30 - Kinder- und Jugendpsychiatrie","KJPsychiatrie";"31 - Psychosomatik","Psychosomatik";"00 - Bitte eine Fachabteilung auswählen","Leer";0,"Leer"},2,0)</f>
        <v>Leer</v>
      </c>
    </row>
    <row r="141" spans="2:26" ht="15" customHeight="1" x14ac:dyDescent="0.25">
      <c r="B141" s="78" t="str">
        <f t="shared" si="14"/>
        <v>!!!</v>
      </c>
      <c r="C141" s="279"/>
      <c r="D141" s="272"/>
      <c r="E141" s="280"/>
      <c r="F141" s="92"/>
      <c r="G141" s="281"/>
      <c r="H141" s="46"/>
      <c r="I141" s="46"/>
      <c r="J141" s="72"/>
      <c r="O141" s="9">
        <f t="shared" si="8"/>
        <v>0</v>
      </c>
      <c r="P141" s="9">
        <f>VLOOKUP(C141,{"29 - Psychiatrie (Erwachsene)",1;"30 - Kinder- und Jugendpsychiatrie",1;"31 - Psychosomatik",1;"00 - Bitte eine Fachabteilung auswählen",0;0,0},2,0)</f>
        <v>0</v>
      </c>
      <c r="Q141" s="9">
        <f t="shared" si="9"/>
        <v>0</v>
      </c>
      <c r="R141" s="9">
        <f t="shared" si="10"/>
        <v>0</v>
      </c>
      <c r="S141" s="9">
        <f t="shared" si="11"/>
        <v>0</v>
      </c>
      <c r="T141" s="9">
        <f t="shared" si="12"/>
        <v>0</v>
      </c>
      <c r="V141" s="9">
        <f>VLOOKUP($C141,{"29 - Psychiatrie (Erwachsene)",1;"30 - Kinder- und Jugendpsychiatrie",1;"31 - Psychosomatik",1;"00 - Bitte eine Fachabteilung auswählen",0;0,0},2,0)</f>
        <v>0</v>
      </c>
      <c r="W141" s="9" t="str">
        <f>IF('Angaben KH-Standort'!$D$13&gt;0,"VJ","KJA")</f>
        <v>KJA</v>
      </c>
      <c r="X141" s="9" t="str">
        <f>VLOOKUP(C140,{"29 - Psychiatrie (Erwachsene)","Einrichtungen2";"30 - Kinder- und Jugendpsychiatrie","Einrichtungen2";"31 - Psychosomatik","Einrichtungen2";"00 - Bitte eine Einrichtung auswählen","Leer";0,"Leer"},2,0)</f>
        <v>Leer</v>
      </c>
      <c r="Y141" s="39" t="str">
        <f t="shared" si="13"/>
        <v>Leer</v>
      </c>
      <c r="Z141" s="9" t="str">
        <f>VLOOKUP($C141,{"29 - Psychiatrie (Erwachsene)","Psychiatrie";"30 - Kinder- und Jugendpsychiatrie","KJPsychiatrie";"31 - Psychosomatik","Psychosomatik";"00 - Bitte eine Fachabteilung auswählen","Leer";0,"Leer"},2,0)</f>
        <v>Leer</v>
      </c>
    </row>
    <row r="142" spans="2:26" ht="15" customHeight="1" x14ac:dyDescent="0.25">
      <c r="B142" s="78" t="str">
        <f t="shared" si="14"/>
        <v>!!!</v>
      </c>
      <c r="C142" s="279"/>
      <c r="D142" s="272"/>
      <c r="E142" s="280"/>
      <c r="F142" s="92"/>
      <c r="G142" s="281"/>
      <c r="H142" s="46"/>
      <c r="I142" s="46"/>
      <c r="J142" s="72"/>
      <c r="O142" s="9">
        <f t="shared" si="8"/>
        <v>0</v>
      </c>
      <c r="P142" s="9">
        <f>VLOOKUP(C142,{"29 - Psychiatrie (Erwachsene)",1;"30 - Kinder- und Jugendpsychiatrie",1;"31 - Psychosomatik",1;"00 - Bitte eine Fachabteilung auswählen",0;0,0},2,0)</f>
        <v>0</v>
      </c>
      <c r="Q142" s="9">
        <f t="shared" si="9"/>
        <v>0</v>
      </c>
      <c r="R142" s="9">
        <f t="shared" si="10"/>
        <v>0</v>
      </c>
      <c r="S142" s="9">
        <f t="shared" si="11"/>
        <v>0</v>
      </c>
      <c r="T142" s="9">
        <f t="shared" si="12"/>
        <v>0</v>
      </c>
      <c r="V142" s="9">
        <f>VLOOKUP($C142,{"29 - Psychiatrie (Erwachsene)",1;"30 - Kinder- und Jugendpsychiatrie",1;"31 - Psychosomatik",1;"00 - Bitte eine Fachabteilung auswählen",0;0,0},2,0)</f>
        <v>0</v>
      </c>
      <c r="W142" s="9" t="str">
        <f>IF('Angaben KH-Standort'!$D$13&gt;0,"VJ","KJA")</f>
        <v>KJA</v>
      </c>
      <c r="X142" s="9" t="str">
        <f>VLOOKUP(C141,{"29 - Psychiatrie (Erwachsene)","Einrichtungen2";"30 - Kinder- und Jugendpsychiatrie","Einrichtungen2";"31 - Psychosomatik","Einrichtungen2";"00 - Bitte eine Einrichtung auswählen","Leer";0,"Leer"},2,0)</f>
        <v>Leer</v>
      </c>
      <c r="Y142" s="39" t="str">
        <f t="shared" si="13"/>
        <v>Leer</v>
      </c>
      <c r="Z142" s="9" t="str">
        <f>VLOOKUP($C142,{"29 - Psychiatrie (Erwachsene)","Psychiatrie";"30 - Kinder- und Jugendpsychiatrie","KJPsychiatrie";"31 - Psychosomatik","Psychosomatik";"00 - Bitte eine Fachabteilung auswählen","Leer";0,"Leer"},2,0)</f>
        <v>Leer</v>
      </c>
    </row>
    <row r="143" spans="2:26" ht="15" customHeight="1" x14ac:dyDescent="0.25">
      <c r="B143" s="78" t="str">
        <f t="shared" si="14"/>
        <v>!!!</v>
      </c>
      <c r="C143" s="279"/>
      <c r="D143" s="272"/>
      <c r="E143" s="280"/>
      <c r="F143" s="92"/>
      <c r="G143" s="281"/>
      <c r="H143" s="46"/>
      <c r="I143" s="46"/>
      <c r="J143" s="72"/>
      <c r="O143" s="9">
        <f t="shared" si="8"/>
        <v>0</v>
      </c>
      <c r="P143" s="9">
        <f>VLOOKUP(C143,{"29 - Psychiatrie (Erwachsene)",1;"30 - Kinder- und Jugendpsychiatrie",1;"31 - Psychosomatik",1;"00 - Bitte eine Fachabteilung auswählen",0;0,0},2,0)</f>
        <v>0</v>
      </c>
      <c r="Q143" s="9">
        <f t="shared" si="9"/>
        <v>0</v>
      </c>
      <c r="R143" s="9">
        <f t="shared" si="10"/>
        <v>0</v>
      </c>
      <c r="S143" s="9">
        <f t="shared" si="11"/>
        <v>0</v>
      </c>
      <c r="T143" s="9">
        <f t="shared" si="12"/>
        <v>0</v>
      </c>
      <c r="V143" s="9">
        <f>VLOOKUP($C143,{"29 - Psychiatrie (Erwachsene)",1;"30 - Kinder- und Jugendpsychiatrie",1;"31 - Psychosomatik",1;"00 - Bitte eine Fachabteilung auswählen",0;0,0},2,0)</f>
        <v>0</v>
      </c>
      <c r="W143" s="9" t="str">
        <f>IF('Angaben KH-Standort'!$D$13&gt;0,"VJ","KJA")</f>
        <v>KJA</v>
      </c>
      <c r="X143" s="9" t="str">
        <f>VLOOKUP(C142,{"29 - Psychiatrie (Erwachsene)","Einrichtungen2";"30 - Kinder- und Jugendpsychiatrie","Einrichtungen2";"31 - Psychosomatik","Einrichtungen2";"00 - Bitte eine Einrichtung auswählen","Leer";0,"Leer"},2,0)</f>
        <v>Leer</v>
      </c>
      <c r="Y143" s="39" t="str">
        <f t="shared" si="13"/>
        <v>Leer</v>
      </c>
      <c r="Z143" s="9" t="str">
        <f>VLOOKUP($C143,{"29 - Psychiatrie (Erwachsene)","Psychiatrie";"30 - Kinder- und Jugendpsychiatrie","KJPsychiatrie";"31 - Psychosomatik","Psychosomatik";"00 - Bitte eine Fachabteilung auswählen","Leer";0,"Leer"},2,0)</f>
        <v>Leer</v>
      </c>
    </row>
    <row r="144" spans="2:26" ht="15" customHeight="1" x14ac:dyDescent="0.25">
      <c r="B144" s="78" t="str">
        <f t="shared" si="14"/>
        <v>!!!</v>
      </c>
      <c r="C144" s="279"/>
      <c r="D144" s="272"/>
      <c r="E144" s="280"/>
      <c r="F144" s="92"/>
      <c r="G144" s="281"/>
      <c r="H144" s="46"/>
      <c r="I144" s="46"/>
      <c r="J144" s="72"/>
      <c r="O144" s="9">
        <f t="shared" si="8"/>
        <v>0</v>
      </c>
      <c r="P144" s="9">
        <f>VLOOKUP(C144,{"29 - Psychiatrie (Erwachsene)",1;"30 - Kinder- und Jugendpsychiatrie",1;"31 - Psychosomatik",1;"00 - Bitte eine Fachabteilung auswählen",0;0,0},2,0)</f>
        <v>0</v>
      </c>
      <c r="Q144" s="9">
        <f t="shared" si="9"/>
        <v>0</v>
      </c>
      <c r="R144" s="9">
        <f t="shared" si="10"/>
        <v>0</v>
      </c>
      <c r="S144" s="9">
        <f t="shared" si="11"/>
        <v>0</v>
      </c>
      <c r="T144" s="9">
        <f t="shared" si="12"/>
        <v>0</v>
      </c>
      <c r="V144" s="9">
        <f>VLOOKUP($C144,{"29 - Psychiatrie (Erwachsene)",1;"30 - Kinder- und Jugendpsychiatrie",1;"31 - Psychosomatik",1;"00 - Bitte eine Fachabteilung auswählen",0;0,0},2,0)</f>
        <v>0</v>
      </c>
      <c r="W144" s="9" t="str">
        <f>IF('Angaben KH-Standort'!$D$13&gt;0,"VJ","KJA")</f>
        <v>KJA</v>
      </c>
      <c r="X144" s="9" t="str">
        <f>VLOOKUP(C143,{"29 - Psychiatrie (Erwachsene)","Einrichtungen2";"30 - Kinder- und Jugendpsychiatrie","Einrichtungen2";"31 - Psychosomatik","Einrichtungen2";"00 - Bitte eine Einrichtung auswählen","Leer";0,"Leer"},2,0)</f>
        <v>Leer</v>
      </c>
      <c r="Y144" s="39" t="str">
        <f t="shared" si="13"/>
        <v>Leer</v>
      </c>
      <c r="Z144" s="9" t="str">
        <f>VLOOKUP($C144,{"29 - Psychiatrie (Erwachsene)","Psychiatrie";"30 - Kinder- und Jugendpsychiatrie","KJPsychiatrie";"31 - Psychosomatik","Psychosomatik";"00 - Bitte eine Fachabteilung auswählen","Leer";0,"Leer"},2,0)</f>
        <v>Leer</v>
      </c>
    </row>
    <row r="145" spans="2:26" ht="15" customHeight="1" x14ac:dyDescent="0.25">
      <c r="B145" s="78" t="str">
        <f t="shared" si="14"/>
        <v>!!!</v>
      </c>
      <c r="C145" s="279"/>
      <c r="D145" s="272"/>
      <c r="E145" s="280"/>
      <c r="F145" s="92"/>
      <c r="G145" s="281"/>
      <c r="H145" s="46"/>
      <c r="I145" s="46"/>
      <c r="J145" s="72"/>
      <c r="O145" s="9">
        <f t="shared" si="8"/>
        <v>0</v>
      </c>
      <c r="P145" s="9">
        <f>VLOOKUP(C145,{"29 - Psychiatrie (Erwachsene)",1;"30 - Kinder- und Jugendpsychiatrie",1;"31 - Psychosomatik",1;"00 - Bitte eine Fachabteilung auswählen",0;0,0},2,0)</f>
        <v>0</v>
      </c>
      <c r="Q145" s="9">
        <f t="shared" si="9"/>
        <v>0</v>
      </c>
      <c r="R145" s="9">
        <f t="shared" si="10"/>
        <v>0</v>
      </c>
      <c r="S145" s="9">
        <f t="shared" si="11"/>
        <v>0</v>
      </c>
      <c r="T145" s="9">
        <f t="shared" si="12"/>
        <v>0</v>
      </c>
      <c r="V145" s="9">
        <f>VLOOKUP($C145,{"29 - Psychiatrie (Erwachsene)",1;"30 - Kinder- und Jugendpsychiatrie",1;"31 - Psychosomatik",1;"00 - Bitte eine Fachabteilung auswählen",0;0,0},2,0)</f>
        <v>0</v>
      </c>
      <c r="W145" s="9" t="str">
        <f>IF('Angaben KH-Standort'!$D$13&gt;0,"VJ","KJA")</f>
        <v>KJA</v>
      </c>
      <c r="X145" s="9" t="str">
        <f>VLOOKUP(C144,{"29 - Psychiatrie (Erwachsene)","Einrichtungen2";"30 - Kinder- und Jugendpsychiatrie","Einrichtungen2";"31 - Psychosomatik","Einrichtungen2";"00 - Bitte eine Einrichtung auswählen","Leer";0,"Leer"},2,0)</f>
        <v>Leer</v>
      </c>
      <c r="Y145" s="39" t="str">
        <f t="shared" si="13"/>
        <v>Leer</v>
      </c>
      <c r="Z145" s="9" t="str">
        <f>VLOOKUP($C145,{"29 - Psychiatrie (Erwachsene)","Psychiatrie";"30 - Kinder- und Jugendpsychiatrie","KJPsychiatrie";"31 - Psychosomatik","Psychosomatik";"00 - Bitte eine Fachabteilung auswählen","Leer";0,"Leer"},2,0)</f>
        <v>Leer</v>
      </c>
    </row>
    <row r="146" spans="2:26" ht="15" customHeight="1" x14ac:dyDescent="0.25">
      <c r="B146" s="78" t="str">
        <f t="shared" si="14"/>
        <v>!!!</v>
      </c>
      <c r="C146" s="279"/>
      <c r="D146" s="272"/>
      <c r="E146" s="280"/>
      <c r="F146" s="92"/>
      <c r="G146" s="281"/>
      <c r="H146" s="46"/>
      <c r="I146" s="46"/>
      <c r="J146" s="72"/>
      <c r="O146" s="9">
        <f t="shared" si="8"/>
        <v>0</v>
      </c>
      <c r="P146" s="9">
        <f>VLOOKUP(C146,{"29 - Psychiatrie (Erwachsene)",1;"30 - Kinder- und Jugendpsychiatrie",1;"31 - Psychosomatik",1;"00 - Bitte eine Fachabteilung auswählen",0;0,0},2,0)</f>
        <v>0</v>
      </c>
      <c r="Q146" s="9">
        <f t="shared" si="9"/>
        <v>0</v>
      </c>
      <c r="R146" s="9">
        <f t="shared" si="10"/>
        <v>0</v>
      </c>
      <c r="S146" s="9">
        <f t="shared" si="11"/>
        <v>0</v>
      </c>
      <c r="T146" s="9">
        <f t="shared" si="12"/>
        <v>0</v>
      </c>
      <c r="V146" s="9">
        <f>VLOOKUP($C146,{"29 - Psychiatrie (Erwachsene)",1;"30 - Kinder- und Jugendpsychiatrie",1;"31 - Psychosomatik",1;"00 - Bitte eine Fachabteilung auswählen",0;0,0},2,0)</f>
        <v>0</v>
      </c>
      <c r="W146" s="9" t="str">
        <f>IF('Angaben KH-Standort'!$D$13&gt;0,"VJ","KJA")</f>
        <v>KJA</v>
      </c>
      <c r="X146" s="9" t="str">
        <f>VLOOKUP(C145,{"29 - Psychiatrie (Erwachsene)","Einrichtungen2";"30 - Kinder- und Jugendpsychiatrie","Einrichtungen2";"31 - Psychosomatik","Einrichtungen2";"00 - Bitte eine Einrichtung auswählen","Leer";0,"Leer"},2,0)</f>
        <v>Leer</v>
      </c>
      <c r="Y146" s="39" t="str">
        <f t="shared" si="13"/>
        <v>Leer</v>
      </c>
      <c r="Z146" s="9" t="str">
        <f>VLOOKUP($C146,{"29 - Psychiatrie (Erwachsene)","Psychiatrie";"30 - Kinder- und Jugendpsychiatrie","KJPsychiatrie";"31 - Psychosomatik","Psychosomatik";"00 - Bitte eine Fachabteilung auswählen","Leer";0,"Leer"},2,0)</f>
        <v>Leer</v>
      </c>
    </row>
    <row r="147" spans="2:26" ht="15" customHeight="1" x14ac:dyDescent="0.25">
      <c r="B147" s="78" t="str">
        <f t="shared" si="14"/>
        <v>!!!</v>
      </c>
      <c r="C147" s="279"/>
      <c r="D147" s="272"/>
      <c r="E147" s="280"/>
      <c r="F147" s="92"/>
      <c r="G147" s="281"/>
      <c r="H147" s="46"/>
      <c r="I147" s="46"/>
      <c r="J147" s="72"/>
      <c r="O147" s="9">
        <f t="shared" si="8"/>
        <v>0</v>
      </c>
      <c r="P147" s="9">
        <f>VLOOKUP(C147,{"29 - Psychiatrie (Erwachsene)",1;"30 - Kinder- und Jugendpsychiatrie",1;"31 - Psychosomatik",1;"00 - Bitte eine Fachabteilung auswählen",0;0,0},2,0)</f>
        <v>0</v>
      </c>
      <c r="Q147" s="9">
        <f t="shared" si="9"/>
        <v>0</v>
      </c>
      <c r="R147" s="9">
        <f t="shared" si="10"/>
        <v>0</v>
      </c>
      <c r="S147" s="9">
        <f t="shared" si="11"/>
        <v>0</v>
      </c>
      <c r="T147" s="9">
        <f t="shared" si="12"/>
        <v>0</v>
      </c>
      <c r="V147" s="9">
        <f>VLOOKUP($C147,{"29 - Psychiatrie (Erwachsene)",1;"30 - Kinder- und Jugendpsychiatrie",1;"31 - Psychosomatik",1;"00 - Bitte eine Fachabteilung auswählen",0;0,0},2,0)</f>
        <v>0</v>
      </c>
      <c r="W147" s="9" t="str">
        <f>IF('Angaben KH-Standort'!$D$13&gt;0,"VJ","KJA")</f>
        <v>KJA</v>
      </c>
      <c r="X147" s="9" t="str">
        <f>VLOOKUP(C146,{"29 - Psychiatrie (Erwachsene)","Einrichtungen2";"30 - Kinder- und Jugendpsychiatrie","Einrichtungen2";"31 - Psychosomatik","Einrichtungen2";"00 - Bitte eine Einrichtung auswählen","Leer";0,"Leer"},2,0)</f>
        <v>Leer</v>
      </c>
      <c r="Y147" s="39" t="str">
        <f t="shared" si="13"/>
        <v>Leer</v>
      </c>
      <c r="Z147" s="9" t="str">
        <f>VLOOKUP($C147,{"29 - Psychiatrie (Erwachsene)","Psychiatrie";"30 - Kinder- und Jugendpsychiatrie","KJPsychiatrie";"31 - Psychosomatik","Psychosomatik";"00 - Bitte eine Fachabteilung auswählen","Leer";0,"Leer"},2,0)</f>
        <v>Leer</v>
      </c>
    </row>
    <row r="148" spans="2:26" ht="15" customHeight="1" x14ac:dyDescent="0.25">
      <c r="B148" s="78" t="str">
        <f t="shared" si="14"/>
        <v>!!!</v>
      </c>
      <c r="C148" s="279"/>
      <c r="D148" s="272"/>
      <c r="E148" s="280"/>
      <c r="F148" s="92"/>
      <c r="G148" s="281"/>
      <c r="H148" s="46"/>
      <c r="I148" s="46"/>
      <c r="J148" s="72"/>
      <c r="O148" s="9">
        <f t="shared" si="8"/>
        <v>0</v>
      </c>
      <c r="P148" s="9">
        <f>VLOOKUP(C148,{"29 - Psychiatrie (Erwachsene)",1;"30 - Kinder- und Jugendpsychiatrie",1;"31 - Psychosomatik",1;"00 - Bitte eine Fachabteilung auswählen",0;0,0},2,0)</f>
        <v>0</v>
      </c>
      <c r="Q148" s="9">
        <f t="shared" si="9"/>
        <v>0</v>
      </c>
      <c r="R148" s="9">
        <f t="shared" si="10"/>
        <v>0</v>
      </c>
      <c r="S148" s="9">
        <f t="shared" si="11"/>
        <v>0</v>
      </c>
      <c r="T148" s="9">
        <f t="shared" si="12"/>
        <v>0</v>
      </c>
      <c r="V148" s="9">
        <f>VLOOKUP($C148,{"29 - Psychiatrie (Erwachsene)",1;"30 - Kinder- und Jugendpsychiatrie",1;"31 - Psychosomatik",1;"00 - Bitte eine Fachabteilung auswählen",0;0,0},2,0)</f>
        <v>0</v>
      </c>
      <c r="W148" s="9" t="str">
        <f>IF('Angaben KH-Standort'!$D$13&gt;0,"VJ","KJA")</f>
        <v>KJA</v>
      </c>
      <c r="X148" s="9" t="str">
        <f>VLOOKUP(C147,{"29 - Psychiatrie (Erwachsene)","Einrichtungen2";"30 - Kinder- und Jugendpsychiatrie","Einrichtungen2";"31 - Psychosomatik","Einrichtungen2";"00 - Bitte eine Einrichtung auswählen","Leer";0,"Leer"},2,0)</f>
        <v>Leer</v>
      </c>
      <c r="Y148" s="39" t="str">
        <f t="shared" si="13"/>
        <v>Leer</v>
      </c>
      <c r="Z148" s="9" t="str">
        <f>VLOOKUP($C148,{"29 - Psychiatrie (Erwachsene)","Psychiatrie";"30 - Kinder- und Jugendpsychiatrie","KJPsychiatrie";"31 - Psychosomatik","Psychosomatik";"00 - Bitte eine Fachabteilung auswählen","Leer";0,"Leer"},2,0)</f>
        <v>Leer</v>
      </c>
    </row>
    <row r="149" spans="2:26" ht="15" customHeight="1" x14ac:dyDescent="0.25">
      <c r="B149" s="78" t="str">
        <f t="shared" si="14"/>
        <v>!!!</v>
      </c>
      <c r="C149" s="279"/>
      <c r="D149" s="272"/>
      <c r="E149" s="280"/>
      <c r="F149" s="92"/>
      <c r="G149" s="281"/>
      <c r="H149" s="46"/>
      <c r="I149" s="46"/>
      <c r="J149" s="72"/>
      <c r="O149" s="9">
        <f t="shared" ref="O149:O212" si="15">IF(LEN(B149)&gt;0,0,1)</f>
        <v>0</v>
      </c>
      <c r="P149" s="9">
        <f>VLOOKUP(C149,{"29 - Psychiatrie (Erwachsene)",1;"30 - Kinder- und Jugendpsychiatrie",1;"31 - Psychosomatik",1;"00 - Bitte eine Fachabteilung auswählen",0;0,0},2,0)</f>
        <v>0</v>
      </c>
      <c r="Q149" s="9">
        <f t="shared" ref="Q149:Q212" si="16">IF(LEN(D149)&gt;0,1,0)</f>
        <v>0</v>
      </c>
      <c r="R149" s="9">
        <f t="shared" ref="R149:R212" si="17">IF(LEN(E149)&gt;0,1,0)</f>
        <v>0</v>
      </c>
      <c r="S149" s="9">
        <f t="shared" ref="S149:S212" si="18">IF(LEN(F149)&gt;0,1,0)</f>
        <v>0</v>
      </c>
      <c r="T149" s="9">
        <f t="shared" ref="T149:T212" si="19">IF(LEN(G149)&gt;0,1,0)</f>
        <v>0</v>
      </c>
      <c r="V149" s="9">
        <f>VLOOKUP($C149,{"29 - Psychiatrie (Erwachsene)",1;"30 - Kinder- und Jugendpsychiatrie",1;"31 - Psychosomatik",1;"00 - Bitte eine Fachabteilung auswählen",0;0,0},2,0)</f>
        <v>0</v>
      </c>
      <c r="W149" s="9" t="str">
        <f>IF('Angaben KH-Standort'!$D$13&gt;0,"VJ","KJA")</f>
        <v>KJA</v>
      </c>
      <c r="X149" s="9" t="str">
        <f>VLOOKUP(C148,{"29 - Psychiatrie (Erwachsene)","Einrichtungen2";"30 - Kinder- und Jugendpsychiatrie","Einrichtungen2";"31 - Psychosomatik","Einrichtungen2";"00 - Bitte eine Einrichtung auswählen","Leer";0,"Leer"},2,0)</f>
        <v>Leer</v>
      </c>
      <c r="Y149" s="39" t="str">
        <f t="shared" ref="Y149:Y212" si="20">IF(V149=1,W149,"Leer")</f>
        <v>Leer</v>
      </c>
      <c r="Z149" s="9" t="str">
        <f>VLOOKUP($C149,{"29 - Psychiatrie (Erwachsene)","Psychiatrie";"30 - Kinder- und Jugendpsychiatrie","KJPsychiatrie";"31 - Psychosomatik","Psychosomatik";"00 - Bitte eine Fachabteilung auswählen","Leer";0,"Leer"},2,0)</f>
        <v>Leer</v>
      </c>
    </row>
    <row r="150" spans="2:26" ht="15" customHeight="1" x14ac:dyDescent="0.25">
      <c r="B150" s="78" t="str">
        <f t="shared" si="14"/>
        <v>!!!</v>
      </c>
      <c r="C150" s="279"/>
      <c r="D150" s="272"/>
      <c r="E150" s="280"/>
      <c r="F150" s="92"/>
      <c r="G150" s="281"/>
      <c r="H150" s="46"/>
      <c r="I150" s="46"/>
      <c r="J150" s="72"/>
      <c r="O150" s="9">
        <f t="shared" si="15"/>
        <v>0</v>
      </c>
      <c r="P150" s="9">
        <f>VLOOKUP(C150,{"29 - Psychiatrie (Erwachsene)",1;"30 - Kinder- und Jugendpsychiatrie",1;"31 - Psychosomatik",1;"00 - Bitte eine Fachabteilung auswählen",0;0,0},2,0)</f>
        <v>0</v>
      </c>
      <c r="Q150" s="9">
        <f t="shared" si="16"/>
        <v>0</v>
      </c>
      <c r="R150" s="9">
        <f t="shared" si="17"/>
        <v>0</v>
      </c>
      <c r="S150" s="9">
        <f t="shared" si="18"/>
        <v>0</v>
      </c>
      <c r="T150" s="9">
        <f t="shared" si="19"/>
        <v>0</v>
      </c>
      <c r="V150" s="9">
        <f>VLOOKUP($C150,{"29 - Psychiatrie (Erwachsene)",1;"30 - Kinder- und Jugendpsychiatrie",1;"31 - Psychosomatik",1;"00 - Bitte eine Fachabteilung auswählen",0;0,0},2,0)</f>
        <v>0</v>
      </c>
      <c r="W150" s="9" t="str">
        <f>IF('Angaben KH-Standort'!$D$13&gt;0,"VJ","KJA")</f>
        <v>KJA</v>
      </c>
      <c r="X150" s="9" t="str">
        <f>VLOOKUP(C149,{"29 - Psychiatrie (Erwachsene)","Einrichtungen2";"30 - Kinder- und Jugendpsychiatrie","Einrichtungen2";"31 - Psychosomatik","Einrichtungen2";"00 - Bitte eine Einrichtung auswählen","Leer";0,"Leer"},2,0)</f>
        <v>Leer</v>
      </c>
      <c r="Y150" s="39" t="str">
        <f t="shared" si="20"/>
        <v>Leer</v>
      </c>
      <c r="Z150" s="9" t="str">
        <f>VLOOKUP($C150,{"29 - Psychiatrie (Erwachsene)","Psychiatrie";"30 - Kinder- und Jugendpsychiatrie","KJPsychiatrie";"31 - Psychosomatik","Psychosomatik";"00 - Bitte eine Fachabteilung auswählen","Leer";0,"Leer"},2,0)</f>
        <v>Leer</v>
      </c>
    </row>
    <row r="151" spans="2:26" ht="15" customHeight="1" x14ac:dyDescent="0.25">
      <c r="B151" s="78" t="str">
        <f t="shared" si="14"/>
        <v>!!!</v>
      </c>
      <c r="C151" s="279"/>
      <c r="D151" s="272"/>
      <c r="E151" s="280"/>
      <c r="F151" s="92"/>
      <c r="G151" s="281"/>
      <c r="H151" s="46"/>
      <c r="I151" s="46"/>
      <c r="J151" s="72"/>
      <c r="O151" s="9">
        <f t="shared" si="15"/>
        <v>0</v>
      </c>
      <c r="P151" s="9">
        <f>VLOOKUP(C151,{"29 - Psychiatrie (Erwachsene)",1;"30 - Kinder- und Jugendpsychiatrie",1;"31 - Psychosomatik",1;"00 - Bitte eine Fachabteilung auswählen",0;0,0},2,0)</f>
        <v>0</v>
      </c>
      <c r="Q151" s="9">
        <f t="shared" si="16"/>
        <v>0</v>
      </c>
      <c r="R151" s="9">
        <f t="shared" si="17"/>
        <v>0</v>
      </c>
      <c r="S151" s="9">
        <f t="shared" si="18"/>
        <v>0</v>
      </c>
      <c r="T151" s="9">
        <f t="shared" si="19"/>
        <v>0</v>
      </c>
      <c r="V151" s="9">
        <f>VLOOKUP($C151,{"29 - Psychiatrie (Erwachsene)",1;"30 - Kinder- und Jugendpsychiatrie",1;"31 - Psychosomatik",1;"00 - Bitte eine Fachabteilung auswählen",0;0,0},2,0)</f>
        <v>0</v>
      </c>
      <c r="W151" s="9" t="str">
        <f>IF('Angaben KH-Standort'!$D$13&gt;0,"VJ","KJA")</f>
        <v>KJA</v>
      </c>
      <c r="X151" s="9" t="str">
        <f>VLOOKUP(C150,{"29 - Psychiatrie (Erwachsene)","Einrichtungen2";"30 - Kinder- und Jugendpsychiatrie","Einrichtungen2";"31 - Psychosomatik","Einrichtungen2";"00 - Bitte eine Einrichtung auswählen","Leer";0,"Leer"},2,0)</f>
        <v>Leer</v>
      </c>
      <c r="Y151" s="39" t="str">
        <f t="shared" si="20"/>
        <v>Leer</v>
      </c>
      <c r="Z151" s="9" t="str">
        <f>VLOOKUP($C151,{"29 - Psychiatrie (Erwachsene)","Psychiatrie";"30 - Kinder- und Jugendpsychiatrie","KJPsychiatrie";"31 - Psychosomatik","Psychosomatik";"00 - Bitte eine Fachabteilung auswählen","Leer";0,"Leer"},2,0)</f>
        <v>Leer</v>
      </c>
    </row>
    <row r="152" spans="2:26" ht="15" customHeight="1" x14ac:dyDescent="0.25">
      <c r="B152" s="78" t="str">
        <f t="shared" si="14"/>
        <v>!!!</v>
      </c>
      <c r="C152" s="279"/>
      <c r="D152" s="272"/>
      <c r="E152" s="280"/>
      <c r="F152" s="92"/>
      <c r="G152" s="281"/>
      <c r="H152" s="46"/>
      <c r="I152" s="46"/>
      <c r="J152" s="72"/>
      <c r="O152" s="9">
        <f t="shared" si="15"/>
        <v>0</v>
      </c>
      <c r="P152" s="9">
        <f>VLOOKUP(C152,{"29 - Psychiatrie (Erwachsene)",1;"30 - Kinder- und Jugendpsychiatrie",1;"31 - Psychosomatik",1;"00 - Bitte eine Fachabteilung auswählen",0;0,0},2,0)</f>
        <v>0</v>
      </c>
      <c r="Q152" s="9">
        <f t="shared" si="16"/>
        <v>0</v>
      </c>
      <c r="R152" s="9">
        <f t="shared" si="17"/>
        <v>0</v>
      </c>
      <c r="S152" s="9">
        <f t="shared" si="18"/>
        <v>0</v>
      </c>
      <c r="T152" s="9">
        <f t="shared" si="19"/>
        <v>0</v>
      </c>
      <c r="V152" s="9">
        <f>VLOOKUP($C152,{"29 - Psychiatrie (Erwachsene)",1;"30 - Kinder- und Jugendpsychiatrie",1;"31 - Psychosomatik",1;"00 - Bitte eine Fachabteilung auswählen",0;0,0},2,0)</f>
        <v>0</v>
      </c>
      <c r="W152" s="9" t="str">
        <f>IF('Angaben KH-Standort'!$D$13&gt;0,"VJ","KJA")</f>
        <v>KJA</v>
      </c>
      <c r="X152" s="9" t="str">
        <f>VLOOKUP(C151,{"29 - Psychiatrie (Erwachsene)","Einrichtungen2";"30 - Kinder- und Jugendpsychiatrie","Einrichtungen2";"31 - Psychosomatik","Einrichtungen2";"00 - Bitte eine Einrichtung auswählen","Leer";0,"Leer"},2,0)</f>
        <v>Leer</v>
      </c>
      <c r="Y152" s="39" t="str">
        <f t="shared" si="20"/>
        <v>Leer</v>
      </c>
      <c r="Z152" s="9" t="str">
        <f>VLOOKUP($C152,{"29 - Psychiatrie (Erwachsene)","Psychiatrie";"30 - Kinder- und Jugendpsychiatrie","KJPsychiatrie";"31 - Psychosomatik","Psychosomatik";"00 - Bitte eine Fachabteilung auswählen","Leer";0,"Leer"},2,0)</f>
        <v>Leer</v>
      </c>
    </row>
    <row r="153" spans="2:26" ht="15" customHeight="1" x14ac:dyDescent="0.25">
      <c r="B153" s="78" t="str">
        <f t="shared" si="14"/>
        <v>!!!</v>
      </c>
      <c r="C153" s="279"/>
      <c r="D153" s="272"/>
      <c r="E153" s="280"/>
      <c r="F153" s="92"/>
      <c r="G153" s="281"/>
      <c r="H153" s="46"/>
      <c r="I153" s="46"/>
      <c r="J153" s="72"/>
      <c r="O153" s="9">
        <f t="shared" si="15"/>
        <v>0</v>
      </c>
      <c r="P153" s="9">
        <f>VLOOKUP(C153,{"29 - Psychiatrie (Erwachsene)",1;"30 - Kinder- und Jugendpsychiatrie",1;"31 - Psychosomatik",1;"00 - Bitte eine Fachabteilung auswählen",0;0,0},2,0)</f>
        <v>0</v>
      </c>
      <c r="Q153" s="9">
        <f t="shared" si="16"/>
        <v>0</v>
      </c>
      <c r="R153" s="9">
        <f t="shared" si="17"/>
        <v>0</v>
      </c>
      <c r="S153" s="9">
        <f t="shared" si="18"/>
        <v>0</v>
      </c>
      <c r="T153" s="9">
        <f t="shared" si="19"/>
        <v>0</v>
      </c>
      <c r="V153" s="9">
        <f>VLOOKUP($C153,{"29 - Psychiatrie (Erwachsene)",1;"30 - Kinder- und Jugendpsychiatrie",1;"31 - Psychosomatik",1;"00 - Bitte eine Fachabteilung auswählen",0;0,0},2,0)</f>
        <v>0</v>
      </c>
      <c r="W153" s="9" t="str">
        <f>IF('Angaben KH-Standort'!$D$13&gt;0,"VJ","KJA")</f>
        <v>KJA</v>
      </c>
      <c r="X153" s="9" t="str">
        <f>VLOOKUP(C152,{"29 - Psychiatrie (Erwachsene)","Einrichtungen2";"30 - Kinder- und Jugendpsychiatrie","Einrichtungen2";"31 - Psychosomatik","Einrichtungen2";"00 - Bitte eine Einrichtung auswählen","Leer";0,"Leer"},2,0)</f>
        <v>Leer</v>
      </c>
      <c r="Y153" s="39" t="str">
        <f t="shared" si="20"/>
        <v>Leer</v>
      </c>
      <c r="Z153" s="9" t="str">
        <f>VLOOKUP($C153,{"29 - Psychiatrie (Erwachsene)","Psychiatrie";"30 - Kinder- und Jugendpsychiatrie","KJPsychiatrie";"31 - Psychosomatik","Psychosomatik";"00 - Bitte eine Fachabteilung auswählen","Leer";0,"Leer"},2,0)</f>
        <v>Leer</v>
      </c>
    </row>
    <row r="154" spans="2:26" ht="15" customHeight="1" x14ac:dyDescent="0.25">
      <c r="B154" s="78" t="str">
        <f t="shared" si="14"/>
        <v>!!!</v>
      </c>
      <c r="C154" s="279"/>
      <c r="D154" s="272"/>
      <c r="E154" s="280"/>
      <c r="F154" s="92"/>
      <c r="G154" s="281"/>
      <c r="H154" s="46"/>
      <c r="I154" s="46"/>
      <c r="J154" s="72"/>
      <c r="O154" s="9">
        <f t="shared" si="15"/>
        <v>0</v>
      </c>
      <c r="P154" s="9">
        <f>VLOOKUP(C154,{"29 - Psychiatrie (Erwachsene)",1;"30 - Kinder- und Jugendpsychiatrie",1;"31 - Psychosomatik",1;"00 - Bitte eine Fachabteilung auswählen",0;0,0},2,0)</f>
        <v>0</v>
      </c>
      <c r="Q154" s="9">
        <f t="shared" si="16"/>
        <v>0</v>
      </c>
      <c r="R154" s="9">
        <f t="shared" si="17"/>
        <v>0</v>
      </c>
      <c r="S154" s="9">
        <f t="shared" si="18"/>
        <v>0</v>
      </c>
      <c r="T154" s="9">
        <f t="shared" si="19"/>
        <v>0</v>
      </c>
      <c r="V154" s="9">
        <f>VLOOKUP($C154,{"29 - Psychiatrie (Erwachsene)",1;"30 - Kinder- und Jugendpsychiatrie",1;"31 - Psychosomatik",1;"00 - Bitte eine Fachabteilung auswählen",0;0,0},2,0)</f>
        <v>0</v>
      </c>
      <c r="W154" s="9" t="str">
        <f>IF('Angaben KH-Standort'!$D$13&gt;0,"VJ","KJA")</f>
        <v>KJA</v>
      </c>
      <c r="X154" s="9" t="str">
        <f>VLOOKUP(C153,{"29 - Psychiatrie (Erwachsene)","Einrichtungen2";"30 - Kinder- und Jugendpsychiatrie","Einrichtungen2";"31 - Psychosomatik","Einrichtungen2";"00 - Bitte eine Einrichtung auswählen","Leer";0,"Leer"},2,0)</f>
        <v>Leer</v>
      </c>
      <c r="Y154" s="39" t="str">
        <f t="shared" si="20"/>
        <v>Leer</v>
      </c>
      <c r="Z154" s="9" t="str">
        <f>VLOOKUP($C154,{"29 - Psychiatrie (Erwachsene)","Psychiatrie";"30 - Kinder- und Jugendpsychiatrie","KJPsychiatrie";"31 - Psychosomatik","Psychosomatik";"00 - Bitte eine Fachabteilung auswählen","Leer";0,"Leer"},2,0)</f>
        <v>Leer</v>
      </c>
    </row>
    <row r="155" spans="2:26" ht="15" customHeight="1" x14ac:dyDescent="0.25">
      <c r="B155" s="78" t="str">
        <f t="shared" ref="B155:B218" si="21">IF(SUM(P155:T155)&lt;5,"!!!","")</f>
        <v>!!!</v>
      </c>
      <c r="C155" s="279"/>
      <c r="D155" s="272"/>
      <c r="E155" s="280"/>
      <c r="F155" s="92"/>
      <c r="G155" s="281"/>
      <c r="H155" s="46"/>
      <c r="I155" s="46"/>
      <c r="J155" s="72"/>
      <c r="O155" s="9">
        <f t="shared" si="15"/>
        <v>0</v>
      </c>
      <c r="P155" s="9">
        <f>VLOOKUP(C155,{"29 - Psychiatrie (Erwachsene)",1;"30 - Kinder- und Jugendpsychiatrie",1;"31 - Psychosomatik",1;"00 - Bitte eine Fachabteilung auswählen",0;0,0},2,0)</f>
        <v>0</v>
      </c>
      <c r="Q155" s="9">
        <f t="shared" si="16"/>
        <v>0</v>
      </c>
      <c r="R155" s="9">
        <f t="shared" si="17"/>
        <v>0</v>
      </c>
      <c r="S155" s="9">
        <f t="shared" si="18"/>
        <v>0</v>
      </c>
      <c r="T155" s="9">
        <f t="shared" si="19"/>
        <v>0</v>
      </c>
      <c r="V155" s="9">
        <f>VLOOKUP($C155,{"29 - Psychiatrie (Erwachsene)",1;"30 - Kinder- und Jugendpsychiatrie",1;"31 - Psychosomatik",1;"00 - Bitte eine Fachabteilung auswählen",0;0,0},2,0)</f>
        <v>0</v>
      </c>
      <c r="W155" s="9" t="str">
        <f>IF('Angaben KH-Standort'!$D$13&gt;0,"VJ","KJA")</f>
        <v>KJA</v>
      </c>
      <c r="X155" s="9" t="str">
        <f>VLOOKUP(C154,{"29 - Psychiatrie (Erwachsene)","Einrichtungen2";"30 - Kinder- und Jugendpsychiatrie","Einrichtungen2";"31 - Psychosomatik","Einrichtungen2";"00 - Bitte eine Einrichtung auswählen","Leer";0,"Leer"},2,0)</f>
        <v>Leer</v>
      </c>
      <c r="Y155" s="39" t="str">
        <f t="shared" si="20"/>
        <v>Leer</v>
      </c>
      <c r="Z155" s="9" t="str">
        <f>VLOOKUP($C155,{"29 - Psychiatrie (Erwachsene)","Psychiatrie";"30 - Kinder- und Jugendpsychiatrie","KJPsychiatrie";"31 - Psychosomatik","Psychosomatik";"00 - Bitte eine Fachabteilung auswählen","Leer";0,"Leer"},2,0)</f>
        <v>Leer</v>
      </c>
    </row>
    <row r="156" spans="2:26" ht="15" customHeight="1" x14ac:dyDescent="0.25">
      <c r="B156" s="78" t="str">
        <f t="shared" si="21"/>
        <v>!!!</v>
      </c>
      <c r="C156" s="279"/>
      <c r="D156" s="272"/>
      <c r="E156" s="280"/>
      <c r="F156" s="92"/>
      <c r="G156" s="281"/>
      <c r="H156" s="46"/>
      <c r="I156" s="46"/>
      <c r="J156" s="72"/>
      <c r="O156" s="9">
        <f t="shared" si="15"/>
        <v>0</v>
      </c>
      <c r="P156" s="9">
        <f>VLOOKUP(C156,{"29 - Psychiatrie (Erwachsene)",1;"30 - Kinder- und Jugendpsychiatrie",1;"31 - Psychosomatik",1;"00 - Bitte eine Fachabteilung auswählen",0;0,0},2,0)</f>
        <v>0</v>
      </c>
      <c r="Q156" s="9">
        <f t="shared" si="16"/>
        <v>0</v>
      </c>
      <c r="R156" s="9">
        <f t="shared" si="17"/>
        <v>0</v>
      </c>
      <c r="S156" s="9">
        <f t="shared" si="18"/>
        <v>0</v>
      </c>
      <c r="T156" s="9">
        <f t="shared" si="19"/>
        <v>0</v>
      </c>
      <c r="V156" s="9">
        <f>VLOOKUP($C156,{"29 - Psychiatrie (Erwachsene)",1;"30 - Kinder- und Jugendpsychiatrie",1;"31 - Psychosomatik",1;"00 - Bitte eine Fachabteilung auswählen",0;0,0},2,0)</f>
        <v>0</v>
      </c>
      <c r="W156" s="9" t="str">
        <f>IF('Angaben KH-Standort'!$D$13&gt;0,"VJ","KJA")</f>
        <v>KJA</v>
      </c>
      <c r="X156" s="9" t="str">
        <f>VLOOKUP(C155,{"29 - Psychiatrie (Erwachsene)","Einrichtungen2";"30 - Kinder- und Jugendpsychiatrie","Einrichtungen2";"31 - Psychosomatik","Einrichtungen2";"00 - Bitte eine Einrichtung auswählen","Leer";0,"Leer"},2,0)</f>
        <v>Leer</v>
      </c>
      <c r="Y156" s="39" t="str">
        <f t="shared" si="20"/>
        <v>Leer</v>
      </c>
      <c r="Z156" s="9" t="str">
        <f>VLOOKUP($C156,{"29 - Psychiatrie (Erwachsene)","Psychiatrie";"30 - Kinder- und Jugendpsychiatrie","KJPsychiatrie";"31 - Psychosomatik","Psychosomatik";"00 - Bitte eine Fachabteilung auswählen","Leer";0,"Leer"},2,0)</f>
        <v>Leer</v>
      </c>
    </row>
    <row r="157" spans="2:26" ht="15" customHeight="1" x14ac:dyDescent="0.25">
      <c r="B157" s="78" t="str">
        <f t="shared" si="21"/>
        <v>!!!</v>
      </c>
      <c r="C157" s="279"/>
      <c r="D157" s="272"/>
      <c r="E157" s="280"/>
      <c r="F157" s="92"/>
      <c r="G157" s="281"/>
      <c r="H157" s="46"/>
      <c r="I157" s="46"/>
      <c r="J157" s="72"/>
      <c r="O157" s="9">
        <f t="shared" si="15"/>
        <v>0</v>
      </c>
      <c r="P157" s="9">
        <f>VLOOKUP(C157,{"29 - Psychiatrie (Erwachsene)",1;"30 - Kinder- und Jugendpsychiatrie",1;"31 - Psychosomatik",1;"00 - Bitte eine Fachabteilung auswählen",0;0,0},2,0)</f>
        <v>0</v>
      </c>
      <c r="Q157" s="9">
        <f t="shared" si="16"/>
        <v>0</v>
      </c>
      <c r="R157" s="9">
        <f t="shared" si="17"/>
        <v>0</v>
      </c>
      <c r="S157" s="9">
        <f t="shared" si="18"/>
        <v>0</v>
      </c>
      <c r="T157" s="9">
        <f t="shared" si="19"/>
        <v>0</v>
      </c>
      <c r="V157" s="9">
        <f>VLOOKUP($C157,{"29 - Psychiatrie (Erwachsene)",1;"30 - Kinder- und Jugendpsychiatrie",1;"31 - Psychosomatik",1;"00 - Bitte eine Fachabteilung auswählen",0;0,0},2,0)</f>
        <v>0</v>
      </c>
      <c r="W157" s="9" t="str">
        <f>IF('Angaben KH-Standort'!$D$13&gt;0,"VJ","KJA")</f>
        <v>KJA</v>
      </c>
      <c r="X157" s="9" t="str">
        <f>VLOOKUP(C156,{"29 - Psychiatrie (Erwachsene)","Einrichtungen2";"30 - Kinder- und Jugendpsychiatrie","Einrichtungen2";"31 - Psychosomatik","Einrichtungen2";"00 - Bitte eine Einrichtung auswählen","Leer";0,"Leer"},2,0)</f>
        <v>Leer</v>
      </c>
      <c r="Y157" s="39" t="str">
        <f t="shared" si="20"/>
        <v>Leer</v>
      </c>
      <c r="Z157" s="9" t="str">
        <f>VLOOKUP($C157,{"29 - Psychiatrie (Erwachsene)","Psychiatrie";"30 - Kinder- und Jugendpsychiatrie","KJPsychiatrie";"31 - Psychosomatik","Psychosomatik";"00 - Bitte eine Fachabteilung auswählen","Leer";0,"Leer"},2,0)</f>
        <v>Leer</v>
      </c>
    </row>
    <row r="158" spans="2:26" ht="15" customHeight="1" x14ac:dyDescent="0.25">
      <c r="B158" s="78" t="str">
        <f t="shared" si="21"/>
        <v>!!!</v>
      </c>
      <c r="C158" s="279"/>
      <c r="D158" s="272"/>
      <c r="E158" s="280"/>
      <c r="F158" s="92"/>
      <c r="G158" s="281"/>
      <c r="H158" s="46"/>
      <c r="I158" s="46"/>
      <c r="J158" s="72"/>
      <c r="O158" s="9">
        <f t="shared" si="15"/>
        <v>0</v>
      </c>
      <c r="P158" s="9">
        <f>VLOOKUP(C158,{"29 - Psychiatrie (Erwachsene)",1;"30 - Kinder- und Jugendpsychiatrie",1;"31 - Psychosomatik",1;"00 - Bitte eine Fachabteilung auswählen",0;0,0},2,0)</f>
        <v>0</v>
      </c>
      <c r="Q158" s="9">
        <f t="shared" si="16"/>
        <v>0</v>
      </c>
      <c r="R158" s="9">
        <f t="shared" si="17"/>
        <v>0</v>
      </c>
      <c r="S158" s="9">
        <f t="shared" si="18"/>
        <v>0</v>
      </c>
      <c r="T158" s="9">
        <f t="shared" si="19"/>
        <v>0</v>
      </c>
      <c r="V158" s="9">
        <f>VLOOKUP($C158,{"29 - Psychiatrie (Erwachsene)",1;"30 - Kinder- und Jugendpsychiatrie",1;"31 - Psychosomatik",1;"00 - Bitte eine Fachabteilung auswählen",0;0,0},2,0)</f>
        <v>0</v>
      </c>
      <c r="W158" s="9" t="str">
        <f>IF('Angaben KH-Standort'!$D$13&gt;0,"VJ","KJA")</f>
        <v>KJA</v>
      </c>
      <c r="X158" s="9" t="str">
        <f>VLOOKUP(C157,{"29 - Psychiatrie (Erwachsene)","Einrichtungen2";"30 - Kinder- und Jugendpsychiatrie","Einrichtungen2";"31 - Psychosomatik","Einrichtungen2";"00 - Bitte eine Einrichtung auswählen","Leer";0,"Leer"},2,0)</f>
        <v>Leer</v>
      </c>
      <c r="Y158" s="39" t="str">
        <f t="shared" si="20"/>
        <v>Leer</v>
      </c>
      <c r="Z158" s="9" t="str">
        <f>VLOOKUP($C158,{"29 - Psychiatrie (Erwachsene)","Psychiatrie";"30 - Kinder- und Jugendpsychiatrie","KJPsychiatrie";"31 - Psychosomatik","Psychosomatik";"00 - Bitte eine Fachabteilung auswählen","Leer";0,"Leer"},2,0)</f>
        <v>Leer</v>
      </c>
    </row>
    <row r="159" spans="2:26" ht="15" customHeight="1" x14ac:dyDescent="0.25">
      <c r="B159" s="78" t="str">
        <f t="shared" si="21"/>
        <v>!!!</v>
      </c>
      <c r="C159" s="279"/>
      <c r="D159" s="272"/>
      <c r="E159" s="280"/>
      <c r="F159" s="92"/>
      <c r="G159" s="281"/>
      <c r="H159" s="46"/>
      <c r="I159" s="46"/>
      <c r="J159" s="72"/>
      <c r="O159" s="9">
        <f t="shared" si="15"/>
        <v>0</v>
      </c>
      <c r="P159" s="9">
        <f>VLOOKUP(C159,{"29 - Psychiatrie (Erwachsene)",1;"30 - Kinder- und Jugendpsychiatrie",1;"31 - Psychosomatik",1;"00 - Bitte eine Fachabteilung auswählen",0;0,0},2,0)</f>
        <v>0</v>
      </c>
      <c r="Q159" s="9">
        <f t="shared" si="16"/>
        <v>0</v>
      </c>
      <c r="R159" s="9">
        <f t="shared" si="17"/>
        <v>0</v>
      </c>
      <c r="S159" s="9">
        <f t="shared" si="18"/>
        <v>0</v>
      </c>
      <c r="T159" s="9">
        <f t="shared" si="19"/>
        <v>0</v>
      </c>
      <c r="V159" s="9">
        <f>VLOOKUP($C159,{"29 - Psychiatrie (Erwachsene)",1;"30 - Kinder- und Jugendpsychiatrie",1;"31 - Psychosomatik",1;"00 - Bitte eine Fachabteilung auswählen",0;0,0},2,0)</f>
        <v>0</v>
      </c>
      <c r="W159" s="9" t="str">
        <f>IF('Angaben KH-Standort'!$D$13&gt;0,"VJ","KJA")</f>
        <v>KJA</v>
      </c>
      <c r="X159" s="9" t="str">
        <f>VLOOKUP(C158,{"29 - Psychiatrie (Erwachsene)","Einrichtungen2";"30 - Kinder- und Jugendpsychiatrie","Einrichtungen2";"31 - Psychosomatik","Einrichtungen2";"00 - Bitte eine Einrichtung auswählen","Leer";0,"Leer"},2,0)</f>
        <v>Leer</v>
      </c>
      <c r="Y159" s="39" t="str">
        <f t="shared" si="20"/>
        <v>Leer</v>
      </c>
      <c r="Z159" s="9" t="str">
        <f>VLOOKUP($C159,{"29 - Psychiatrie (Erwachsene)","Psychiatrie";"30 - Kinder- und Jugendpsychiatrie","KJPsychiatrie";"31 - Psychosomatik","Psychosomatik";"00 - Bitte eine Fachabteilung auswählen","Leer";0,"Leer"},2,0)</f>
        <v>Leer</v>
      </c>
    </row>
    <row r="160" spans="2:26" ht="15" customHeight="1" x14ac:dyDescent="0.25">
      <c r="B160" s="78" t="str">
        <f t="shared" si="21"/>
        <v>!!!</v>
      </c>
      <c r="C160" s="279"/>
      <c r="D160" s="272"/>
      <c r="E160" s="280"/>
      <c r="F160" s="92"/>
      <c r="G160" s="281"/>
      <c r="H160" s="46"/>
      <c r="I160" s="46"/>
      <c r="J160" s="72"/>
      <c r="O160" s="9">
        <f t="shared" si="15"/>
        <v>0</v>
      </c>
      <c r="P160" s="9">
        <f>VLOOKUP(C160,{"29 - Psychiatrie (Erwachsene)",1;"30 - Kinder- und Jugendpsychiatrie",1;"31 - Psychosomatik",1;"00 - Bitte eine Fachabteilung auswählen",0;0,0},2,0)</f>
        <v>0</v>
      </c>
      <c r="Q160" s="9">
        <f t="shared" si="16"/>
        <v>0</v>
      </c>
      <c r="R160" s="9">
        <f t="shared" si="17"/>
        <v>0</v>
      </c>
      <c r="S160" s="9">
        <f t="shared" si="18"/>
        <v>0</v>
      </c>
      <c r="T160" s="9">
        <f t="shared" si="19"/>
        <v>0</v>
      </c>
      <c r="V160" s="9">
        <f>VLOOKUP($C160,{"29 - Psychiatrie (Erwachsene)",1;"30 - Kinder- und Jugendpsychiatrie",1;"31 - Psychosomatik",1;"00 - Bitte eine Fachabteilung auswählen",0;0,0},2,0)</f>
        <v>0</v>
      </c>
      <c r="W160" s="9" t="str">
        <f>IF('Angaben KH-Standort'!$D$13&gt;0,"VJ","KJA")</f>
        <v>KJA</v>
      </c>
      <c r="X160" s="9" t="str">
        <f>VLOOKUP(C159,{"29 - Psychiatrie (Erwachsene)","Einrichtungen2";"30 - Kinder- und Jugendpsychiatrie","Einrichtungen2";"31 - Psychosomatik","Einrichtungen2";"00 - Bitte eine Einrichtung auswählen","Leer";0,"Leer"},2,0)</f>
        <v>Leer</v>
      </c>
      <c r="Y160" s="39" t="str">
        <f t="shared" si="20"/>
        <v>Leer</v>
      </c>
      <c r="Z160" s="9" t="str">
        <f>VLOOKUP($C160,{"29 - Psychiatrie (Erwachsene)","Psychiatrie";"30 - Kinder- und Jugendpsychiatrie","KJPsychiatrie";"31 - Psychosomatik","Psychosomatik";"00 - Bitte eine Fachabteilung auswählen","Leer";0,"Leer"},2,0)</f>
        <v>Leer</v>
      </c>
    </row>
    <row r="161" spans="2:26" ht="15" customHeight="1" x14ac:dyDescent="0.25">
      <c r="B161" s="78" t="str">
        <f t="shared" si="21"/>
        <v>!!!</v>
      </c>
      <c r="C161" s="279"/>
      <c r="D161" s="272"/>
      <c r="E161" s="280"/>
      <c r="F161" s="92"/>
      <c r="G161" s="281"/>
      <c r="H161" s="46"/>
      <c r="I161" s="46"/>
      <c r="J161" s="72"/>
      <c r="O161" s="9">
        <f t="shared" si="15"/>
        <v>0</v>
      </c>
      <c r="P161" s="9">
        <f>VLOOKUP(C161,{"29 - Psychiatrie (Erwachsene)",1;"30 - Kinder- und Jugendpsychiatrie",1;"31 - Psychosomatik",1;"00 - Bitte eine Fachabteilung auswählen",0;0,0},2,0)</f>
        <v>0</v>
      </c>
      <c r="Q161" s="9">
        <f t="shared" si="16"/>
        <v>0</v>
      </c>
      <c r="R161" s="9">
        <f t="shared" si="17"/>
        <v>0</v>
      </c>
      <c r="S161" s="9">
        <f t="shared" si="18"/>
        <v>0</v>
      </c>
      <c r="T161" s="9">
        <f t="shared" si="19"/>
        <v>0</v>
      </c>
      <c r="V161" s="9">
        <f>VLOOKUP($C161,{"29 - Psychiatrie (Erwachsene)",1;"30 - Kinder- und Jugendpsychiatrie",1;"31 - Psychosomatik",1;"00 - Bitte eine Fachabteilung auswählen",0;0,0},2,0)</f>
        <v>0</v>
      </c>
      <c r="W161" s="9" t="str">
        <f>IF('Angaben KH-Standort'!$D$13&gt;0,"VJ","KJA")</f>
        <v>KJA</v>
      </c>
      <c r="X161" s="9" t="str">
        <f>VLOOKUP(C160,{"29 - Psychiatrie (Erwachsene)","Einrichtungen2";"30 - Kinder- und Jugendpsychiatrie","Einrichtungen2";"31 - Psychosomatik","Einrichtungen2";"00 - Bitte eine Einrichtung auswählen","Leer";0,"Leer"},2,0)</f>
        <v>Leer</v>
      </c>
      <c r="Y161" s="39" t="str">
        <f t="shared" si="20"/>
        <v>Leer</v>
      </c>
      <c r="Z161" s="9" t="str">
        <f>VLOOKUP($C161,{"29 - Psychiatrie (Erwachsene)","Psychiatrie";"30 - Kinder- und Jugendpsychiatrie","KJPsychiatrie";"31 - Psychosomatik","Psychosomatik";"00 - Bitte eine Fachabteilung auswählen","Leer";0,"Leer"},2,0)</f>
        <v>Leer</v>
      </c>
    </row>
    <row r="162" spans="2:26" ht="15" customHeight="1" x14ac:dyDescent="0.25">
      <c r="B162" s="78" t="str">
        <f t="shared" si="21"/>
        <v>!!!</v>
      </c>
      <c r="C162" s="279"/>
      <c r="D162" s="272"/>
      <c r="E162" s="280"/>
      <c r="F162" s="92"/>
      <c r="G162" s="281"/>
      <c r="H162" s="46"/>
      <c r="I162" s="46"/>
      <c r="J162" s="72"/>
      <c r="O162" s="9">
        <f t="shared" si="15"/>
        <v>0</v>
      </c>
      <c r="P162" s="9">
        <f>VLOOKUP(C162,{"29 - Psychiatrie (Erwachsene)",1;"30 - Kinder- und Jugendpsychiatrie",1;"31 - Psychosomatik",1;"00 - Bitte eine Fachabteilung auswählen",0;0,0},2,0)</f>
        <v>0</v>
      </c>
      <c r="Q162" s="9">
        <f t="shared" si="16"/>
        <v>0</v>
      </c>
      <c r="R162" s="9">
        <f t="shared" si="17"/>
        <v>0</v>
      </c>
      <c r="S162" s="9">
        <f t="shared" si="18"/>
        <v>0</v>
      </c>
      <c r="T162" s="9">
        <f t="shared" si="19"/>
        <v>0</v>
      </c>
      <c r="V162" s="9">
        <f>VLOOKUP($C162,{"29 - Psychiatrie (Erwachsene)",1;"30 - Kinder- und Jugendpsychiatrie",1;"31 - Psychosomatik",1;"00 - Bitte eine Fachabteilung auswählen",0;0,0},2,0)</f>
        <v>0</v>
      </c>
      <c r="W162" s="9" t="str">
        <f>IF('Angaben KH-Standort'!$D$13&gt;0,"VJ","KJA")</f>
        <v>KJA</v>
      </c>
      <c r="X162" s="9" t="str">
        <f>VLOOKUP(C161,{"29 - Psychiatrie (Erwachsene)","Einrichtungen2";"30 - Kinder- und Jugendpsychiatrie","Einrichtungen2";"31 - Psychosomatik","Einrichtungen2";"00 - Bitte eine Einrichtung auswählen","Leer";0,"Leer"},2,0)</f>
        <v>Leer</v>
      </c>
      <c r="Y162" s="39" t="str">
        <f t="shared" si="20"/>
        <v>Leer</v>
      </c>
      <c r="Z162" s="9" t="str">
        <f>VLOOKUP($C162,{"29 - Psychiatrie (Erwachsene)","Psychiatrie";"30 - Kinder- und Jugendpsychiatrie","KJPsychiatrie";"31 - Psychosomatik","Psychosomatik";"00 - Bitte eine Fachabteilung auswählen","Leer";0,"Leer"},2,0)</f>
        <v>Leer</v>
      </c>
    </row>
    <row r="163" spans="2:26" ht="15" customHeight="1" x14ac:dyDescent="0.25">
      <c r="B163" s="78" t="str">
        <f t="shared" si="21"/>
        <v>!!!</v>
      </c>
      <c r="C163" s="279"/>
      <c r="D163" s="272"/>
      <c r="E163" s="280"/>
      <c r="F163" s="92"/>
      <c r="G163" s="281"/>
      <c r="H163" s="46"/>
      <c r="I163" s="46"/>
      <c r="J163" s="72"/>
      <c r="O163" s="9">
        <f t="shared" si="15"/>
        <v>0</v>
      </c>
      <c r="P163" s="9">
        <f>VLOOKUP(C163,{"29 - Psychiatrie (Erwachsene)",1;"30 - Kinder- und Jugendpsychiatrie",1;"31 - Psychosomatik",1;"00 - Bitte eine Fachabteilung auswählen",0;0,0},2,0)</f>
        <v>0</v>
      </c>
      <c r="Q163" s="9">
        <f t="shared" si="16"/>
        <v>0</v>
      </c>
      <c r="R163" s="9">
        <f t="shared" si="17"/>
        <v>0</v>
      </c>
      <c r="S163" s="9">
        <f t="shared" si="18"/>
        <v>0</v>
      </c>
      <c r="T163" s="9">
        <f t="shared" si="19"/>
        <v>0</v>
      </c>
      <c r="V163" s="9">
        <f>VLOOKUP($C163,{"29 - Psychiatrie (Erwachsene)",1;"30 - Kinder- und Jugendpsychiatrie",1;"31 - Psychosomatik",1;"00 - Bitte eine Fachabteilung auswählen",0;0,0},2,0)</f>
        <v>0</v>
      </c>
      <c r="W163" s="9" t="str">
        <f>IF('Angaben KH-Standort'!$D$13&gt;0,"VJ","KJA")</f>
        <v>KJA</v>
      </c>
      <c r="X163" s="9" t="str">
        <f>VLOOKUP(C162,{"29 - Psychiatrie (Erwachsene)","Einrichtungen2";"30 - Kinder- und Jugendpsychiatrie","Einrichtungen2";"31 - Psychosomatik","Einrichtungen2";"00 - Bitte eine Einrichtung auswählen","Leer";0,"Leer"},2,0)</f>
        <v>Leer</v>
      </c>
      <c r="Y163" s="39" t="str">
        <f t="shared" si="20"/>
        <v>Leer</v>
      </c>
      <c r="Z163" s="9" t="str">
        <f>VLOOKUP($C163,{"29 - Psychiatrie (Erwachsene)","Psychiatrie";"30 - Kinder- und Jugendpsychiatrie","KJPsychiatrie";"31 - Psychosomatik","Psychosomatik";"00 - Bitte eine Fachabteilung auswählen","Leer";0,"Leer"},2,0)</f>
        <v>Leer</v>
      </c>
    </row>
    <row r="164" spans="2:26" ht="15" customHeight="1" x14ac:dyDescent="0.25">
      <c r="B164" s="78" t="str">
        <f t="shared" si="21"/>
        <v>!!!</v>
      </c>
      <c r="C164" s="279"/>
      <c r="D164" s="272"/>
      <c r="E164" s="280"/>
      <c r="F164" s="92"/>
      <c r="G164" s="281"/>
      <c r="H164" s="46"/>
      <c r="I164" s="46"/>
      <c r="J164" s="72"/>
      <c r="O164" s="9">
        <f t="shared" si="15"/>
        <v>0</v>
      </c>
      <c r="P164" s="9">
        <f>VLOOKUP(C164,{"29 - Psychiatrie (Erwachsene)",1;"30 - Kinder- und Jugendpsychiatrie",1;"31 - Psychosomatik",1;"00 - Bitte eine Fachabteilung auswählen",0;0,0},2,0)</f>
        <v>0</v>
      </c>
      <c r="Q164" s="9">
        <f t="shared" si="16"/>
        <v>0</v>
      </c>
      <c r="R164" s="9">
        <f t="shared" si="17"/>
        <v>0</v>
      </c>
      <c r="S164" s="9">
        <f t="shared" si="18"/>
        <v>0</v>
      </c>
      <c r="T164" s="9">
        <f t="shared" si="19"/>
        <v>0</v>
      </c>
      <c r="V164" s="9">
        <f>VLOOKUP($C164,{"29 - Psychiatrie (Erwachsene)",1;"30 - Kinder- und Jugendpsychiatrie",1;"31 - Psychosomatik",1;"00 - Bitte eine Fachabteilung auswählen",0;0,0},2,0)</f>
        <v>0</v>
      </c>
      <c r="W164" s="9" t="str">
        <f>IF('Angaben KH-Standort'!$D$13&gt;0,"VJ","KJA")</f>
        <v>KJA</v>
      </c>
      <c r="X164" s="9" t="str">
        <f>VLOOKUP(C163,{"29 - Psychiatrie (Erwachsene)","Einrichtungen2";"30 - Kinder- und Jugendpsychiatrie","Einrichtungen2";"31 - Psychosomatik","Einrichtungen2";"00 - Bitte eine Einrichtung auswählen","Leer";0,"Leer"},2,0)</f>
        <v>Leer</v>
      </c>
      <c r="Y164" s="39" t="str">
        <f t="shared" si="20"/>
        <v>Leer</v>
      </c>
      <c r="Z164" s="9" t="str">
        <f>VLOOKUP($C164,{"29 - Psychiatrie (Erwachsene)","Psychiatrie";"30 - Kinder- und Jugendpsychiatrie","KJPsychiatrie";"31 - Psychosomatik","Psychosomatik";"00 - Bitte eine Fachabteilung auswählen","Leer";0,"Leer"},2,0)</f>
        <v>Leer</v>
      </c>
    </row>
    <row r="165" spans="2:26" ht="15" customHeight="1" x14ac:dyDescent="0.25">
      <c r="B165" s="78" t="str">
        <f t="shared" si="21"/>
        <v>!!!</v>
      </c>
      <c r="C165" s="279"/>
      <c r="D165" s="272"/>
      <c r="E165" s="280"/>
      <c r="F165" s="92"/>
      <c r="G165" s="281"/>
      <c r="H165" s="46"/>
      <c r="I165" s="46"/>
      <c r="J165" s="72"/>
      <c r="O165" s="9">
        <f t="shared" si="15"/>
        <v>0</v>
      </c>
      <c r="P165" s="9">
        <f>VLOOKUP(C165,{"29 - Psychiatrie (Erwachsene)",1;"30 - Kinder- und Jugendpsychiatrie",1;"31 - Psychosomatik",1;"00 - Bitte eine Fachabteilung auswählen",0;0,0},2,0)</f>
        <v>0</v>
      </c>
      <c r="Q165" s="9">
        <f t="shared" si="16"/>
        <v>0</v>
      </c>
      <c r="R165" s="9">
        <f t="shared" si="17"/>
        <v>0</v>
      </c>
      <c r="S165" s="9">
        <f t="shared" si="18"/>
        <v>0</v>
      </c>
      <c r="T165" s="9">
        <f t="shared" si="19"/>
        <v>0</v>
      </c>
      <c r="V165" s="9">
        <f>VLOOKUP($C165,{"29 - Psychiatrie (Erwachsene)",1;"30 - Kinder- und Jugendpsychiatrie",1;"31 - Psychosomatik",1;"00 - Bitte eine Fachabteilung auswählen",0;0,0},2,0)</f>
        <v>0</v>
      </c>
      <c r="W165" s="9" t="str">
        <f>IF('Angaben KH-Standort'!$D$13&gt;0,"VJ","KJA")</f>
        <v>KJA</v>
      </c>
      <c r="X165" s="9" t="str">
        <f>VLOOKUP(C164,{"29 - Psychiatrie (Erwachsene)","Einrichtungen2";"30 - Kinder- und Jugendpsychiatrie","Einrichtungen2";"31 - Psychosomatik","Einrichtungen2";"00 - Bitte eine Einrichtung auswählen","Leer";0,"Leer"},2,0)</f>
        <v>Leer</v>
      </c>
      <c r="Y165" s="39" t="str">
        <f t="shared" si="20"/>
        <v>Leer</v>
      </c>
      <c r="Z165" s="9" t="str">
        <f>VLOOKUP($C165,{"29 - Psychiatrie (Erwachsene)","Psychiatrie";"30 - Kinder- und Jugendpsychiatrie","KJPsychiatrie";"31 - Psychosomatik","Psychosomatik";"00 - Bitte eine Fachabteilung auswählen","Leer";0,"Leer"},2,0)</f>
        <v>Leer</v>
      </c>
    </row>
    <row r="166" spans="2:26" ht="15" customHeight="1" x14ac:dyDescent="0.25">
      <c r="B166" s="78" t="str">
        <f t="shared" si="21"/>
        <v>!!!</v>
      </c>
      <c r="C166" s="279"/>
      <c r="D166" s="272"/>
      <c r="E166" s="280"/>
      <c r="F166" s="92"/>
      <c r="G166" s="281"/>
      <c r="H166" s="46"/>
      <c r="I166" s="46"/>
      <c r="J166" s="72"/>
      <c r="O166" s="9">
        <f t="shared" si="15"/>
        <v>0</v>
      </c>
      <c r="P166" s="9">
        <f>VLOOKUP(C166,{"29 - Psychiatrie (Erwachsene)",1;"30 - Kinder- und Jugendpsychiatrie",1;"31 - Psychosomatik",1;"00 - Bitte eine Fachabteilung auswählen",0;0,0},2,0)</f>
        <v>0</v>
      </c>
      <c r="Q166" s="9">
        <f t="shared" si="16"/>
        <v>0</v>
      </c>
      <c r="R166" s="9">
        <f t="shared" si="17"/>
        <v>0</v>
      </c>
      <c r="S166" s="9">
        <f t="shared" si="18"/>
        <v>0</v>
      </c>
      <c r="T166" s="9">
        <f t="shared" si="19"/>
        <v>0</v>
      </c>
      <c r="V166" s="9">
        <f>VLOOKUP($C166,{"29 - Psychiatrie (Erwachsene)",1;"30 - Kinder- und Jugendpsychiatrie",1;"31 - Psychosomatik",1;"00 - Bitte eine Fachabteilung auswählen",0;0,0},2,0)</f>
        <v>0</v>
      </c>
      <c r="W166" s="9" t="str">
        <f>IF('Angaben KH-Standort'!$D$13&gt;0,"VJ","KJA")</f>
        <v>KJA</v>
      </c>
      <c r="X166" s="9" t="str">
        <f>VLOOKUP(C165,{"29 - Psychiatrie (Erwachsene)","Einrichtungen2";"30 - Kinder- und Jugendpsychiatrie","Einrichtungen2";"31 - Psychosomatik","Einrichtungen2";"00 - Bitte eine Einrichtung auswählen","Leer";0,"Leer"},2,0)</f>
        <v>Leer</v>
      </c>
      <c r="Y166" s="39" t="str">
        <f t="shared" si="20"/>
        <v>Leer</v>
      </c>
      <c r="Z166" s="9" t="str">
        <f>VLOOKUP($C166,{"29 - Psychiatrie (Erwachsene)","Psychiatrie";"30 - Kinder- und Jugendpsychiatrie","KJPsychiatrie";"31 - Psychosomatik","Psychosomatik";"00 - Bitte eine Fachabteilung auswählen","Leer";0,"Leer"},2,0)</f>
        <v>Leer</v>
      </c>
    </row>
    <row r="167" spans="2:26" ht="15" customHeight="1" x14ac:dyDescent="0.25">
      <c r="B167" s="78" t="str">
        <f t="shared" si="21"/>
        <v>!!!</v>
      </c>
      <c r="C167" s="279"/>
      <c r="D167" s="272"/>
      <c r="E167" s="280"/>
      <c r="F167" s="92"/>
      <c r="G167" s="281"/>
      <c r="H167" s="46"/>
      <c r="I167" s="46"/>
      <c r="J167" s="72"/>
      <c r="O167" s="9">
        <f t="shared" si="15"/>
        <v>0</v>
      </c>
      <c r="P167" s="9">
        <f>VLOOKUP(C167,{"29 - Psychiatrie (Erwachsene)",1;"30 - Kinder- und Jugendpsychiatrie",1;"31 - Psychosomatik",1;"00 - Bitte eine Fachabteilung auswählen",0;0,0},2,0)</f>
        <v>0</v>
      </c>
      <c r="Q167" s="9">
        <f t="shared" si="16"/>
        <v>0</v>
      </c>
      <c r="R167" s="9">
        <f t="shared" si="17"/>
        <v>0</v>
      </c>
      <c r="S167" s="9">
        <f t="shared" si="18"/>
        <v>0</v>
      </c>
      <c r="T167" s="9">
        <f t="shared" si="19"/>
        <v>0</v>
      </c>
      <c r="V167" s="9">
        <f>VLOOKUP($C167,{"29 - Psychiatrie (Erwachsene)",1;"30 - Kinder- und Jugendpsychiatrie",1;"31 - Psychosomatik",1;"00 - Bitte eine Fachabteilung auswählen",0;0,0},2,0)</f>
        <v>0</v>
      </c>
      <c r="W167" s="9" t="str">
        <f>IF('Angaben KH-Standort'!$D$13&gt;0,"VJ","KJA")</f>
        <v>KJA</v>
      </c>
      <c r="X167" s="9" t="str">
        <f>VLOOKUP(C166,{"29 - Psychiatrie (Erwachsene)","Einrichtungen2";"30 - Kinder- und Jugendpsychiatrie","Einrichtungen2";"31 - Psychosomatik","Einrichtungen2";"00 - Bitte eine Einrichtung auswählen","Leer";0,"Leer"},2,0)</f>
        <v>Leer</v>
      </c>
      <c r="Y167" s="39" t="str">
        <f t="shared" si="20"/>
        <v>Leer</v>
      </c>
      <c r="Z167" s="9" t="str">
        <f>VLOOKUP($C167,{"29 - Psychiatrie (Erwachsene)","Psychiatrie";"30 - Kinder- und Jugendpsychiatrie","KJPsychiatrie";"31 - Psychosomatik","Psychosomatik";"00 - Bitte eine Fachabteilung auswählen","Leer";0,"Leer"},2,0)</f>
        <v>Leer</v>
      </c>
    </row>
    <row r="168" spans="2:26" ht="15" customHeight="1" x14ac:dyDescent="0.25">
      <c r="B168" s="78" t="str">
        <f t="shared" si="21"/>
        <v>!!!</v>
      </c>
      <c r="C168" s="279"/>
      <c r="D168" s="272"/>
      <c r="E168" s="280"/>
      <c r="F168" s="92"/>
      <c r="G168" s="281"/>
      <c r="H168" s="46"/>
      <c r="I168" s="46"/>
      <c r="J168" s="72"/>
      <c r="O168" s="9">
        <f t="shared" si="15"/>
        <v>0</v>
      </c>
      <c r="P168" s="9">
        <f>VLOOKUP(C168,{"29 - Psychiatrie (Erwachsene)",1;"30 - Kinder- und Jugendpsychiatrie",1;"31 - Psychosomatik",1;"00 - Bitte eine Fachabteilung auswählen",0;0,0},2,0)</f>
        <v>0</v>
      </c>
      <c r="Q168" s="9">
        <f t="shared" si="16"/>
        <v>0</v>
      </c>
      <c r="R168" s="9">
        <f t="shared" si="17"/>
        <v>0</v>
      </c>
      <c r="S168" s="9">
        <f t="shared" si="18"/>
        <v>0</v>
      </c>
      <c r="T168" s="9">
        <f t="shared" si="19"/>
        <v>0</v>
      </c>
      <c r="V168" s="9">
        <f>VLOOKUP($C168,{"29 - Psychiatrie (Erwachsene)",1;"30 - Kinder- und Jugendpsychiatrie",1;"31 - Psychosomatik",1;"00 - Bitte eine Fachabteilung auswählen",0;0,0},2,0)</f>
        <v>0</v>
      </c>
      <c r="W168" s="9" t="str">
        <f>IF('Angaben KH-Standort'!$D$13&gt;0,"VJ","KJA")</f>
        <v>KJA</v>
      </c>
      <c r="X168" s="9" t="str">
        <f>VLOOKUP(C167,{"29 - Psychiatrie (Erwachsene)","Einrichtungen2";"30 - Kinder- und Jugendpsychiatrie","Einrichtungen2";"31 - Psychosomatik","Einrichtungen2";"00 - Bitte eine Einrichtung auswählen","Leer";0,"Leer"},2,0)</f>
        <v>Leer</v>
      </c>
      <c r="Y168" s="39" t="str">
        <f t="shared" si="20"/>
        <v>Leer</v>
      </c>
      <c r="Z168" s="9" t="str">
        <f>VLOOKUP($C168,{"29 - Psychiatrie (Erwachsene)","Psychiatrie";"30 - Kinder- und Jugendpsychiatrie","KJPsychiatrie";"31 - Psychosomatik","Psychosomatik";"00 - Bitte eine Fachabteilung auswählen","Leer";0,"Leer"},2,0)</f>
        <v>Leer</v>
      </c>
    </row>
    <row r="169" spans="2:26" ht="15" customHeight="1" x14ac:dyDescent="0.25">
      <c r="B169" s="78" t="str">
        <f t="shared" si="21"/>
        <v>!!!</v>
      </c>
      <c r="C169" s="279"/>
      <c r="D169" s="272"/>
      <c r="E169" s="280"/>
      <c r="F169" s="92"/>
      <c r="G169" s="281"/>
      <c r="H169" s="46"/>
      <c r="I169" s="46"/>
      <c r="J169" s="72"/>
      <c r="O169" s="9">
        <f t="shared" si="15"/>
        <v>0</v>
      </c>
      <c r="P169" s="9">
        <f>VLOOKUP(C169,{"29 - Psychiatrie (Erwachsene)",1;"30 - Kinder- und Jugendpsychiatrie",1;"31 - Psychosomatik",1;"00 - Bitte eine Fachabteilung auswählen",0;0,0},2,0)</f>
        <v>0</v>
      </c>
      <c r="Q169" s="9">
        <f t="shared" si="16"/>
        <v>0</v>
      </c>
      <c r="R169" s="9">
        <f t="shared" si="17"/>
        <v>0</v>
      </c>
      <c r="S169" s="9">
        <f t="shared" si="18"/>
        <v>0</v>
      </c>
      <c r="T169" s="9">
        <f t="shared" si="19"/>
        <v>0</v>
      </c>
      <c r="V169" s="9">
        <f>VLOOKUP($C169,{"29 - Psychiatrie (Erwachsene)",1;"30 - Kinder- und Jugendpsychiatrie",1;"31 - Psychosomatik",1;"00 - Bitte eine Fachabteilung auswählen",0;0,0},2,0)</f>
        <v>0</v>
      </c>
      <c r="W169" s="9" t="str">
        <f>IF('Angaben KH-Standort'!$D$13&gt;0,"VJ","KJA")</f>
        <v>KJA</v>
      </c>
      <c r="X169" s="9" t="str">
        <f>VLOOKUP(C168,{"29 - Psychiatrie (Erwachsene)","Einrichtungen2";"30 - Kinder- und Jugendpsychiatrie","Einrichtungen2";"31 - Psychosomatik","Einrichtungen2";"00 - Bitte eine Einrichtung auswählen","Leer";0,"Leer"},2,0)</f>
        <v>Leer</v>
      </c>
      <c r="Y169" s="39" t="str">
        <f t="shared" si="20"/>
        <v>Leer</v>
      </c>
      <c r="Z169" s="9" t="str">
        <f>VLOOKUP($C169,{"29 - Psychiatrie (Erwachsene)","Psychiatrie";"30 - Kinder- und Jugendpsychiatrie","KJPsychiatrie";"31 - Psychosomatik","Psychosomatik";"00 - Bitte eine Fachabteilung auswählen","Leer";0,"Leer"},2,0)</f>
        <v>Leer</v>
      </c>
    </row>
    <row r="170" spans="2:26" ht="15" customHeight="1" x14ac:dyDescent="0.25">
      <c r="B170" s="78" t="str">
        <f t="shared" si="21"/>
        <v>!!!</v>
      </c>
      <c r="C170" s="279"/>
      <c r="D170" s="272"/>
      <c r="E170" s="280"/>
      <c r="F170" s="92"/>
      <c r="G170" s="281"/>
      <c r="H170" s="46"/>
      <c r="I170" s="46"/>
      <c r="J170" s="72"/>
      <c r="O170" s="9">
        <f t="shared" si="15"/>
        <v>0</v>
      </c>
      <c r="P170" s="9">
        <f>VLOOKUP(C170,{"29 - Psychiatrie (Erwachsene)",1;"30 - Kinder- und Jugendpsychiatrie",1;"31 - Psychosomatik",1;"00 - Bitte eine Fachabteilung auswählen",0;0,0},2,0)</f>
        <v>0</v>
      </c>
      <c r="Q170" s="9">
        <f t="shared" si="16"/>
        <v>0</v>
      </c>
      <c r="R170" s="9">
        <f t="shared" si="17"/>
        <v>0</v>
      </c>
      <c r="S170" s="9">
        <f t="shared" si="18"/>
        <v>0</v>
      </c>
      <c r="T170" s="9">
        <f t="shared" si="19"/>
        <v>0</v>
      </c>
      <c r="V170" s="9">
        <f>VLOOKUP($C170,{"29 - Psychiatrie (Erwachsene)",1;"30 - Kinder- und Jugendpsychiatrie",1;"31 - Psychosomatik",1;"00 - Bitte eine Fachabteilung auswählen",0;0,0},2,0)</f>
        <v>0</v>
      </c>
      <c r="W170" s="9" t="str">
        <f>IF('Angaben KH-Standort'!$D$13&gt;0,"VJ","KJA")</f>
        <v>KJA</v>
      </c>
      <c r="X170" s="9" t="str">
        <f>VLOOKUP(C169,{"29 - Psychiatrie (Erwachsene)","Einrichtungen2";"30 - Kinder- und Jugendpsychiatrie","Einrichtungen2";"31 - Psychosomatik","Einrichtungen2";"00 - Bitte eine Einrichtung auswählen","Leer";0,"Leer"},2,0)</f>
        <v>Leer</v>
      </c>
      <c r="Y170" s="39" t="str">
        <f t="shared" si="20"/>
        <v>Leer</v>
      </c>
      <c r="Z170" s="9" t="str">
        <f>VLOOKUP($C170,{"29 - Psychiatrie (Erwachsene)","Psychiatrie";"30 - Kinder- und Jugendpsychiatrie","KJPsychiatrie";"31 - Psychosomatik","Psychosomatik";"00 - Bitte eine Fachabteilung auswählen","Leer";0,"Leer"},2,0)</f>
        <v>Leer</v>
      </c>
    </row>
    <row r="171" spans="2:26" ht="15" customHeight="1" x14ac:dyDescent="0.25">
      <c r="B171" s="78" t="str">
        <f t="shared" si="21"/>
        <v>!!!</v>
      </c>
      <c r="C171" s="279"/>
      <c r="D171" s="272"/>
      <c r="E171" s="280"/>
      <c r="F171" s="92"/>
      <c r="G171" s="281"/>
      <c r="H171" s="46"/>
      <c r="I171" s="46"/>
      <c r="J171" s="72"/>
      <c r="O171" s="9">
        <f t="shared" si="15"/>
        <v>0</v>
      </c>
      <c r="P171" s="9">
        <f>VLOOKUP(C171,{"29 - Psychiatrie (Erwachsene)",1;"30 - Kinder- und Jugendpsychiatrie",1;"31 - Psychosomatik",1;"00 - Bitte eine Fachabteilung auswählen",0;0,0},2,0)</f>
        <v>0</v>
      </c>
      <c r="Q171" s="9">
        <f t="shared" si="16"/>
        <v>0</v>
      </c>
      <c r="R171" s="9">
        <f t="shared" si="17"/>
        <v>0</v>
      </c>
      <c r="S171" s="9">
        <f t="shared" si="18"/>
        <v>0</v>
      </c>
      <c r="T171" s="9">
        <f t="shared" si="19"/>
        <v>0</v>
      </c>
      <c r="V171" s="9">
        <f>VLOOKUP($C171,{"29 - Psychiatrie (Erwachsene)",1;"30 - Kinder- und Jugendpsychiatrie",1;"31 - Psychosomatik",1;"00 - Bitte eine Fachabteilung auswählen",0;0,0},2,0)</f>
        <v>0</v>
      </c>
      <c r="W171" s="9" t="str">
        <f>IF('Angaben KH-Standort'!$D$13&gt;0,"VJ","KJA")</f>
        <v>KJA</v>
      </c>
      <c r="X171" s="9" t="str">
        <f>VLOOKUP(C170,{"29 - Psychiatrie (Erwachsene)","Einrichtungen2";"30 - Kinder- und Jugendpsychiatrie","Einrichtungen2";"31 - Psychosomatik","Einrichtungen2";"00 - Bitte eine Einrichtung auswählen","Leer";0,"Leer"},2,0)</f>
        <v>Leer</v>
      </c>
      <c r="Y171" s="39" t="str">
        <f t="shared" si="20"/>
        <v>Leer</v>
      </c>
      <c r="Z171" s="9" t="str">
        <f>VLOOKUP($C171,{"29 - Psychiatrie (Erwachsene)","Psychiatrie";"30 - Kinder- und Jugendpsychiatrie","KJPsychiatrie";"31 - Psychosomatik","Psychosomatik";"00 - Bitte eine Fachabteilung auswählen","Leer";0,"Leer"},2,0)</f>
        <v>Leer</v>
      </c>
    </row>
    <row r="172" spans="2:26" ht="15" customHeight="1" x14ac:dyDescent="0.25">
      <c r="B172" s="78" t="str">
        <f t="shared" si="21"/>
        <v>!!!</v>
      </c>
      <c r="C172" s="279"/>
      <c r="D172" s="272"/>
      <c r="E172" s="280"/>
      <c r="F172" s="92"/>
      <c r="G172" s="281"/>
      <c r="H172" s="46"/>
      <c r="I172" s="46"/>
      <c r="J172" s="72"/>
      <c r="O172" s="9">
        <f t="shared" si="15"/>
        <v>0</v>
      </c>
      <c r="P172" s="9">
        <f>VLOOKUP(C172,{"29 - Psychiatrie (Erwachsene)",1;"30 - Kinder- und Jugendpsychiatrie",1;"31 - Psychosomatik",1;"00 - Bitte eine Fachabteilung auswählen",0;0,0},2,0)</f>
        <v>0</v>
      </c>
      <c r="Q172" s="9">
        <f t="shared" si="16"/>
        <v>0</v>
      </c>
      <c r="R172" s="9">
        <f t="shared" si="17"/>
        <v>0</v>
      </c>
      <c r="S172" s="9">
        <f t="shared" si="18"/>
        <v>0</v>
      </c>
      <c r="T172" s="9">
        <f t="shared" si="19"/>
        <v>0</v>
      </c>
      <c r="V172" s="9">
        <f>VLOOKUP($C172,{"29 - Psychiatrie (Erwachsene)",1;"30 - Kinder- und Jugendpsychiatrie",1;"31 - Psychosomatik",1;"00 - Bitte eine Fachabteilung auswählen",0;0,0},2,0)</f>
        <v>0</v>
      </c>
      <c r="W172" s="9" t="str">
        <f>IF('Angaben KH-Standort'!$D$13&gt;0,"VJ","KJA")</f>
        <v>KJA</v>
      </c>
      <c r="X172" s="9" t="str">
        <f>VLOOKUP(C171,{"29 - Psychiatrie (Erwachsene)","Einrichtungen2";"30 - Kinder- und Jugendpsychiatrie","Einrichtungen2";"31 - Psychosomatik","Einrichtungen2";"00 - Bitte eine Einrichtung auswählen","Leer";0,"Leer"},2,0)</f>
        <v>Leer</v>
      </c>
      <c r="Y172" s="39" t="str">
        <f t="shared" si="20"/>
        <v>Leer</v>
      </c>
      <c r="Z172" s="9" t="str">
        <f>VLOOKUP($C172,{"29 - Psychiatrie (Erwachsene)","Psychiatrie";"30 - Kinder- und Jugendpsychiatrie","KJPsychiatrie";"31 - Psychosomatik","Psychosomatik";"00 - Bitte eine Fachabteilung auswählen","Leer";0,"Leer"},2,0)</f>
        <v>Leer</v>
      </c>
    </row>
    <row r="173" spans="2:26" ht="15" customHeight="1" x14ac:dyDescent="0.25">
      <c r="B173" s="78" t="str">
        <f t="shared" si="21"/>
        <v>!!!</v>
      </c>
      <c r="C173" s="279"/>
      <c r="D173" s="272"/>
      <c r="E173" s="280"/>
      <c r="F173" s="92"/>
      <c r="G173" s="281"/>
      <c r="H173" s="46"/>
      <c r="I173" s="46"/>
      <c r="J173" s="72"/>
      <c r="O173" s="9">
        <f t="shared" si="15"/>
        <v>0</v>
      </c>
      <c r="P173" s="9">
        <f>VLOOKUP(C173,{"29 - Psychiatrie (Erwachsene)",1;"30 - Kinder- und Jugendpsychiatrie",1;"31 - Psychosomatik",1;"00 - Bitte eine Fachabteilung auswählen",0;0,0},2,0)</f>
        <v>0</v>
      </c>
      <c r="Q173" s="9">
        <f t="shared" si="16"/>
        <v>0</v>
      </c>
      <c r="R173" s="9">
        <f t="shared" si="17"/>
        <v>0</v>
      </c>
      <c r="S173" s="9">
        <f t="shared" si="18"/>
        <v>0</v>
      </c>
      <c r="T173" s="9">
        <f t="shared" si="19"/>
        <v>0</v>
      </c>
      <c r="V173" s="9">
        <f>VLOOKUP($C173,{"29 - Psychiatrie (Erwachsene)",1;"30 - Kinder- und Jugendpsychiatrie",1;"31 - Psychosomatik",1;"00 - Bitte eine Fachabteilung auswählen",0;0,0},2,0)</f>
        <v>0</v>
      </c>
      <c r="W173" s="9" t="str">
        <f>IF('Angaben KH-Standort'!$D$13&gt;0,"VJ","KJA")</f>
        <v>KJA</v>
      </c>
      <c r="X173" s="9" t="str">
        <f>VLOOKUP(C172,{"29 - Psychiatrie (Erwachsene)","Einrichtungen2";"30 - Kinder- und Jugendpsychiatrie","Einrichtungen2";"31 - Psychosomatik","Einrichtungen2";"00 - Bitte eine Einrichtung auswählen","Leer";0,"Leer"},2,0)</f>
        <v>Leer</v>
      </c>
      <c r="Y173" s="39" t="str">
        <f t="shared" si="20"/>
        <v>Leer</v>
      </c>
      <c r="Z173" s="9" t="str">
        <f>VLOOKUP($C173,{"29 - Psychiatrie (Erwachsene)","Psychiatrie";"30 - Kinder- und Jugendpsychiatrie","KJPsychiatrie";"31 - Psychosomatik","Psychosomatik";"00 - Bitte eine Fachabteilung auswählen","Leer";0,"Leer"},2,0)</f>
        <v>Leer</v>
      </c>
    </row>
    <row r="174" spans="2:26" ht="15" customHeight="1" x14ac:dyDescent="0.25">
      <c r="B174" s="78" t="str">
        <f t="shared" si="21"/>
        <v>!!!</v>
      </c>
      <c r="C174" s="279"/>
      <c r="D174" s="272"/>
      <c r="E174" s="280"/>
      <c r="F174" s="92"/>
      <c r="G174" s="281"/>
      <c r="H174" s="46"/>
      <c r="I174" s="46"/>
      <c r="J174" s="72"/>
      <c r="O174" s="9">
        <f t="shared" si="15"/>
        <v>0</v>
      </c>
      <c r="P174" s="9">
        <f>VLOOKUP(C174,{"29 - Psychiatrie (Erwachsene)",1;"30 - Kinder- und Jugendpsychiatrie",1;"31 - Psychosomatik",1;"00 - Bitte eine Fachabteilung auswählen",0;0,0},2,0)</f>
        <v>0</v>
      </c>
      <c r="Q174" s="9">
        <f t="shared" si="16"/>
        <v>0</v>
      </c>
      <c r="R174" s="9">
        <f t="shared" si="17"/>
        <v>0</v>
      </c>
      <c r="S174" s="9">
        <f t="shared" si="18"/>
        <v>0</v>
      </c>
      <c r="T174" s="9">
        <f t="shared" si="19"/>
        <v>0</v>
      </c>
      <c r="V174" s="9">
        <f>VLOOKUP($C174,{"29 - Psychiatrie (Erwachsene)",1;"30 - Kinder- und Jugendpsychiatrie",1;"31 - Psychosomatik",1;"00 - Bitte eine Fachabteilung auswählen",0;0,0},2,0)</f>
        <v>0</v>
      </c>
      <c r="W174" s="9" t="str">
        <f>IF('Angaben KH-Standort'!$D$13&gt;0,"VJ","KJA")</f>
        <v>KJA</v>
      </c>
      <c r="X174" s="9" t="str">
        <f>VLOOKUP(C173,{"29 - Psychiatrie (Erwachsene)","Einrichtungen2";"30 - Kinder- und Jugendpsychiatrie","Einrichtungen2";"31 - Psychosomatik","Einrichtungen2";"00 - Bitte eine Einrichtung auswählen","Leer";0,"Leer"},2,0)</f>
        <v>Leer</v>
      </c>
      <c r="Y174" s="39" t="str">
        <f t="shared" si="20"/>
        <v>Leer</v>
      </c>
      <c r="Z174" s="9" t="str">
        <f>VLOOKUP($C174,{"29 - Psychiatrie (Erwachsene)","Psychiatrie";"30 - Kinder- und Jugendpsychiatrie","KJPsychiatrie";"31 - Psychosomatik","Psychosomatik";"00 - Bitte eine Fachabteilung auswählen","Leer";0,"Leer"},2,0)</f>
        <v>Leer</v>
      </c>
    </row>
    <row r="175" spans="2:26" ht="15" customHeight="1" x14ac:dyDescent="0.25">
      <c r="B175" s="78" t="str">
        <f t="shared" si="21"/>
        <v>!!!</v>
      </c>
      <c r="C175" s="279"/>
      <c r="D175" s="272"/>
      <c r="E175" s="280"/>
      <c r="F175" s="92"/>
      <c r="G175" s="281"/>
      <c r="H175" s="46"/>
      <c r="I175" s="46"/>
      <c r="J175" s="72"/>
      <c r="O175" s="9">
        <f t="shared" si="15"/>
        <v>0</v>
      </c>
      <c r="P175" s="9">
        <f>VLOOKUP(C175,{"29 - Psychiatrie (Erwachsene)",1;"30 - Kinder- und Jugendpsychiatrie",1;"31 - Psychosomatik",1;"00 - Bitte eine Fachabteilung auswählen",0;0,0},2,0)</f>
        <v>0</v>
      </c>
      <c r="Q175" s="9">
        <f t="shared" si="16"/>
        <v>0</v>
      </c>
      <c r="R175" s="9">
        <f t="shared" si="17"/>
        <v>0</v>
      </c>
      <c r="S175" s="9">
        <f t="shared" si="18"/>
        <v>0</v>
      </c>
      <c r="T175" s="9">
        <f t="shared" si="19"/>
        <v>0</v>
      </c>
      <c r="V175" s="9">
        <f>VLOOKUP($C175,{"29 - Psychiatrie (Erwachsene)",1;"30 - Kinder- und Jugendpsychiatrie",1;"31 - Psychosomatik",1;"00 - Bitte eine Fachabteilung auswählen",0;0,0},2,0)</f>
        <v>0</v>
      </c>
      <c r="W175" s="9" t="str">
        <f>IF('Angaben KH-Standort'!$D$13&gt;0,"VJ","KJA")</f>
        <v>KJA</v>
      </c>
      <c r="X175" s="9" t="str">
        <f>VLOOKUP(C174,{"29 - Psychiatrie (Erwachsene)","Einrichtungen2";"30 - Kinder- und Jugendpsychiatrie","Einrichtungen2";"31 - Psychosomatik","Einrichtungen2";"00 - Bitte eine Einrichtung auswählen","Leer";0,"Leer"},2,0)</f>
        <v>Leer</v>
      </c>
      <c r="Y175" s="39" t="str">
        <f t="shared" si="20"/>
        <v>Leer</v>
      </c>
      <c r="Z175" s="9" t="str">
        <f>VLOOKUP($C175,{"29 - Psychiatrie (Erwachsene)","Psychiatrie";"30 - Kinder- und Jugendpsychiatrie","KJPsychiatrie";"31 - Psychosomatik","Psychosomatik";"00 - Bitte eine Fachabteilung auswählen","Leer";0,"Leer"},2,0)</f>
        <v>Leer</v>
      </c>
    </row>
    <row r="176" spans="2:26" ht="15" customHeight="1" x14ac:dyDescent="0.25">
      <c r="B176" s="78" t="str">
        <f t="shared" si="21"/>
        <v>!!!</v>
      </c>
      <c r="C176" s="279"/>
      <c r="D176" s="272"/>
      <c r="E176" s="280"/>
      <c r="F176" s="92"/>
      <c r="G176" s="281"/>
      <c r="H176" s="46"/>
      <c r="I176" s="46"/>
      <c r="J176" s="72"/>
      <c r="O176" s="9">
        <f t="shared" si="15"/>
        <v>0</v>
      </c>
      <c r="P176" s="9">
        <f>VLOOKUP(C176,{"29 - Psychiatrie (Erwachsene)",1;"30 - Kinder- und Jugendpsychiatrie",1;"31 - Psychosomatik",1;"00 - Bitte eine Fachabteilung auswählen",0;0,0},2,0)</f>
        <v>0</v>
      </c>
      <c r="Q176" s="9">
        <f t="shared" si="16"/>
        <v>0</v>
      </c>
      <c r="R176" s="9">
        <f t="shared" si="17"/>
        <v>0</v>
      </c>
      <c r="S176" s="9">
        <f t="shared" si="18"/>
        <v>0</v>
      </c>
      <c r="T176" s="9">
        <f t="shared" si="19"/>
        <v>0</v>
      </c>
      <c r="V176" s="9">
        <f>VLOOKUP($C176,{"29 - Psychiatrie (Erwachsene)",1;"30 - Kinder- und Jugendpsychiatrie",1;"31 - Psychosomatik",1;"00 - Bitte eine Fachabteilung auswählen",0;0,0},2,0)</f>
        <v>0</v>
      </c>
      <c r="W176" s="9" t="str">
        <f>IF('Angaben KH-Standort'!$D$13&gt;0,"VJ","KJA")</f>
        <v>KJA</v>
      </c>
      <c r="X176" s="9" t="str">
        <f>VLOOKUP(C175,{"29 - Psychiatrie (Erwachsene)","Einrichtungen2";"30 - Kinder- und Jugendpsychiatrie","Einrichtungen2";"31 - Psychosomatik","Einrichtungen2";"00 - Bitte eine Einrichtung auswählen","Leer";0,"Leer"},2,0)</f>
        <v>Leer</v>
      </c>
      <c r="Y176" s="39" t="str">
        <f t="shared" si="20"/>
        <v>Leer</v>
      </c>
      <c r="Z176" s="9" t="str">
        <f>VLOOKUP($C176,{"29 - Psychiatrie (Erwachsene)","Psychiatrie";"30 - Kinder- und Jugendpsychiatrie","KJPsychiatrie";"31 - Psychosomatik","Psychosomatik";"00 - Bitte eine Fachabteilung auswählen","Leer";0,"Leer"},2,0)</f>
        <v>Leer</v>
      </c>
    </row>
    <row r="177" spans="2:26" ht="15" customHeight="1" x14ac:dyDescent="0.25">
      <c r="B177" s="78" t="str">
        <f t="shared" si="21"/>
        <v>!!!</v>
      </c>
      <c r="C177" s="279"/>
      <c r="D177" s="272"/>
      <c r="E177" s="280"/>
      <c r="F177" s="92"/>
      <c r="G177" s="281"/>
      <c r="H177" s="46"/>
      <c r="I177" s="46"/>
      <c r="J177" s="72"/>
      <c r="O177" s="9">
        <f t="shared" si="15"/>
        <v>0</v>
      </c>
      <c r="P177" s="9">
        <f>VLOOKUP(C177,{"29 - Psychiatrie (Erwachsene)",1;"30 - Kinder- und Jugendpsychiatrie",1;"31 - Psychosomatik",1;"00 - Bitte eine Fachabteilung auswählen",0;0,0},2,0)</f>
        <v>0</v>
      </c>
      <c r="Q177" s="9">
        <f t="shared" si="16"/>
        <v>0</v>
      </c>
      <c r="R177" s="9">
        <f t="shared" si="17"/>
        <v>0</v>
      </c>
      <c r="S177" s="9">
        <f t="shared" si="18"/>
        <v>0</v>
      </c>
      <c r="T177" s="9">
        <f t="shared" si="19"/>
        <v>0</v>
      </c>
      <c r="V177" s="9">
        <f>VLOOKUP($C177,{"29 - Psychiatrie (Erwachsene)",1;"30 - Kinder- und Jugendpsychiatrie",1;"31 - Psychosomatik",1;"00 - Bitte eine Fachabteilung auswählen",0;0,0},2,0)</f>
        <v>0</v>
      </c>
      <c r="W177" s="9" t="str">
        <f>IF('Angaben KH-Standort'!$D$13&gt;0,"VJ","KJA")</f>
        <v>KJA</v>
      </c>
      <c r="X177" s="9" t="str">
        <f>VLOOKUP(C176,{"29 - Psychiatrie (Erwachsene)","Einrichtungen2";"30 - Kinder- und Jugendpsychiatrie","Einrichtungen2";"31 - Psychosomatik","Einrichtungen2";"00 - Bitte eine Einrichtung auswählen","Leer";0,"Leer"},2,0)</f>
        <v>Leer</v>
      </c>
      <c r="Y177" s="39" t="str">
        <f t="shared" si="20"/>
        <v>Leer</v>
      </c>
      <c r="Z177" s="9" t="str">
        <f>VLOOKUP($C177,{"29 - Psychiatrie (Erwachsene)","Psychiatrie";"30 - Kinder- und Jugendpsychiatrie","KJPsychiatrie";"31 - Psychosomatik","Psychosomatik";"00 - Bitte eine Fachabteilung auswählen","Leer";0,"Leer"},2,0)</f>
        <v>Leer</v>
      </c>
    </row>
    <row r="178" spans="2:26" ht="15" customHeight="1" x14ac:dyDescent="0.25">
      <c r="B178" s="78" t="str">
        <f t="shared" si="21"/>
        <v>!!!</v>
      </c>
      <c r="C178" s="279"/>
      <c r="D178" s="272"/>
      <c r="E178" s="280"/>
      <c r="F178" s="92"/>
      <c r="G178" s="281"/>
      <c r="H178" s="46"/>
      <c r="I178" s="46"/>
      <c r="J178" s="72"/>
      <c r="O178" s="9">
        <f t="shared" si="15"/>
        <v>0</v>
      </c>
      <c r="P178" s="9">
        <f>VLOOKUP(C178,{"29 - Psychiatrie (Erwachsene)",1;"30 - Kinder- und Jugendpsychiatrie",1;"31 - Psychosomatik",1;"00 - Bitte eine Fachabteilung auswählen",0;0,0},2,0)</f>
        <v>0</v>
      </c>
      <c r="Q178" s="9">
        <f t="shared" si="16"/>
        <v>0</v>
      </c>
      <c r="R178" s="9">
        <f t="shared" si="17"/>
        <v>0</v>
      </c>
      <c r="S178" s="9">
        <f t="shared" si="18"/>
        <v>0</v>
      </c>
      <c r="T178" s="9">
        <f t="shared" si="19"/>
        <v>0</v>
      </c>
      <c r="V178" s="9">
        <f>VLOOKUP($C178,{"29 - Psychiatrie (Erwachsene)",1;"30 - Kinder- und Jugendpsychiatrie",1;"31 - Psychosomatik",1;"00 - Bitte eine Fachabteilung auswählen",0;0,0},2,0)</f>
        <v>0</v>
      </c>
      <c r="W178" s="9" t="str">
        <f>IF('Angaben KH-Standort'!$D$13&gt;0,"VJ","KJA")</f>
        <v>KJA</v>
      </c>
      <c r="X178" s="9" t="str">
        <f>VLOOKUP(C177,{"29 - Psychiatrie (Erwachsene)","Einrichtungen2";"30 - Kinder- und Jugendpsychiatrie","Einrichtungen2";"31 - Psychosomatik","Einrichtungen2";"00 - Bitte eine Einrichtung auswählen","Leer";0,"Leer"},2,0)</f>
        <v>Leer</v>
      </c>
      <c r="Y178" s="39" t="str">
        <f t="shared" si="20"/>
        <v>Leer</v>
      </c>
      <c r="Z178" s="9" t="str">
        <f>VLOOKUP($C178,{"29 - Psychiatrie (Erwachsene)","Psychiatrie";"30 - Kinder- und Jugendpsychiatrie","KJPsychiatrie";"31 - Psychosomatik","Psychosomatik";"00 - Bitte eine Fachabteilung auswählen","Leer";0,"Leer"},2,0)</f>
        <v>Leer</v>
      </c>
    </row>
    <row r="179" spans="2:26" ht="15" customHeight="1" x14ac:dyDescent="0.25">
      <c r="B179" s="78" t="str">
        <f t="shared" si="21"/>
        <v>!!!</v>
      </c>
      <c r="C179" s="279"/>
      <c r="D179" s="272"/>
      <c r="E179" s="280"/>
      <c r="F179" s="92"/>
      <c r="G179" s="281"/>
      <c r="H179" s="46"/>
      <c r="I179" s="46"/>
      <c r="J179" s="72"/>
      <c r="O179" s="9">
        <f t="shared" si="15"/>
        <v>0</v>
      </c>
      <c r="P179" s="9">
        <f>VLOOKUP(C179,{"29 - Psychiatrie (Erwachsene)",1;"30 - Kinder- und Jugendpsychiatrie",1;"31 - Psychosomatik",1;"00 - Bitte eine Fachabteilung auswählen",0;0,0},2,0)</f>
        <v>0</v>
      </c>
      <c r="Q179" s="9">
        <f t="shared" si="16"/>
        <v>0</v>
      </c>
      <c r="R179" s="9">
        <f t="shared" si="17"/>
        <v>0</v>
      </c>
      <c r="S179" s="9">
        <f t="shared" si="18"/>
        <v>0</v>
      </c>
      <c r="T179" s="9">
        <f t="shared" si="19"/>
        <v>0</v>
      </c>
      <c r="V179" s="9">
        <f>VLOOKUP($C179,{"29 - Psychiatrie (Erwachsene)",1;"30 - Kinder- und Jugendpsychiatrie",1;"31 - Psychosomatik",1;"00 - Bitte eine Fachabteilung auswählen",0;0,0},2,0)</f>
        <v>0</v>
      </c>
      <c r="W179" s="9" t="str">
        <f>IF('Angaben KH-Standort'!$D$13&gt;0,"VJ","KJA")</f>
        <v>KJA</v>
      </c>
      <c r="X179" s="9" t="str">
        <f>VLOOKUP(C178,{"29 - Psychiatrie (Erwachsene)","Einrichtungen2";"30 - Kinder- und Jugendpsychiatrie","Einrichtungen2";"31 - Psychosomatik","Einrichtungen2";"00 - Bitte eine Einrichtung auswählen","Leer";0,"Leer"},2,0)</f>
        <v>Leer</v>
      </c>
      <c r="Y179" s="39" t="str">
        <f t="shared" si="20"/>
        <v>Leer</v>
      </c>
      <c r="Z179" s="9" t="str">
        <f>VLOOKUP($C179,{"29 - Psychiatrie (Erwachsene)","Psychiatrie";"30 - Kinder- und Jugendpsychiatrie","KJPsychiatrie";"31 - Psychosomatik","Psychosomatik";"00 - Bitte eine Fachabteilung auswählen","Leer";0,"Leer"},2,0)</f>
        <v>Leer</v>
      </c>
    </row>
    <row r="180" spans="2:26" ht="15" customHeight="1" x14ac:dyDescent="0.25">
      <c r="B180" s="78" t="str">
        <f t="shared" si="21"/>
        <v>!!!</v>
      </c>
      <c r="C180" s="279"/>
      <c r="D180" s="272"/>
      <c r="E180" s="280"/>
      <c r="F180" s="92"/>
      <c r="G180" s="281"/>
      <c r="H180" s="46"/>
      <c r="I180" s="46"/>
      <c r="J180" s="72"/>
      <c r="O180" s="9">
        <f t="shared" si="15"/>
        <v>0</v>
      </c>
      <c r="P180" s="9">
        <f>VLOOKUP(C180,{"29 - Psychiatrie (Erwachsene)",1;"30 - Kinder- und Jugendpsychiatrie",1;"31 - Psychosomatik",1;"00 - Bitte eine Fachabteilung auswählen",0;0,0},2,0)</f>
        <v>0</v>
      </c>
      <c r="Q180" s="9">
        <f t="shared" si="16"/>
        <v>0</v>
      </c>
      <c r="R180" s="9">
        <f t="shared" si="17"/>
        <v>0</v>
      </c>
      <c r="S180" s="9">
        <f t="shared" si="18"/>
        <v>0</v>
      </c>
      <c r="T180" s="9">
        <f t="shared" si="19"/>
        <v>0</v>
      </c>
      <c r="V180" s="9">
        <f>VLOOKUP($C180,{"29 - Psychiatrie (Erwachsene)",1;"30 - Kinder- und Jugendpsychiatrie",1;"31 - Psychosomatik",1;"00 - Bitte eine Fachabteilung auswählen",0;0,0},2,0)</f>
        <v>0</v>
      </c>
      <c r="W180" s="9" t="str">
        <f>IF('Angaben KH-Standort'!$D$13&gt;0,"VJ","KJA")</f>
        <v>KJA</v>
      </c>
      <c r="X180" s="9" t="str">
        <f>VLOOKUP(C179,{"29 - Psychiatrie (Erwachsene)","Einrichtungen2";"30 - Kinder- und Jugendpsychiatrie","Einrichtungen2";"31 - Psychosomatik","Einrichtungen2";"00 - Bitte eine Einrichtung auswählen","Leer";0,"Leer"},2,0)</f>
        <v>Leer</v>
      </c>
      <c r="Y180" s="39" t="str">
        <f t="shared" si="20"/>
        <v>Leer</v>
      </c>
      <c r="Z180" s="9" t="str">
        <f>VLOOKUP($C180,{"29 - Psychiatrie (Erwachsene)","Psychiatrie";"30 - Kinder- und Jugendpsychiatrie","KJPsychiatrie";"31 - Psychosomatik","Psychosomatik";"00 - Bitte eine Fachabteilung auswählen","Leer";0,"Leer"},2,0)</f>
        <v>Leer</v>
      </c>
    </row>
    <row r="181" spans="2:26" ht="15" customHeight="1" x14ac:dyDescent="0.25">
      <c r="B181" s="78" t="str">
        <f t="shared" si="21"/>
        <v>!!!</v>
      </c>
      <c r="C181" s="279"/>
      <c r="D181" s="272"/>
      <c r="E181" s="280"/>
      <c r="F181" s="92"/>
      <c r="G181" s="281"/>
      <c r="H181" s="46"/>
      <c r="I181" s="46"/>
      <c r="J181" s="72"/>
      <c r="O181" s="9">
        <f t="shared" si="15"/>
        <v>0</v>
      </c>
      <c r="P181" s="9">
        <f>VLOOKUP(C181,{"29 - Psychiatrie (Erwachsene)",1;"30 - Kinder- und Jugendpsychiatrie",1;"31 - Psychosomatik",1;"00 - Bitte eine Fachabteilung auswählen",0;0,0},2,0)</f>
        <v>0</v>
      </c>
      <c r="Q181" s="9">
        <f t="shared" si="16"/>
        <v>0</v>
      </c>
      <c r="R181" s="9">
        <f t="shared" si="17"/>
        <v>0</v>
      </c>
      <c r="S181" s="9">
        <f t="shared" si="18"/>
        <v>0</v>
      </c>
      <c r="T181" s="9">
        <f t="shared" si="19"/>
        <v>0</v>
      </c>
      <c r="V181" s="9">
        <f>VLOOKUP($C181,{"29 - Psychiatrie (Erwachsene)",1;"30 - Kinder- und Jugendpsychiatrie",1;"31 - Psychosomatik",1;"00 - Bitte eine Fachabteilung auswählen",0;0,0},2,0)</f>
        <v>0</v>
      </c>
      <c r="W181" s="9" t="str">
        <f>IF('Angaben KH-Standort'!$D$13&gt;0,"VJ","KJA")</f>
        <v>KJA</v>
      </c>
      <c r="X181" s="9" t="str">
        <f>VLOOKUP(C180,{"29 - Psychiatrie (Erwachsene)","Einrichtungen2";"30 - Kinder- und Jugendpsychiatrie","Einrichtungen2";"31 - Psychosomatik","Einrichtungen2";"00 - Bitte eine Einrichtung auswählen","Leer";0,"Leer"},2,0)</f>
        <v>Leer</v>
      </c>
      <c r="Y181" s="39" t="str">
        <f t="shared" si="20"/>
        <v>Leer</v>
      </c>
      <c r="Z181" s="9" t="str">
        <f>VLOOKUP($C181,{"29 - Psychiatrie (Erwachsene)","Psychiatrie";"30 - Kinder- und Jugendpsychiatrie","KJPsychiatrie";"31 - Psychosomatik","Psychosomatik";"00 - Bitte eine Fachabteilung auswählen","Leer";0,"Leer"},2,0)</f>
        <v>Leer</v>
      </c>
    </row>
    <row r="182" spans="2:26" ht="15" customHeight="1" x14ac:dyDescent="0.25">
      <c r="B182" s="78" t="str">
        <f t="shared" si="21"/>
        <v>!!!</v>
      </c>
      <c r="C182" s="279"/>
      <c r="D182" s="272"/>
      <c r="E182" s="280"/>
      <c r="F182" s="92"/>
      <c r="G182" s="281"/>
      <c r="H182" s="46"/>
      <c r="I182" s="46"/>
      <c r="J182" s="72"/>
      <c r="O182" s="9">
        <f t="shared" si="15"/>
        <v>0</v>
      </c>
      <c r="P182" s="9">
        <f>VLOOKUP(C182,{"29 - Psychiatrie (Erwachsene)",1;"30 - Kinder- und Jugendpsychiatrie",1;"31 - Psychosomatik",1;"00 - Bitte eine Fachabteilung auswählen",0;0,0},2,0)</f>
        <v>0</v>
      </c>
      <c r="Q182" s="9">
        <f t="shared" si="16"/>
        <v>0</v>
      </c>
      <c r="R182" s="9">
        <f t="shared" si="17"/>
        <v>0</v>
      </c>
      <c r="S182" s="9">
        <f t="shared" si="18"/>
        <v>0</v>
      </c>
      <c r="T182" s="9">
        <f t="shared" si="19"/>
        <v>0</v>
      </c>
      <c r="V182" s="9">
        <f>VLOOKUP($C182,{"29 - Psychiatrie (Erwachsene)",1;"30 - Kinder- und Jugendpsychiatrie",1;"31 - Psychosomatik",1;"00 - Bitte eine Fachabteilung auswählen",0;0,0},2,0)</f>
        <v>0</v>
      </c>
      <c r="W182" s="9" t="str">
        <f>IF('Angaben KH-Standort'!$D$13&gt;0,"VJ","KJA")</f>
        <v>KJA</v>
      </c>
      <c r="X182" s="9" t="str">
        <f>VLOOKUP(C181,{"29 - Psychiatrie (Erwachsene)","Einrichtungen2";"30 - Kinder- und Jugendpsychiatrie","Einrichtungen2";"31 - Psychosomatik","Einrichtungen2";"00 - Bitte eine Einrichtung auswählen","Leer";0,"Leer"},2,0)</f>
        <v>Leer</v>
      </c>
      <c r="Y182" s="39" t="str">
        <f t="shared" si="20"/>
        <v>Leer</v>
      </c>
      <c r="Z182" s="9" t="str">
        <f>VLOOKUP($C182,{"29 - Psychiatrie (Erwachsene)","Psychiatrie";"30 - Kinder- und Jugendpsychiatrie","KJPsychiatrie";"31 - Psychosomatik","Psychosomatik";"00 - Bitte eine Fachabteilung auswählen","Leer";0,"Leer"},2,0)</f>
        <v>Leer</v>
      </c>
    </row>
    <row r="183" spans="2:26" ht="15" customHeight="1" x14ac:dyDescent="0.25">
      <c r="B183" s="78" t="str">
        <f t="shared" si="21"/>
        <v>!!!</v>
      </c>
      <c r="C183" s="279"/>
      <c r="D183" s="272"/>
      <c r="E183" s="280"/>
      <c r="F183" s="92"/>
      <c r="G183" s="281"/>
      <c r="H183" s="46"/>
      <c r="I183" s="46"/>
      <c r="J183" s="72"/>
      <c r="O183" s="9">
        <f t="shared" si="15"/>
        <v>0</v>
      </c>
      <c r="P183" s="9">
        <f>VLOOKUP(C183,{"29 - Psychiatrie (Erwachsene)",1;"30 - Kinder- und Jugendpsychiatrie",1;"31 - Psychosomatik",1;"00 - Bitte eine Fachabteilung auswählen",0;0,0},2,0)</f>
        <v>0</v>
      </c>
      <c r="Q183" s="9">
        <f t="shared" si="16"/>
        <v>0</v>
      </c>
      <c r="R183" s="9">
        <f t="shared" si="17"/>
        <v>0</v>
      </c>
      <c r="S183" s="9">
        <f t="shared" si="18"/>
        <v>0</v>
      </c>
      <c r="T183" s="9">
        <f t="shared" si="19"/>
        <v>0</v>
      </c>
      <c r="V183" s="9">
        <f>VLOOKUP($C183,{"29 - Psychiatrie (Erwachsene)",1;"30 - Kinder- und Jugendpsychiatrie",1;"31 - Psychosomatik",1;"00 - Bitte eine Fachabteilung auswählen",0;0,0},2,0)</f>
        <v>0</v>
      </c>
      <c r="W183" s="9" t="str">
        <f>IF('Angaben KH-Standort'!$D$13&gt;0,"VJ","KJA")</f>
        <v>KJA</v>
      </c>
      <c r="X183" s="9" t="str">
        <f>VLOOKUP(C182,{"29 - Psychiatrie (Erwachsene)","Einrichtungen2";"30 - Kinder- und Jugendpsychiatrie","Einrichtungen2";"31 - Psychosomatik","Einrichtungen2";"00 - Bitte eine Einrichtung auswählen","Leer";0,"Leer"},2,0)</f>
        <v>Leer</v>
      </c>
      <c r="Y183" s="39" t="str">
        <f t="shared" si="20"/>
        <v>Leer</v>
      </c>
      <c r="Z183" s="9" t="str">
        <f>VLOOKUP($C183,{"29 - Psychiatrie (Erwachsene)","Psychiatrie";"30 - Kinder- und Jugendpsychiatrie","KJPsychiatrie";"31 - Psychosomatik","Psychosomatik";"00 - Bitte eine Fachabteilung auswählen","Leer";0,"Leer"},2,0)</f>
        <v>Leer</v>
      </c>
    </row>
    <row r="184" spans="2:26" ht="15" customHeight="1" x14ac:dyDescent="0.25">
      <c r="B184" s="78" t="str">
        <f t="shared" si="21"/>
        <v>!!!</v>
      </c>
      <c r="C184" s="279"/>
      <c r="D184" s="272"/>
      <c r="E184" s="280"/>
      <c r="F184" s="92"/>
      <c r="G184" s="281"/>
      <c r="H184" s="46"/>
      <c r="I184" s="46"/>
      <c r="J184" s="72"/>
      <c r="O184" s="9">
        <f t="shared" si="15"/>
        <v>0</v>
      </c>
      <c r="P184" s="9">
        <f>VLOOKUP(C184,{"29 - Psychiatrie (Erwachsene)",1;"30 - Kinder- und Jugendpsychiatrie",1;"31 - Psychosomatik",1;"00 - Bitte eine Fachabteilung auswählen",0;0,0},2,0)</f>
        <v>0</v>
      </c>
      <c r="Q184" s="9">
        <f t="shared" si="16"/>
        <v>0</v>
      </c>
      <c r="R184" s="9">
        <f t="shared" si="17"/>
        <v>0</v>
      </c>
      <c r="S184" s="9">
        <f t="shared" si="18"/>
        <v>0</v>
      </c>
      <c r="T184" s="9">
        <f t="shared" si="19"/>
        <v>0</v>
      </c>
      <c r="V184" s="9">
        <f>VLOOKUP($C184,{"29 - Psychiatrie (Erwachsene)",1;"30 - Kinder- und Jugendpsychiatrie",1;"31 - Psychosomatik",1;"00 - Bitte eine Fachabteilung auswählen",0;0,0},2,0)</f>
        <v>0</v>
      </c>
      <c r="W184" s="9" t="str">
        <f>IF('Angaben KH-Standort'!$D$13&gt;0,"VJ","KJA")</f>
        <v>KJA</v>
      </c>
      <c r="X184" s="9" t="str">
        <f>VLOOKUP(C183,{"29 - Psychiatrie (Erwachsene)","Einrichtungen2";"30 - Kinder- und Jugendpsychiatrie","Einrichtungen2";"31 - Psychosomatik","Einrichtungen2";"00 - Bitte eine Einrichtung auswählen","Leer";0,"Leer"},2,0)</f>
        <v>Leer</v>
      </c>
      <c r="Y184" s="39" t="str">
        <f t="shared" si="20"/>
        <v>Leer</v>
      </c>
      <c r="Z184" s="9" t="str">
        <f>VLOOKUP($C184,{"29 - Psychiatrie (Erwachsene)","Psychiatrie";"30 - Kinder- und Jugendpsychiatrie","KJPsychiatrie";"31 - Psychosomatik","Psychosomatik";"00 - Bitte eine Fachabteilung auswählen","Leer";0,"Leer"},2,0)</f>
        <v>Leer</v>
      </c>
    </row>
    <row r="185" spans="2:26" ht="15" customHeight="1" x14ac:dyDescent="0.25">
      <c r="B185" s="78" t="str">
        <f t="shared" si="21"/>
        <v>!!!</v>
      </c>
      <c r="C185" s="279"/>
      <c r="D185" s="272"/>
      <c r="E185" s="280"/>
      <c r="F185" s="92"/>
      <c r="G185" s="281"/>
      <c r="H185" s="46"/>
      <c r="I185" s="46"/>
      <c r="J185" s="72"/>
      <c r="O185" s="9">
        <f t="shared" si="15"/>
        <v>0</v>
      </c>
      <c r="P185" s="9">
        <f>VLOOKUP(C185,{"29 - Psychiatrie (Erwachsene)",1;"30 - Kinder- und Jugendpsychiatrie",1;"31 - Psychosomatik",1;"00 - Bitte eine Fachabteilung auswählen",0;0,0},2,0)</f>
        <v>0</v>
      </c>
      <c r="Q185" s="9">
        <f t="shared" si="16"/>
        <v>0</v>
      </c>
      <c r="R185" s="9">
        <f t="shared" si="17"/>
        <v>0</v>
      </c>
      <c r="S185" s="9">
        <f t="shared" si="18"/>
        <v>0</v>
      </c>
      <c r="T185" s="9">
        <f t="shared" si="19"/>
        <v>0</v>
      </c>
      <c r="V185" s="9">
        <f>VLOOKUP($C185,{"29 - Psychiatrie (Erwachsene)",1;"30 - Kinder- und Jugendpsychiatrie",1;"31 - Psychosomatik",1;"00 - Bitte eine Fachabteilung auswählen",0;0,0},2,0)</f>
        <v>0</v>
      </c>
      <c r="W185" s="9" t="str">
        <f>IF('Angaben KH-Standort'!$D$13&gt;0,"VJ","KJA")</f>
        <v>KJA</v>
      </c>
      <c r="X185" s="9" t="str">
        <f>VLOOKUP(C184,{"29 - Psychiatrie (Erwachsene)","Einrichtungen2";"30 - Kinder- und Jugendpsychiatrie","Einrichtungen2";"31 - Psychosomatik","Einrichtungen2";"00 - Bitte eine Einrichtung auswählen","Leer";0,"Leer"},2,0)</f>
        <v>Leer</v>
      </c>
      <c r="Y185" s="39" t="str">
        <f t="shared" si="20"/>
        <v>Leer</v>
      </c>
      <c r="Z185" s="9" t="str">
        <f>VLOOKUP($C185,{"29 - Psychiatrie (Erwachsene)","Psychiatrie";"30 - Kinder- und Jugendpsychiatrie","KJPsychiatrie";"31 - Psychosomatik","Psychosomatik";"00 - Bitte eine Fachabteilung auswählen","Leer";0,"Leer"},2,0)</f>
        <v>Leer</v>
      </c>
    </row>
    <row r="186" spans="2:26" ht="15" customHeight="1" x14ac:dyDescent="0.25">
      <c r="B186" s="78" t="str">
        <f t="shared" si="21"/>
        <v>!!!</v>
      </c>
      <c r="C186" s="279"/>
      <c r="D186" s="272"/>
      <c r="E186" s="280"/>
      <c r="F186" s="92"/>
      <c r="G186" s="281"/>
      <c r="H186" s="46"/>
      <c r="I186" s="46"/>
      <c r="J186" s="72"/>
      <c r="O186" s="9">
        <f t="shared" si="15"/>
        <v>0</v>
      </c>
      <c r="P186" s="9">
        <f>VLOOKUP(C186,{"29 - Psychiatrie (Erwachsene)",1;"30 - Kinder- und Jugendpsychiatrie",1;"31 - Psychosomatik",1;"00 - Bitte eine Fachabteilung auswählen",0;0,0},2,0)</f>
        <v>0</v>
      </c>
      <c r="Q186" s="9">
        <f t="shared" si="16"/>
        <v>0</v>
      </c>
      <c r="R186" s="9">
        <f t="shared" si="17"/>
        <v>0</v>
      </c>
      <c r="S186" s="9">
        <f t="shared" si="18"/>
        <v>0</v>
      </c>
      <c r="T186" s="9">
        <f t="shared" si="19"/>
        <v>0</v>
      </c>
      <c r="V186" s="9">
        <f>VLOOKUP($C186,{"29 - Psychiatrie (Erwachsene)",1;"30 - Kinder- und Jugendpsychiatrie",1;"31 - Psychosomatik",1;"00 - Bitte eine Fachabteilung auswählen",0;0,0},2,0)</f>
        <v>0</v>
      </c>
      <c r="W186" s="9" t="str">
        <f>IF('Angaben KH-Standort'!$D$13&gt;0,"VJ","KJA")</f>
        <v>KJA</v>
      </c>
      <c r="X186" s="9" t="str">
        <f>VLOOKUP(C185,{"29 - Psychiatrie (Erwachsene)","Einrichtungen2";"30 - Kinder- und Jugendpsychiatrie","Einrichtungen2";"31 - Psychosomatik","Einrichtungen2";"00 - Bitte eine Einrichtung auswählen","Leer";0,"Leer"},2,0)</f>
        <v>Leer</v>
      </c>
      <c r="Y186" s="39" t="str">
        <f t="shared" si="20"/>
        <v>Leer</v>
      </c>
      <c r="Z186" s="9" t="str">
        <f>VLOOKUP($C186,{"29 - Psychiatrie (Erwachsene)","Psychiatrie";"30 - Kinder- und Jugendpsychiatrie","KJPsychiatrie";"31 - Psychosomatik","Psychosomatik";"00 - Bitte eine Fachabteilung auswählen","Leer";0,"Leer"},2,0)</f>
        <v>Leer</v>
      </c>
    </row>
    <row r="187" spans="2:26" ht="15" customHeight="1" x14ac:dyDescent="0.25">
      <c r="B187" s="78" t="str">
        <f t="shared" si="21"/>
        <v>!!!</v>
      </c>
      <c r="C187" s="279"/>
      <c r="D187" s="272"/>
      <c r="E187" s="280"/>
      <c r="F187" s="92"/>
      <c r="G187" s="281"/>
      <c r="H187" s="46"/>
      <c r="I187" s="46"/>
      <c r="J187" s="72"/>
      <c r="O187" s="9">
        <f t="shared" si="15"/>
        <v>0</v>
      </c>
      <c r="P187" s="9">
        <f>VLOOKUP(C187,{"29 - Psychiatrie (Erwachsene)",1;"30 - Kinder- und Jugendpsychiatrie",1;"31 - Psychosomatik",1;"00 - Bitte eine Fachabteilung auswählen",0;0,0},2,0)</f>
        <v>0</v>
      </c>
      <c r="Q187" s="9">
        <f t="shared" si="16"/>
        <v>0</v>
      </c>
      <c r="R187" s="9">
        <f t="shared" si="17"/>
        <v>0</v>
      </c>
      <c r="S187" s="9">
        <f t="shared" si="18"/>
        <v>0</v>
      </c>
      <c r="T187" s="9">
        <f t="shared" si="19"/>
        <v>0</v>
      </c>
      <c r="V187" s="9">
        <f>VLOOKUP($C187,{"29 - Psychiatrie (Erwachsene)",1;"30 - Kinder- und Jugendpsychiatrie",1;"31 - Psychosomatik",1;"00 - Bitte eine Fachabteilung auswählen",0;0,0},2,0)</f>
        <v>0</v>
      </c>
      <c r="W187" s="9" t="str">
        <f>IF('Angaben KH-Standort'!$D$13&gt;0,"VJ","KJA")</f>
        <v>KJA</v>
      </c>
      <c r="X187" s="9" t="str">
        <f>VLOOKUP(C186,{"29 - Psychiatrie (Erwachsene)","Einrichtungen2";"30 - Kinder- und Jugendpsychiatrie","Einrichtungen2";"31 - Psychosomatik","Einrichtungen2";"00 - Bitte eine Einrichtung auswählen","Leer";0,"Leer"},2,0)</f>
        <v>Leer</v>
      </c>
      <c r="Y187" s="39" t="str">
        <f t="shared" si="20"/>
        <v>Leer</v>
      </c>
      <c r="Z187" s="9" t="str">
        <f>VLOOKUP($C187,{"29 - Psychiatrie (Erwachsene)","Psychiatrie";"30 - Kinder- und Jugendpsychiatrie","KJPsychiatrie";"31 - Psychosomatik","Psychosomatik";"00 - Bitte eine Fachabteilung auswählen","Leer";0,"Leer"},2,0)</f>
        <v>Leer</v>
      </c>
    </row>
    <row r="188" spans="2:26" ht="15" customHeight="1" x14ac:dyDescent="0.25">
      <c r="B188" s="78" t="str">
        <f t="shared" si="21"/>
        <v>!!!</v>
      </c>
      <c r="C188" s="279"/>
      <c r="D188" s="272"/>
      <c r="E188" s="280"/>
      <c r="F188" s="92"/>
      <c r="G188" s="281"/>
      <c r="H188" s="46"/>
      <c r="I188" s="46"/>
      <c r="J188" s="72"/>
      <c r="O188" s="9">
        <f t="shared" si="15"/>
        <v>0</v>
      </c>
      <c r="P188" s="9">
        <f>VLOOKUP(C188,{"29 - Psychiatrie (Erwachsene)",1;"30 - Kinder- und Jugendpsychiatrie",1;"31 - Psychosomatik",1;"00 - Bitte eine Fachabteilung auswählen",0;0,0},2,0)</f>
        <v>0</v>
      </c>
      <c r="Q188" s="9">
        <f t="shared" si="16"/>
        <v>0</v>
      </c>
      <c r="R188" s="9">
        <f t="shared" si="17"/>
        <v>0</v>
      </c>
      <c r="S188" s="9">
        <f t="shared" si="18"/>
        <v>0</v>
      </c>
      <c r="T188" s="9">
        <f t="shared" si="19"/>
        <v>0</v>
      </c>
      <c r="V188" s="9">
        <f>VLOOKUP($C188,{"29 - Psychiatrie (Erwachsene)",1;"30 - Kinder- und Jugendpsychiatrie",1;"31 - Psychosomatik",1;"00 - Bitte eine Fachabteilung auswählen",0;0,0},2,0)</f>
        <v>0</v>
      </c>
      <c r="W188" s="9" t="str">
        <f>IF('Angaben KH-Standort'!$D$13&gt;0,"VJ","KJA")</f>
        <v>KJA</v>
      </c>
      <c r="X188" s="9" t="str">
        <f>VLOOKUP(C187,{"29 - Psychiatrie (Erwachsene)","Einrichtungen2";"30 - Kinder- und Jugendpsychiatrie","Einrichtungen2";"31 - Psychosomatik","Einrichtungen2";"00 - Bitte eine Einrichtung auswählen","Leer";0,"Leer"},2,0)</f>
        <v>Leer</v>
      </c>
      <c r="Y188" s="39" t="str">
        <f t="shared" si="20"/>
        <v>Leer</v>
      </c>
      <c r="Z188" s="9" t="str">
        <f>VLOOKUP($C188,{"29 - Psychiatrie (Erwachsene)","Psychiatrie";"30 - Kinder- und Jugendpsychiatrie","KJPsychiatrie";"31 - Psychosomatik","Psychosomatik";"00 - Bitte eine Fachabteilung auswählen","Leer";0,"Leer"},2,0)</f>
        <v>Leer</v>
      </c>
    </row>
    <row r="189" spans="2:26" ht="15" customHeight="1" x14ac:dyDescent="0.25">
      <c r="B189" s="78" t="str">
        <f t="shared" si="21"/>
        <v>!!!</v>
      </c>
      <c r="C189" s="279"/>
      <c r="D189" s="272"/>
      <c r="E189" s="280"/>
      <c r="F189" s="92"/>
      <c r="G189" s="281"/>
      <c r="H189" s="46"/>
      <c r="I189" s="46"/>
      <c r="J189" s="72"/>
      <c r="O189" s="9">
        <f t="shared" si="15"/>
        <v>0</v>
      </c>
      <c r="P189" s="9">
        <f>VLOOKUP(C189,{"29 - Psychiatrie (Erwachsene)",1;"30 - Kinder- und Jugendpsychiatrie",1;"31 - Psychosomatik",1;"00 - Bitte eine Fachabteilung auswählen",0;0,0},2,0)</f>
        <v>0</v>
      </c>
      <c r="Q189" s="9">
        <f t="shared" si="16"/>
        <v>0</v>
      </c>
      <c r="R189" s="9">
        <f t="shared" si="17"/>
        <v>0</v>
      </c>
      <c r="S189" s="9">
        <f t="shared" si="18"/>
        <v>0</v>
      </c>
      <c r="T189" s="9">
        <f t="shared" si="19"/>
        <v>0</v>
      </c>
      <c r="V189" s="9">
        <f>VLOOKUP($C189,{"29 - Psychiatrie (Erwachsene)",1;"30 - Kinder- und Jugendpsychiatrie",1;"31 - Psychosomatik",1;"00 - Bitte eine Fachabteilung auswählen",0;0,0},2,0)</f>
        <v>0</v>
      </c>
      <c r="W189" s="9" t="str">
        <f>IF('Angaben KH-Standort'!$D$13&gt;0,"VJ","KJA")</f>
        <v>KJA</v>
      </c>
      <c r="X189" s="9" t="str">
        <f>VLOOKUP(C188,{"29 - Psychiatrie (Erwachsene)","Einrichtungen2";"30 - Kinder- und Jugendpsychiatrie","Einrichtungen2";"31 - Psychosomatik","Einrichtungen2";"00 - Bitte eine Einrichtung auswählen","Leer";0,"Leer"},2,0)</f>
        <v>Leer</v>
      </c>
      <c r="Y189" s="39" t="str">
        <f t="shared" si="20"/>
        <v>Leer</v>
      </c>
      <c r="Z189" s="9" t="str">
        <f>VLOOKUP($C189,{"29 - Psychiatrie (Erwachsene)","Psychiatrie";"30 - Kinder- und Jugendpsychiatrie","KJPsychiatrie";"31 - Psychosomatik","Psychosomatik";"00 - Bitte eine Fachabteilung auswählen","Leer";0,"Leer"},2,0)</f>
        <v>Leer</v>
      </c>
    </row>
    <row r="190" spans="2:26" ht="15" customHeight="1" x14ac:dyDescent="0.25">
      <c r="B190" s="78" t="str">
        <f t="shared" si="21"/>
        <v>!!!</v>
      </c>
      <c r="C190" s="279"/>
      <c r="D190" s="272"/>
      <c r="E190" s="280"/>
      <c r="F190" s="92"/>
      <c r="G190" s="281"/>
      <c r="H190" s="46"/>
      <c r="I190" s="46"/>
      <c r="J190" s="72"/>
      <c r="O190" s="9">
        <f t="shared" si="15"/>
        <v>0</v>
      </c>
      <c r="P190" s="9">
        <f>VLOOKUP(C190,{"29 - Psychiatrie (Erwachsene)",1;"30 - Kinder- und Jugendpsychiatrie",1;"31 - Psychosomatik",1;"00 - Bitte eine Fachabteilung auswählen",0;0,0},2,0)</f>
        <v>0</v>
      </c>
      <c r="Q190" s="9">
        <f t="shared" si="16"/>
        <v>0</v>
      </c>
      <c r="R190" s="9">
        <f t="shared" si="17"/>
        <v>0</v>
      </c>
      <c r="S190" s="9">
        <f t="shared" si="18"/>
        <v>0</v>
      </c>
      <c r="T190" s="9">
        <f t="shared" si="19"/>
        <v>0</v>
      </c>
      <c r="V190" s="9">
        <f>VLOOKUP($C190,{"29 - Psychiatrie (Erwachsene)",1;"30 - Kinder- und Jugendpsychiatrie",1;"31 - Psychosomatik",1;"00 - Bitte eine Fachabteilung auswählen",0;0,0},2,0)</f>
        <v>0</v>
      </c>
      <c r="W190" s="9" t="str">
        <f>IF('Angaben KH-Standort'!$D$13&gt;0,"VJ","KJA")</f>
        <v>KJA</v>
      </c>
      <c r="X190" s="9" t="str">
        <f>VLOOKUP(C189,{"29 - Psychiatrie (Erwachsene)","Einrichtungen2";"30 - Kinder- und Jugendpsychiatrie","Einrichtungen2";"31 - Psychosomatik","Einrichtungen2";"00 - Bitte eine Einrichtung auswählen","Leer";0,"Leer"},2,0)</f>
        <v>Leer</v>
      </c>
      <c r="Y190" s="39" t="str">
        <f t="shared" si="20"/>
        <v>Leer</v>
      </c>
      <c r="Z190" s="9" t="str">
        <f>VLOOKUP($C190,{"29 - Psychiatrie (Erwachsene)","Psychiatrie";"30 - Kinder- und Jugendpsychiatrie","KJPsychiatrie";"31 - Psychosomatik","Psychosomatik";"00 - Bitte eine Fachabteilung auswählen","Leer";0,"Leer"},2,0)</f>
        <v>Leer</v>
      </c>
    </row>
    <row r="191" spans="2:26" ht="15" customHeight="1" x14ac:dyDescent="0.25">
      <c r="B191" s="78" t="str">
        <f t="shared" si="21"/>
        <v>!!!</v>
      </c>
      <c r="C191" s="279"/>
      <c r="D191" s="272"/>
      <c r="E191" s="280"/>
      <c r="F191" s="92"/>
      <c r="G191" s="281"/>
      <c r="H191" s="46"/>
      <c r="I191" s="46"/>
      <c r="J191" s="72"/>
      <c r="O191" s="9">
        <f t="shared" si="15"/>
        <v>0</v>
      </c>
      <c r="P191" s="9">
        <f>VLOOKUP(C191,{"29 - Psychiatrie (Erwachsene)",1;"30 - Kinder- und Jugendpsychiatrie",1;"31 - Psychosomatik",1;"00 - Bitte eine Fachabteilung auswählen",0;0,0},2,0)</f>
        <v>0</v>
      </c>
      <c r="Q191" s="9">
        <f t="shared" si="16"/>
        <v>0</v>
      </c>
      <c r="R191" s="9">
        <f t="shared" si="17"/>
        <v>0</v>
      </c>
      <c r="S191" s="9">
        <f t="shared" si="18"/>
        <v>0</v>
      </c>
      <c r="T191" s="9">
        <f t="shared" si="19"/>
        <v>0</v>
      </c>
      <c r="V191" s="9">
        <f>VLOOKUP($C191,{"29 - Psychiatrie (Erwachsene)",1;"30 - Kinder- und Jugendpsychiatrie",1;"31 - Psychosomatik",1;"00 - Bitte eine Fachabteilung auswählen",0;0,0},2,0)</f>
        <v>0</v>
      </c>
      <c r="W191" s="9" t="str">
        <f>IF('Angaben KH-Standort'!$D$13&gt;0,"VJ","KJA")</f>
        <v>KJA</v>
      </c>
      <c r="X191" s="9" t="str">
        <f>VLOOKUP(C190,{"29 - Psychiatrie (Erwachsene)","Einrichtungen2";"30 - Kinder- und Jugendpsychiatrie","Einrichtungen2";"31 - Psychosomatik","Einrichtungen2";"00 - Bitte eine Einrichtung auswählen","Leer";0,"Leer"},2,0)</f>
        <v>Leer</v>
      </c>
      <c r="Y191" s="39" t="str">
        <f t="shared" si="20"/>
        <v>Leer</v>
      </c>
      <c r="Z191" s="9" t="str">
        <f>VLOOKUP($C191,{"29 - Psychiatrie (Erwachsene)","Psychiatrie";"30 - Kinder- und Jugendpsychiatrie","KJPsychiatrie";"31 - Psychosomatik","Psychosomatik";"00 - Bitte eine Fachabteilung auswählen","Leer";0,"Leer"},2,0)</f>
        <v>Leer</v>
      </c>
    </row>
    <row r="192" spans="2:26" ht="15" customHeight="1" x14ac:dyDescent="0.25">
      <c r="B192" s="78" t="str">
        <f t="shared" si="21"/>
        <v>!!!</v>
      </c>
      <c r="C192" s="279"/>
      <c r="D192" s="272"/>
      <c r="E192" s="280"/>
      <c r="F192" s="92"/>
      <c r="G192" s="281"/>
      <c r="H192" s="46"/>
      <c r="I192" s="46"/>
      <c r="J192" s="72"/>
      <c r="O192" s="9">
        <f t="shared" si="15"/>
        <v>0</v>
      </c>
      <c r="P192" s="9">
        <f>VLOOKUP(C192,{"29 - Psychiatrie (Erwachsene)",1;"30 - Kinder- und Jugendpsychiatrie",1;"31 - Psychosomatik",1;"00 - Bitte eine Fachabteilung auswählen",0;0,0},2,0)</f>
        <v>0</v>
      </c>
      <c r="Q192" s="9">
        <f t="shared" si="16"/>
        <v>0</v>
      </c>
      <c r="R192" s="9">
        <f t="shared" si="17"/>
        <v>0</v>
      </c>
      <c r="S192" s="9">
        <f t="shared" si="18"/>
        <v>0</v>
      </c>
      <c r="T192" s="9">
        <f t="shared" si="19"/>
        <v>0</v>
      </c>
      <c r="V192" s="9">
        <f>VLOOKUP($C192,{"29 - Psychiatrie (Erwachsene)",1;"30 - Kinder- und Jugendpsychiatrie",1;"31 - Psychosomatik",1;"00 - Bitte eine Fachabteilung auswählen",0;0,0},2,0)</f>
        <v>0</v>
      </c>
      <c r="W192" s="9" t="str">
        <f>IF('Angaben KH-Standort'!$D$13&gt;0,"VJ","KJA")</f>
        <v>KJA</v>
      </c>
      <c r="X192" s="9" t="str">
        <f>VLOOKUP(C191,{"29 - Psychiatrie (Erwachsene)","Einrichtungen2";"30 - Kinder- und Jugendpsychiatrie","Einrichtungen2";"31 - Psychosomatik","Einrichtungen2";"00 - Bitte eine Einrichtung auswählen","Leer";0,"Leer"},2,0)</f>
        <v>Leer</v>
      </c>
      <c r="Y192" s="39" t="str">
        <f t="shared" si="20"/>
        <v>Leer</v>
      </c>
      <c r="Z192" s="9" t="str">
        <f>VLOOKUP($C192,{"29 - Psychiatrie (Erwachsene)","Psychiatrie";"30 - Kinder- und Jugendpsychiatrie","KJPsychiatrie";"31 - Psychosomatik","Psychosomatik";"00 - Bitte eine Fachabteilung auswählen","Leer";0,"Leer"},2,0)</f>
        <v>Leer</v>
      </c>
    </row>
    <row r="193" spans="2:26" ht="15" customHeight="1" x14ac:dyDescent="0.25">
      <c r="B193" s="78" t="str">
        <f t="shared" si="21"/>
        <v>!!!</v>
      </c>
      <c r="C193" s="279"/>
      <c r="D193" s="272"/>
      <c r="E193" s="280"/>
      <c r="F193" s="92"/>
      <c r="G193" s="281"/>
      <c r="H193" s="46"/>
      <c r="I193" s="46"/>
      <c r="J193" s="72"/>
      <c r="O193" s="9">
        <f t="shared" si="15"/>
        <v>0</v>
      </c>
      <c r="P193" s="9">
        <f>VLOOKUP(C193,{"29 - Psychiatrie (Erwachsene)",1;"30 - Kinder- und Jugendpsychiatrie",1;"31 - Psychosomatik",1;"00 - Bitte eine Fachabteilung auswählen",0;0,0},2,0)</f>
        <v>0</v>
      </c>
      <c r="Q193" s="9">
        <f t="shared" si="16"/>
        <v>0</v>
      </c>
      <c r="R193" s="9">
        <f t="shared" si="17"/>
        <v>0</v>
      </c>
      <c r="S193" s="9">
        <f t="shared" si="18"/>
        <v>0</v>
      </c>
      <c r="T193" s="9">
        <f t="shared" si="19"/>
        <v>0</v>
      </c>
      <c r="V193" s="9">
        <f>VLOOKUP($C193,{"29 - Psychiatrie (Erwachsene)",1;"30 - Kinder- und Jugendpsychiatrie",1;"31 - Psychosomatik",1;"00 - Bitte eine Fachabteilung auswählen",0;0,0},2,0)</f>
        <v>0</v>
      </c>
      <c r="W193" s="9" t="str">
        <f>IF('Angaben KH-Standort'!$D$13&gt;0,"VJ","KJA")</f>
        <v>KJA</v>
      </c>
      <c r="X193" s="9" t="str">
        <f>VLOOKUP(C192,{"29 - Psychiatrie (Erwachsene)","Einrichtungen2";"30 - Kinder- und Jugendpsychiatrie","Einrichtungen2";"31 - Psychosomatik","Einrichtungen2";"00 - Bitte eine Einrichtung auswählen","Leer";0,"Leer"},2,0)</f>
        <v>Leer</v>
      </c>
      <c r="Y193" s="39" t="str">
        <f t="shared" si="20"/>
        <v>Leer</v>
      </c>
      <c r="Z193" s="9" t="str">
        <f>VLOOKUP($C193,{"29 - Psychiatrie (Erwachsene)","Psychiatrie";"30 - Kinder- und Jugendpsychiatrie","KJPsychiatrie";"31 - Psychosomatik","Psychosomatik";"00 - Bitte eine Fachabteilung auswählen","Leer";0,"Leer"},2,0)</f>
        <v>Leer</v>
      </c>
    </row>
    <row r="194" spans="2:26" ht="15" customHeight="1" x14ac:dyDescent="0.25">
      <c r="B194" s="78" t="str">
        <f t="shared" si="21"/>
        <v>!!!</v>
      </c>
      <c r="C194" s="279"/>
      <c r="D194" s="272"/>
      <c r="E194" s="280"/>
      <c r="F194" s="92"/>
      <c r="G194" s="281"/>
      <c r="H194" s="46"/>
      <c r="I194" s="46"/>
      <c r="J194" s="72"/>
      <c r="O194" s="9">
        <f t="shared" si="15"/>
        <v>0</v>
      </c>
      <c r="P194" s="9">
        <f>VLOOKUP(C194,{"29 - Psychiatrie (Erwachsene)",1;"30 - Kinder- und Jugendpsychiatrie",1;"31 - Psychosomatik",1;"00 - Bitte eine Fachabteilung auswählen",0;0,0},2,0)</f>
        <v>0</v>
      </c>
      <c r="Q194" s="9">
        <f t="shared" si="16"/>
        <v>0</v>
      </c>
      <c r="R194" s="9">
        <f t="shared" si="17"/>
        <v>0</v>
      </c>
      <c r="S194" s="9">
        <f t="shared" si="18"/>
        <v>0</v>
      </c>
      <c r="T194" s="9">
        <f t="shared" si="19"/>
        <v>0</v>
      </c>
      <c r="V194" s="9">
        <f>VLOOKUP($C194,{"29 - Psychiatrie (Erwachsene)",1;"30 - Kinder- und Jugendpsychiatrie",1;"31 - Psychosomatik",1;"00 - Bitte eine Fachabteilung auswählen",0;0,0},2,0)</f>
        <v>0</v>
      </c>
      <c r="W194" s="9" t="str">
        <f>IF('Angaben KH-Standort'!$D$13&gt;0,"VJ","KJA")</f>
        <v>KJA</v>
      </c>
      <c r="X194" s="9" t="str">
        <f>VLOOKUP(C193,{"29 - Psychiatrie (Erwachsene)","Einrichtungen2";"30 - Kinder- und Jugendpsychiatrie","Einrichtungen2";"31 - Psychosomatik","Einrichtungen2";"00 - Bitte eine Einrichtung auswählen","Leer";0,"Leer"},2,0)</f>
        <v>Leer</v>
      </c>
      <c r="Y194" s="39" t="str">
        <f t="shared" si="20"/>
        <v>Leer</v>
      </c>
      <c r="Z194" s="9" t="str">
        <f>VLOOKUP($C194,{"29 - Psychiatrie (Erwachsene)","Psychiatrie";"30 - Kinder- und Jugendpsychiatrie","KJPsychiatrie";"31 - Psychosomatik","Psychosomatik";"00 - Bitte eine Fachabteilung auswählen","Leer";0,"Leer"},2,0)</f>
        <v>Leer</v>
      </c>
    </row>
    <row r="195" spans="2:26" ht="15" customHeight="1" x14ac:dyDescent="0.25">
      <c r="B195" s="78" t="str">
        <f t="shared" si="21"/>
        <v>!!!</v>
      </c>
      <c r="C195" s="279"/>
      <c r="D195" s="272"/>
      <c r="E195" s="280"/>
      <c r="F195" s="92"/>
      <c r="G195" s="281"/>
      <c r="H195" s="46"/>
      <c r="I195" s="46"/>
      <c r="J195" s="72"/>
      <c r="O195" s="9">
        <f t="shared" si="15"/>
        <v>0</v>
      </c>
      <c r="P195" s="9">
        <f>VLOOKUP(C195,{"29 - Psychiatrie (Erwachsene)",1;"30 - Kinder- und Jugendpsychiatrie",1;"31 - Psychosomatik",1;"00 - Bitte eine Fachabteilung auswählen",0;0,0},2,0)</f>
        <v>0</v>
      </c>
      <c r="Q195" s="9">
        <f t="shared" si="16"/>
        <v>0</v>
      </c>
      <c r="R195" s="9">
        <f t="shared" si="17"/>
        <v>0</v>
      </c>
      <c r="S195" s="9">
        <f t="shared" si="18"/>
        <v>0</v>
      </c>
      <c r="T195" s="9">
        <f t="shared" si="19"/>
        <v>0</v>
      </c>
      <c r="V195" s="9">
        <f>VLOOKUP($C195,{"29 - Psychiatrie (Erwachsene)",1;"30 - Kinder- und Jugendpsychiatrie",1;"31 - Psychosomatik",1;"00 - Bitte eine Fachabteilung auswählen",0;0,0},2,0)</f>
        <v>0</v>
      </c>
      <c r="W195" s="9" t="str">
        <f>IF('Angaben KH-Standort'!$D$13&gt;0,"VJ","KJA")</f>
        <v>KJA</v>
      </c>
      <c r="X195" s="9" t="str">
        <f>VLOOKUP(C194,{"29 - Psychiatrie (Erwachsene)","Einrichtungen2";"30 - Kinder- und Jugendpsychiatrie","Einrichtungen2";"31 - Psychosomatik","Einrichtungen2";"00 - Bitte eine Einrichtung auswählen","Leer";0,"Leer"},2,0)</f>
        <v>Leer</v>
      </c>
      <c r="Y195" s="39" t="str">
        <f t="shared" si="20"/>
        <v>Leer</v>
      </c>
      <c r="Z195" s="9" t="str">
        <f>VLOOKUP($C195,{"29 - Psychiatrie (Erwachsene)","Psychiatrie";"30 - Kinder- und Jugendpsychiatrie","KJPsychiatrie";"31 - Psychosomatik","Psychosomatik";"00 - Bitte eine Fachabteilung auswählen","Leer";0,"Leer"},2,0)</f>
        <v>Leer</v>
      </c>
    </row>
    <row r="196" spans="2:26" ht="15" customHeight="1" x14ac:dyDescent="0.25">
      <c r="B196" s="78" t="str">
        <f t="shared" si="21"/>
        <v>!!!</v>
      </c>
      <c r="C196" s="279"/>
      <c r="D196" s="272"/>
      <c r="E196" s="280"/>
      <c r="F196" s="92"/>
      <c r="G196" s="281"/>
      <c r="H196" s="46"/>
      <c r="I196" s="46"/>
      <c r="J196" s="72"/>
      <c r="O196" s="9">
        <f t="shared" si="15"/>
        <v>0</v>
      </c>
      <c r="P196" s="9">
        <f>VLOOKUP(C196,{"29 - Psychiatrie (Erwachsene)",1;"30 - Kinder- und Jugendpsychiatrie",1;"31 - Psychosomatik",1;"00 - Bitte eine Fachabteilung auswählen",0;0,0},2,0)</f>
        <v>0</v>
      </c>
      <c r="Q196" s="9">
        <f t="shared" si="16"/>
        <v>0</v>
      </c>
      <c r="R196" s="9">
        <f t="shared" si="17"/>
        <v>0</v>
      </c>
      <c r="S196" s="9">
        <f t="shared" si="18"/>
        <v>0</v>
      </c>
      <c r="T196" s="9">
        <f t="shared" si="19"/>
        <v>0</v>
      </c>
      <c r="V196" s="9">
        <f>VLOOKUP($C196,{"29 - Psychiatrie (Erwachsene)",1;"30 - Kinder- und Jugendpsychiatrie",1;"31 - Psychosomatik",1;"00 - Bitte eine Fachabteilung auswählen",0;0,0},2,0)</f>
        <v>0</v>
      </c>
      <c r="W196" s="9" t="str">
        <f>IF('Angaben KH-Standort'!$D$13&gt;0,"VJ","KJA")</f>
        <v>KJA</v>
      </c>
      <c r="X196" s="9" t="str">
        <f>VLOOKUP(C195,{"29 - Psychiatrie (Erwachsene)","Einrichtungen2";"30 - Kinder- und Jugendpsychiatrie","Einrichtungen2";"31 - Psychosomatik","Einrichtungen2";"00 - Bitte eine Einrichtung auswählen","Leer";0,"Leer"},2,0)</f>
        <v>Leer</v>
      </c>
      <c r="Y196" s="39" t="str">
        <f t="shared" si="20"/>
        <v>Leer</v>
      </c>
      <c r="Z196" s="9" t="str">
        <f>VLOOKUP($C196,{"29 - Psychiatrie (Erwachsene)","Psychiatrie";"30 - Kinder- und Jugendpsychiatrie","KJPsychiatrie";"31 - Psychosomatik","Psychosomatik";"00 - Bitte eine Fachabteilung auswählen","Leer";0,"Leer"},2,0)</f>
        <v>Leer</v>
      </c>
    </row>
    <row r="197" spans="2:26" ht="15" customHeight="1" x14ac:dyDescent="0.25">
      <c r="B197" s="78" t="str">
        <f t="shared" si="21"/>
        <v>!!!</v>
      </c>
      <c r="C197" s="279"/>
      <c r="D197" s="272"/>
      <c r="E197" s="280"/>
      <c r="F197" s="92"/>
      <c r="G197" s="281"/>
      <c r="H197" s="46"/>
      <c r="I197" s="46"/>
      <c r="J197" s="72"/>
      <c r="O197" s="9">
        <f t="shared" si="15"/>
        <v>0</v>
      </c>
      <c r="P197" s="9">
        <f>VLOOKUP(C197,{"29 - Psychiatrie (Erwachsene)",1;"30 - Kinder- und Jugendpsychiatrie",1;"31 - Psychosomatik",1;"00 - Bitte eine Fachabteilung auswählen",0;0,0},2,0)</f>
        <v>0</v>
      </c>
      <c r="Q197" s="9">
        <f t="shared" si="16"/>
        <v>0</v>
      </c>
      <c r="R197" s="9">
        <f t="shared" si="17"/>
        <v>0</v>
      </c>
      <c r="S197" s="9">
        <f t="shared" si="18"/>
        <v>0</v>
      </c>
      <c r="T197" s="9">
        <f t="shared" si="19"/>
        <v>0</v>
      </c>
      <c r="V197" s="9">
        <f>VLOOKUP($C197,{"29 - Psychiatrie (Erwachsene)",1;"30 - Kinder- und Jugendpsychiatrie",1;"31 - Psychosomatik",1;"00 - Bitte eine Fachabteilung auswählen",0;0,0},2,0)</f>
        <v>0</v>
      </c>
      <c r="W197" s="9" t="str">
        <f>IF('Angaben KH-Standort'!$D$13&gt;0,"VJ","KJA")</f>
        <v>KJA</v>
      </c>
      <c r="X197" s="9" t="str">
        <f>VLOOKUP(C196,{"29 - Psychiatrie (Erwachsene)","Einrichtungen2";"30 - Kinder- und Jugendpsychiatrie","Einrichtungen2";"31 - Psychosomatik","Einrichtungen2";"00 - Bitte eine Einrichtung auswählen","Leer";0,"Leer"},2,0)</f>
        <v>Leer</v>
      </c>
      <c r="Y197" s="39" t="str">
        <f t="shared" si="20"/>
        <v>Leer</v>
      </c>
      <c r="Z197" s="9" t="str">
        <f>VLOOKUP($C197,{"29 - Psychiatrie (Erwachsene)","Psychiatrie";"30 - Kinder- und Jugendpsychiatrie","KJPsychiatrie";"31 - Psychosomatik","Psychosomatik";"00 - Bitte eine Fachabteilung auswählen","Leer";0,"Leer"},2,0)</f>
        <v>Leer</v>
      </c>
    </row>
    <row r="198" spans="2:26" ht="15" customHeight="1" x14ac:dyDescent="0.25">
      <c r="B198" s="78" t="str">
        <f t="shared" si="21"/>
        <v>!!!</v>
      </c>
      <c r="C198" s="279"/>
      <c r="D198" s="272"/>
      <c r="E198" s="280"/>
      <c r="F198" s="92"/>
      <c r="G198" s="281"/>
      <c r="H198" s="46"/>
      <c r="I198" s="46"/>
      <c r="J198" s="72"/>
      <c r="O198" s="9">
        <f t="shared" si="15"/>
        <v>0</v>
      </c>
      <c r="P198" s="9">
        <f>VLOOKUP(C198,{"29 - Psychiatrie (Erwachsene)",1;"30 - Kinder- und Jugendpsychiatrie",1;"31 - Psychosomatik",1;"00 - Bitte eine Fachabteilung auswählen",0;0,0},2,0)</f>
        <v>0</v>
      </c>
      <c r="Q198" s="9">
        <f t="shared" si="16"/>
        <v>0</v>
      </c>
      <c r="R198" s="9">
        <f t="shared" si="17"/>
        <v>0</v>
      </c>
      <c r="S198" s="9">
        <f t="shared" si="18"/>
        <v>0</v>
      </c>
      <c r="T198" s="9">
        <f t="shared" si="19"/>
        <v>0</v>
      </c>
      <c r="V198" s="9">
        <f>VLOOKUP($C198,{"29 - Psychiatrie (Erwachsene)",1;"30 - Kinder- und Jugendpsychiatrie",1;"31 - Psychosomatik",1;"00 - Bitte eine Fachabteilung auswählen",0;0,0},2,0)</f>
        <v>0</v>
      </c>
      <c r="W198" s="9" t="str">
        <f>IF('Angaben KH-Standort'!$D$13&gt;0,"VJ","KJA")</f>
        <v>KJA</v>
      </c>
      <c r="X198" s="9" t="str">
        <f>VLOOKUP(C197,{"29 - Psychiatrie (Erwachsene)","Einrichtungen2";"30 - Kinder- und Jugendpsychiatrie","Einrichtungen2";"31 - Psychosomatik","Einrichtungen2";"00 - Bitte eine Einrichtung auswählen","Leer";0,"Leer"},2,0)</f>
        <v>Leer</v>
      </c>
      <c r="Y198" s="39" t="str">
        <f t="shared" si="20"/>
        <v>Leer</v>
      </c>
      <c r="Z198" s="9" t="str">
        <f>VLOOKUP($C198,{"29 - Psychiatrie (Erwachsene)","Psychiatrie";"30 - Kinder- und Jugendpsychiatrie","KJPsychiatrie";"31 - Psychosomatik","Psychosomatik";"00 - Bitte eine Fachabteilung auswählen","Leer";0,"Leer"},2,0)</f>
        <v>Leer</v>
      </c>
    </row>
    <row r="199" spans="2:26" ht="15" customHeight="1" x14ac:dyDescent="0.25">
      <c r="B199" s="78" t="str">
        <f t="shared" si="21"/>
        <v>!!!</v>
      </c>
      <c r="C199" s="279"/>
      <c r="D199" s="272"/>
      <c r="E199" s="280"/>
      <c r="F199" s="92"/>
      <c r="G199" s="281"/>
      <c r="H199" s="46"/>
      <c r="I199" s="46"/>
      <c r="J199" s="72"/>
      <c r="O199" s="9">
        <f t="shared" si="15"/>
        <v>0</v>
      </c>
      <c r="P199" s="9">
        <f>VLOOKUP(C199,{"29 - Psychiatrie (Erwachsene)",1;"30 - Kinder- und Jugendpsychiatrie",1;"31 - Psychosomatik",1;"00 - Bitte eine Fachabteilung auswählen",0;0,0},2,0)</f>
        <v>0</v>
      </c>
      <c r="Q199" s="9">
        <f t="shared" si="16"/>
        <v>0</v>
      </c>
      <c r="R199" s="9">
        <f t="shared" si="17"/>
        <v>0</v>
      </c>
      <c r="S199" s="9">
        <f t="shared" si="18"/>
        <v>0</v>
      </c>
      <c r="T199" s="9">
        <f t="shared" si="19"/>
        <v>0</v>
      </c>
      <c r="V199" s="9">
        <f>VLOOKUP($C199,{"29 - Psychiatrie (Erwachsene)",1;"30 - Kinder- und Jugendpsychiatrie",1;"31 - Psychosomatik",1;"00 - Bitte eine Fachabteilung auswählen",0;0,0},2,0)</f>
        <v>0</v>
      </c>
      <c r="W199" s="9" t="str">
        <f>IF('Angaben KH-Standort'!$D$13&gt;0,"VJ","KJA")</f>
        <v>KJA</v>
      </c>
      <c r="X199" s="9" t="str">
        <f>VLOOKUP(C198,{"29 - Psychiatrie (Erwachsene)","Einrichtungen2";"30 - Kinder- und Jugendpsychiatrie","Einrichtungen2";"31 - Psychosomatik","Einrichtungen2";"00 - Bitte eine Einrichtung auswählen","Leer";0,"Leer"},2,0)</f>
        <v>Leer</v>
      </c>
      <c r="Y199" s="39" t="str">
        <f t="shared" si="20"/>
        <v>Leer</v>
      </c>
      <c r="Z199" s="9" t="str">
        <f>VLOOKUP($C199,{"29 - Psychiatrie (Erwachsene)","Psychiatrie";"30 - Kinder- und Jugendpsychiatrie","KJPsychiatrie";"31 - Psychosomatik","Psychosomatik";"00 - Bitte eine Fachabteilung auswählen","Leer";0,"Leer"},2,0)</f>
        <v>Leer</v>
      </c>
    </row>
    <row r="200" spans="2:26" ht="15" customHeight="1" x14ac:dyDescent="0.25">
      <c r="B200" s="78" t="str">
        <f t="shared" si="21"/>
        <v>!!!</v>
      </c>
      <c r="C200" s="279"/>
      <c r="D200" s="272"/>
      <c r="E200" s="280"/>
      <c r="F200" s="92"/>
      <c r="G200" s="281"/>
      <c r="H200" s="46"/>
      <c r="I200" s="46"/>
      <c r="J200" s="72"/>
      <c r="O200" s="9">
        <f t="shared" si="15"/>
        <v>0</v>
      </c>
      <c r="P200" s="9">
        <f>VLOOKUP(C200,{"29 - Psychiatrie (Erwachsene)",1;"30 - Kinder- und Jugendpsychiatrie",1;"31 - Psychosomatik",1;"00 - Bitte eine Fachabteilung auswählen",0;0,0},2,0)</f>
        <v>0</v>
      </c>
      <c r="Q200" s="9">
        <f t="shared" si="16"/>
        <v>0</v>
      </c>
      <c r="R200" s="9">
        <f t="shared" si="17"/>
        <v>0</v>
      </c>
      <c r="S200" s="9">
        <f t="shared" si="18"/>
        <v>0</v>
      </c>
      <c r="T200" s="9">
        <f t="shared" si="19"/>
        <v>0</v>
      </c>
      <c r="V200" s="9">
        <f>VLOOKUP($C200,{"29 - Psychiatrie (Erwachsene)",1;"30 - Kinder- und Jugendpsychiatrie",1;"31 - Psychosomatik",1;"00 - Bitte eine Fachabteilung auswählen",0;0,0},2,0)</f>
        <v>0</v>
      </c>
      <c r="W200" s="9" t="str">
        <f>IF('Angaben KH-Standort'!$D$13&gt;0,"VJ","KJA")</f>
        <v>KJA</v>
      </c>
      <c r="X200" s="9" t="str">
        <f>VLOOKUP(C199,{"29 - Psychiatrie (Erwachsene)","Einrichtungen2";"30 - Kinder- und Jugendpsychiatrie","Einrichtungen2";"31 - Psychosomatik","Einrichtungen2";"00 - Bitte eine Einrichtung auswählen","Leer";0,"Leer"},2,0)</f>
        <v>Leer</v>
      </c>
      <c r="Y200" s="39" t="str">
        <f t="shared" si="20"/>
        <v>Leer</v>
      </c>
      <c r="Z200" s="9" t="str">
        <f>VLOOKUP($C200,{"29 - Psychiatrie (Erwachsene)","Psychiatrie";"30 - Kinder- und Jugendpsychiatrie","KJPsychiatrie";"31 - Psychosomatik","Psychosomatik";"00 - Bitte eine Fachabteilung auswählen","Leer";0,"Leer"},2,0)</f>
        <v>Leer</v>
      </c>
    </row>
    <row r="201" spans="2:26" ht="15" customHeight="1" x14ac:dyDescent="0.25">
      <c r="B201" s="78" t="str">
        <f t="shared" si="21"/>
        <v>!!!</v>
      </c>
      <c r="C201" s="279"/>
      <c r="D201" s="272"/>
      <c r="E201" s="280"/>
      <c r="F201" s="92"/>
      <c r="G201" s="281"/>
      <c r="H201" s="46"/>
      <c r="I201" s="46"/>
      <c r="J201" s="72"/>
      <c r="O201" s="9">
        <f t="shared" si="15"/>
        <v>0</v>
      </c>
      <c r="P201" s="9">
        <f>VLOOKUP(C201,{"29 - Psychiatrie (Erwachsene)",1;"30 - Kinder- und Jugendpsychiatrie",1;"31 - Psychosomatik",1;"00 - Bitte eine Fachabteilung auswählen",0;0,0},2,0)</f>
        <v>0</v>
      </c>
      <c r="Q201" s="9">
        <f t="shared" si="16"/>
        <v>0</v>
      </c>
      <c r="R201" s="9">
        <f t="shared" si="17"/>
        <v>0</v>
      </c>
      <c r="S201" s="9">
        <f t="shared" si="18"/>
        <v>0</v>
      </c>
      <c r="T201" s="9">
        <f t="shared" si="19"/>
        <v>0</v>
      </c>
      <c r="V201" s="9">
        <f>VLOOKUP($C201,{"29 - Psychiatrie (Erwachsene)",1;"30 - Kinder- und Jugendpsychiatrie",1;"31 - Psychosomatik",1;"00 - Bitte eine Fachabteilung auswählen",0;0,0},2,0)</f>
        <v>0</v>
      </c>
      <c r="W201" s="9" t="str">
        <f>IF('Angaben KH-Standort'!$D$13&gt;0,"VJ","KJA")</f>
        <v>KJA</v>
      </c>
      <c r="X201" s="9" t="str">
        <f>VLOOKUP(C200,{"29 - Psychiatrie (Erwachsene)","Einrichtungen2";"30 - Kinder- und Jugendpsychiatrie","Einrichtungen2";"31 - Psychosomatik","Einrichtungen2";"00 - Bitte eine Einrichtung auswählen","Leer";0,"Leer"},2,0)</f>
        <v>Leer</v>
      </c>
      <c r="Y201" s="39" t="str">
        <f t="shared" si="20"/>
        <v>Leer</v>
      </c>
      <c r="Z201" s="9" t="str">
        <f>VLOOKUP($C201,{"29 - Psychiatrie (Erwachsene)","Psychiatrie";"30 - Kinder- und Jugendpsychiatrie","KJPsychiatrie";"31 - Psychosomatik","Psychosomatik";"00 - Bitte eine Fachabteilung auswählen","Leer";0,"Leer"},2,0)</f>
        <v>Leer</v>
      </c>
    </row>
    <row r="202" spans="2:26" ht="15" customHeight="1" x14ac:dyDescent="0.25">
      <c r="B202" s="78" t="str">
        <f t="shared" si="21"/>
        <v>!!!</v>
      </c>
      <c r="C202" s="279"/>
      <c r="D202" s="272"/>
      <c r="E202" s="280"/>
      <c r="F202" s="92"/>
      <c r="G202" s="281"/>
      <c r="H202" s="46"/>
      <c r="I202" s="46"/>
      <c r="J202" s="72"/>
      <c r="O202" s="9">
        <f t="shared" si="15"/>
        <v>0</v>
      </c>
      <c r="P202" s="9">
        <f>VLOOKUP(C202,{"29 - Psychiatrie (Erwachsene)",1;"30 - Kinder- und Jugendpsychiatrie",1;"31 - Psychosomatik",1;"00 - Bitte eine Fachabteilung auswählen",0;0,0},2,0)</f>
        <v>0</v>
      </c>
      <c r="Q202" s="9">
        <f t="shared" si="16"/>
        <v>0</v>
      </c>
      <c r="R202" s="9">
        <f t="shared" si="17"/>
        <v>0</v>
      </c>
      <c r="S202" s="9">
        <f t="shared" si="18"/>
        <v>0</v>
      </c>
      <c r="T202" s="9">
        <f t="shared" si="19"/>
        <v>0</v>
      </c>
      <c r="V202" s="9">
        <f>VLOOKUP($C202,{"29 - Psychiatrie (Erwachsene)",1;"30 - Kinder- und Jugendpsychiatrie",1;"31 - Psychosomatik",1;"00 - Bitte eine Fachabteilung auswählen",0;0,0},2,0)</f>
        <v>0</v>
      </c>
      <c r="W202" s="9" t="str">
        <f>IF('Angaben KH-Standort'!$D$13&gt;0,"VJ","KJA")</f>
        <v>KJA</v>
      </c>
      <c r="X202" s="9" t="str">
        <f>VLOOKUP(C201,{"29 - Psychiatrie (Erwachsene)","Einrichtungen2";"30 - Kinder- und Jugendpsychiatrie","Einrichtungen2";"31 - Psychosomatik","Einrichtungen2";"00 - Bitte eine Einrichtung auswählen","Leer";0,"Leer"},2,0)</f>
        <v>Leer</v>
      </c>
      <c r="Y202" s="39" t="str">
        <f t="shared" si="20"/>
        <v>Leer</v>
      </c>
      <c r="Z202" s="9" t="str">
        <f>VLOOKUP($C202,{"29 - Psychiatrie (Erwachsene)","Psychiatrie";"30 - Kinder- und Jugendpsychiatrie","KJPsychiatrie";"31 - Psychosomatik","Psychosomatik";"00 - Bitte eine Fachabteilung auswählen","Leer";0,"Leer"},2,0)</f>
        <v>Leer</v>
      </c>
    </row>
    <row r="203" spans="2:26" ht="15" customHeight="1" x14ac:dyDescent="0.25">
      <c r="B203" s="78" t="str">
        <f t="shared" si="21"/>
        <v>!!!</v>
      </c>
      <c r="C203" s="279"/>
      <c r="D203" s="272"/>
      <c r="E203" s="280"/>
      <c r="F203" s="92"/>
      <c r="G203" s="281"/>
      <c r="H203" s="46"/>
      <c r="I203" s="46"/>
      <c r="J203" s="72"/>
      <c r="O203" s="9">
        <f t="shared" si="15"/>
        <v>0</v>
      </c>
      <c r="P203" s="9">
        <f>VLOOKUP(C203,{"29 - Psychiatrie (Erwachsene)",1;"30 - Kinder- und Jugendpsychiatrie",1;"31 - Psychosomatik",1;"00 - Bitte eine Fachabteilung auswählen",0;0,0},2,0)</f>
        <v>0</v>
      </c>
      <c r="Q203" s="9">
        <f t="shared" si="16"/>
        <v>0</v>
      </c>
      <c r="R203" s="9">
        <f t="shared" si="17"/>
        <v>0</v>
      </c>
      <c r="S203" s="9">
        <f t="shared" si="18"/>
        <v>0</v>
      </c>
      <c r="T203" s="9">
        <f t="shared" si="19"/>
        <v>0</v>
      </c>
      <c r="V203" s="9">
        <f>VLOOKUP($C203,{"29 - Psychiatrie (Erwachsene)",1;"30 - Kinder- und Jugendpsychiatrie",1;"31 - Psychosomatik",1;"00 - Bitte eine Fachabteilung auswählen",0;0,0},2,0)</f>
        <v>0</v>
      </c>
      <c r="W203" s="9" t="str">
        <f>IF('Angaben KH-Standort'!$D$13&gt;0,"VJ","KJA")</f>
        <v>KJA</v>
      </c>
      <c r="X203" s="9" t="str">
        <f>VLOOKUP(C202,{"29 - Psychiatrie (Erwachsene)","Einrichtungen2";"30 - Kinder- und Jugendpsychiatrie","Einrichtungen2";"31 - Psychosomatik","Einrichtungen2";"00 - Bitte eine Einrichtung auswählen","Leer";0,"Leer"},2,0)</f>
        <v>Leer</v>
      </c>
      <c r="Y203" s="39" t="str">
        <f t="shared" si="20"/>
        <v>Leer</v>
      </c>
      <c r="Z203" s="9" t="str">
        <f>VLOOKUP($C203,{"29 - Psychiatrie (Erwachsene)","Psychiatrie";"30 - Kinder- und Jugendpsychiatrie","KJPsychiatrie";"31 - Psychosomatik","Psychosomatik";"00 - Bitte eine Fachabteilung auswählen","Leer";0,"Leer"},2,0)</f>
        <v>Leer</v>
      </c>
    </row>
    <row r="204" spans="2:26" ht="15" customHeight="1" x14ac:dyDescent="0.25">
      <c r="B204" s="78" t="str">
        <f t="shared" si="21"/>
        <v>!!!</v>
      </c>
      <c r="C204" s="279"/>
      <c r="D204" s="272"/>
      <c r="E204" s="280"/>
      <c r="F204" s="92"/>
      <c r="G204" s="281"/>
      <c r="H204" s="46"/>
      <c r="I204" s="46"/>
      <c r="J204" s="72"/>
      <c r="O204" s="9">
        <f t="shared" si="15"/>
        <v>0</v>
      </c>
      <c r="P204" s="9">
        <f>VLOOKUP(C204,{"29 - Psychiatrie (Erwachsene)",1;"30 - Kinder- und Jugendpsychiatrie",1;"31 - Psychosomatik",1;"00 - Bitte eine Fachabteilung auswählen",0;0,0},2,0)</f>
        <v>0</v>
      </c>
      <c r="Q204" s="9">
        <f t="shared" si="16"/>
        <v>0</v>
      </c>
      <c r="R204" s="9">
        <f t="shared" si="17"/>
        <v>0</v>
      </c>
      <c r="S204" s="9">
        <f t="shared" si="18"/>
        <v>0</v>
      </c>
      <c r="T204" s="9">
        <f t="shared" si="19"/>
        <v>0</v>
      </c>
      <c r="V204" s="9">
        <f>VLOOKUP($C204,{"29 - Psychiatrie (Erwachsene)",1;"30 - Kinder- und Jugendpsychiatrie",1;"31 - Psychosomatik",1;"00 - Bitte eine Fachabteilung auswählen",0;0,0},2,0)</f>
        <v>0</v>
      </c>
      <c r="W204" s="9" t="str">
        <f>IF('Angaben KH-Standort'!$D$13&gt;0,"VJ","KJA")</f>
        <v>KJA</v>
      </c>
      <c r="X204" s="9" t="str">
        <f>VLOOKUP(C203,{"29 - Psychiatrie (Erwachsene)","Einrichtungen2";"30 - Kinder- und Jugendpsychiatrie","Einrichtungen2";"31 - Psychosomatik","Einrichtungen2";"00 - Bitte eine Einrichtung auswählen","Leer";0,"Leer"},2,0)</f>
        <v>Leer</v>
      </c>
      <c r="Y204" s="39" t="str">
        <f t="shared" si="20"/>
        <v>Leer</v>
      </c>
      <c r="Z204" s="9" t="str">
        <f>VLOOKUP($C204,{"29 - Psychiatrie (Erwachsene)","Psychiatrie";"30 - Kinder- und Jugendpsychiatrie","KJPsychiatrie";"31 - Psychosomatik","Psychosomatik";"00 - Bitte eine Fachabteilung auswählen","Leer";0,"Leer"},2,0)</f>
        <v>Leer</v>
      </c>
    </row>
    <row r="205" spans="2:26" ht="15" customHeight="1" x14ac:dyDescent="0.25">
      <c r="B205" s="78" t="str">
        <f t="shared" si="21"/>
        <v>!!!</v>
      </c>
      <c r="C205" s="279"/>
      <c r="D205" s="272"/>
      <c r="E205" s="280"/>
      <c r="F205" s="92"/>
      <c r="G205" s="281"/>
      <c r="H205" s="46"/>
      <c r="I205" s="46"/>
      <c r="J205" s="72"/>
      <c r="O205" s="9">
        <f t="shared" si="15"/>
        <v>0</v>
      </c>
      <c r="P205" s="9">
        <f>VLOOKUP(C205,{"29 - Psychiatrie (Erwachsene)",1;"30 - Kinder- und Jugendpsychiatrie",1;"31 - Psychosomatik",1;"00 - Bitte eine Fachabteilung auswählen",0;0,0},2,0)</f>
        <v>0</v>
      </c>
      <c r="Q205" s="9">
        <f t="shared" si="16"/>
        <v>0</v>
      </c>
      <c r="R205" s="9">
        <f t="shared" si="17"/>
        <v>0</v>
      </c>
      <c r="S205" s="9">
        <f t="shared" si="18"/>
        <v>0</v>
      </c>
      <c r="T205" s="9">
        <f t="shared" si="19"/>
        <v>0</v>
      </c>
      <c r="V205" s="9">
        <f>VLOOKUP($C205,{"29 - Psychiatrie (Erwachsene)",1;"30 - Kinder- und Jugendpsychiatrie",1;"31 - Psychosomatik",1;"00 - Bitte eine Fachabteilung auswählen",0;0,0},2,0)</f>
        <v>0</v>
      </c>
      <c r="W205" s="9" t="str">
        <f>IF('Angaben KH-Standort'!$D$13&gt;0,"VJ","KJA")</f>
        <v>KJA</v>
      </c>
      <c r="X205" s="9" t="str">
        <f>VLOOKUP(C204,{"29 - Psychiatrie (Erwachsene)","Einrichtungen2";"30 - Kinder- und Jugendpsychiatrie","Einrichtungen2";"31 - Psychosomatik","Einrichtungen2";"00 - Bitte eine Einrichtung auswählen","Leer";0,"Leer"},2,0)</f>
        <v>Leer</v>
      </c>
      <c r="Y205" s="39" t="str">
        <f t="shared" si="20"/>
        <v>Leer</v>
      </c>
      <c r="Z205" s="9" t="str">
        <f>VLOOKUP($C205,{"29 - Psychiatrie (Erwachsene)","Psychiatrie";"30 - Kinder- und Jugendpsychiatrie","KJPsychiatrie";"31 - Psychosomatik","Psychosomatik";"00 - Bitte eine Fachabteilung auswählen","Leer";0,"Leer"},2,0)</f>
        <v>Leer</v>
      </c>
    </row>
    <row r="206" spans="2:26" ht="15" customHeight="1" x14ac:dyDescent="0.25">
      <c r="B206" s="78" t="str">
        <f t="shared" si="21"/>
        <v>!!!</v>
      </c>
      <c r="C206" s="279"/>
      <c r="D206" s="272"/>
      <c r="E206" s="280"/>
      <c r="F206" s="92"/>
      <c r="G206" s="281"/>
      <c r="H206" s="46"/>
      <c r="I206" s="46"/>
      <c r="J206" s="72"/>
      <c r="O206" s="9">
        <f t="shared" si="15"/>
        <v>0</v>
      </c>
      <c r="P206" s="9">
        <f>VLOOKUP(C206,{"29 - Psychiatrie (Erwachsene)",1;"30 - Kinder- und Jugendpsychiatrie",1;"31 - Psychosomatik",1;"00 - Bitte eine Fachabteilung auswählen",0;0,0},2,0)</f>
        <v>0</v>
      </c>
      <c r="Q206" s="9">
        <f t="shared" si="16"/>
        <v>0</v>
      </c>
      <c r="R206" s="9">
        <f t="shared" si="17"/>
        <v>0</v>
      </c>
      <c r="S206" s="9">
        <f t="shared" si="18"/>
        <v>0</v>
      </c>
      <c r="T206" s="9">
        <f t="shared" si="19"/>
        <v>0</v>
      </c>
      <c r="V206" s="9">
        <f>VLOOKUP($C206,{"29 - Psychiatrie (Erwachsene)",1;"30 - Kinder- und Jugendpsychiatrie",1;"31 - Psychosomatik",1;"00 - Bitte eine Fachabteilung auswählen",0;0,0},2,0)</f>
        <v>0</v>
      </c>
      <c r="W206" s="9" t="str">
        <f>IF('Angaben KH-Standort'!$D$13&gt;0,"VJ","KJA")</f>
        <v>KJA</v>
      </c>
      <c r="X206" s="9" t="str">
        <f>VLOOKUP(C205,{"29 - Psychiatrie (Erwachsene)","Einrichtungen2";"30 - Kinder- und Jugendpsychiatrie","Einrichtungen2";"31 - Psychosomatik","Einrichtungen2";"00 - Bitte eine Einrichtung auswählen","Leer";0,"Leer"},2,0)</f>
        <v>Leer</v>
      </c>
      <c r="Y206" s="39" t="str">
        <f t="shared" si="20"/>
        <v>Leer</v>
      </c>
      <c r="Z206" s="9" t="str">
        <f>VLOOKUP($C206,{"29 - Psychiatrie (Erwachsene)","Psychiatrie";"30 - Kinder- und Jugendpsychiatrie","KJPsychiatrie";"31 - Psychosomatik","Psychosomatik";"00 - Bitte eine Fachabteilung auswählen","Leer";0,"Leer"},2,0)</f>
        <v>Leer</v>
      </c>
    </row>
    <row r="207" spans="2:26" ht="15" customHeight="1" x14ac:dyDescent="0.25">
      <c r="B207" s="78" t="str">
        <f t="shared" si="21"/>
        <v>!!!</v>
      </c>
      <c r="C207" s="279"/>
      <c r="D207" s="272"/>
      <c r="E207" s="280"/>
      <c r="F207" s="92"/>
      <c r="G207" s="281"/>
      <c r="H207" s="46"/>
      <c r="I207" s="46"/>
      <c r="J207" s="72"/>
      <c r="O207" s="9">
        <f t="shared" si="15"/>
        <v>0</v>
      </c>
      <c r="P207" s="9">
        <f>VLOOKUP(C207,{"29 - Psychiatrie (Erwachsene)",1;"30 - Kinder- und Jugendpsychiatrie",1;"31 - Psychosomatik",1;"00 - Bitte eine Fachabteilung auswählen",0;0,0},2,0)</f>
        <v>0</v>
      </c>
      <c r="Q207" s="9">
        <f t="shared" si="16"/>
        <v>0</v>
      </c>
      <c r="R207" s="9">
        <f t="shared" si="17"/>
        <v>0</v>
      </c>
      <c r="S207" s="9">
        <f t="shared" si="18"/>
        <v>0</v>
      </c>
      <c r="T207" s="9">
        <f t="shared" si="19"/>
        <v>0</v>
      </c>
      <c r="V207" s="9">
        <f>VLOOKUP($C207,{"29 - Psychiatrie (Erwachsene)",1;"30 - Kinder- und Jugendpsychiatrie",1;"31 - Psychosomatik",1;"00 - Bitte eine Fachabteilung auswählen",0;0,0},2,0)</f>
        <v>0</v>
      </c>
      <c r="W207" s="9" t="str">
        <f>IF('Angaben KH-Standort'!$D$13&gt;0,"VJ","KJA")</f>
        <v>KJA</v>
      </c>
      <c r="X207" s="9" t="str">
        <f>VLOOKUP(C206,{"29 - Psychiatrie (Erwachsene)","Einrichtungen2";"30 - Kinder- und Jugendpsychiatrie","Einrichtungen2";"31 - Psychosomatik","Einrichtungen2";"00 - Bitte eine Einrichtung auswählen","Leer";0,"Leer"},2,0)</f>
        <v>Leer</v>
      </c>
      <c r="Y207" s="39" t="str">
        <f t="shared" si="20"/>
        <v>Leer</v>
      </c>
      <c r="Z207" s="9" t="str">
        <f>VLOOKUP($C207,{"29 - Psychiatrie (Erwachsene)","Psychiatrie";"30 - Kinder- und Jugendpsychiatrie","KJPsychiatrie";"31 - Psychosomatik","Psychosomatik";"00 - Bitte eine Fachabteilung auswählen","Leer";0,"Leer"},2,0)</f>
        <v>Leer</v>
      </c>
    </row>
    <row r="208" spans="2:26" ht="15" customHeight="1" x14ac:dyDescent="0.25">
      <c r="B208" s="78" t="str">
        <f t="shared" si="21"/>
        <v>!!!</v>
      </c>
      <c r="C208" s="279"/>
      <c r="D208" s="272"/>
      <c r="E208" s="280"/>
      <c r="F208" s="92"/>
      <c r="G208" s="281"/>
      <c r="H208" s="46"/>
      <c r="I208" s="46"/>
      <c r="J208" s="72"/>
      <c r="O208" s="9">
        <f t="shared" si="15"/>
        <v>0</v>
      </c>
      <c r="P208" s="9">
        <f>VLOOKUP(C208,{"29 - Psychiatrie (Erwachsene)",1;"30 - Kinder- und Jugendpsychiatrie",1;"31 - Psychosomatik",1;"00 - Bitte eine Fachabteilung auswählen",0;0,0},2,0)</f>
        <v>0</v>
      </c>
      <c r="Q208" s="9">
        <f t="shared" si="16"/>
        <v>0</v>
      </c>
      <c r="R208" s="9">
        <f t="shared" si="17"/>
        <v>0</v>
      </c>
      <c r="S208" s="9">
        <f t="shared" si="18"/>
        <v>0</v>
      </c>
      <c r="T208" s="9">
        <f t="shared" si="19"/>
        <v>0</v>
      </c>
      <c r="V208" s="9">
        <f>VLOOKUP($C208,{"29 - Psychiatrie (Erwachsene)",1;"30 - Kinder- und Jugendpsychiatrie",1;"31 - Psychosomatik",1;"00 - Bitte eine Fachabteilung auswählen",0;0,0},2,0)</f>
        <v>0</v>
      </c>
      <c r="W208" s="9" t="str">
        <f>IF('Angaben KH-Standort'!$D$13&gt;0,"VJ","KJA")</f>
        <v>KJA</v>
      </c>
      <c r="X208" s="9" t="str">
        <f>VLOOKUP(C207,{"29 - Psychiatrie (Erwachsene)","Einrichtungen2";"30 - Kinder- und Jugendpsychiatrie","Einrichtungen2";"31 - Psychosomatik","Einrichtungen2";"00 - Bitte eine Einrichtung auswählen","Leer";0,"Leer"},2,0)</f>
        <v>Leer</v>
      </c>
      <c r="Y208" s="39" t="str">
        <f t="shared" si="20"/>
        <v>Leer</v>
      </c>
      <c r="Z208" s="9" t="str">
        <f>VLOOKUP($C208,{"29 - Psychiatrie (Erwachsene)","Psychiatrie";"30 - Kinder- und Jugendpsychiatrie","KJPsychiatrie";"31 - Psychosomatik","Psychosomatik";"00 - Bitte eine Fachabteilung auswählen","Leer";0,"Leer"},2,0)</f>
        <v>Leer</v>
      </c>
    </row>
    <row r="209" spans="2:26" ht="15" customHeight="1" x14ac:dyDescent="0.25">
      <c r="B209" s="78" t="str">
        <f t="shared" si="21"/>
        <v>!!!</v>
      </c>
      <c r="C209" s="279"/>
      <c r="D209" s="272"/>
      <c r="E209" s="280"/>
      <c r="F209" s="92"/>
      <c r="G209" s="281"/>
      <c r="H209" s="46"/>
      <c r="I209" s="46"/>
      <c r="J209" s="72"/>
      <c r="O209" s="9">
        <f t="shared" si="15"/>
        <v>0</v>
      </c>
      <c r="P209" s="9">
        <f>VLOOKUP(C209,{"29 - Psychiatrie (Erwachsene)",1;"30 - Kinder- und Jugendpsychiatrie",1;"31 - Psychosomatik",1;"00 - Bitte eine Fachabteilung auswählen",0;0,0},2,0)</f>
        <v>0</v>
      </c>
      <c r="Q209" s="9">
        <f t="shared" si="16"/>
        <v>0</v>
      </c>
      <c r="R209" s="9">
        <f t="shared" si="17"/>
        <v>0</v>
      </c>
      <c r="S209" s="9">
        <f t="shared" si="18"/>
        <v>0</v>
      </c>
      <c r="T209" s="9">
        <f t="shared" si="19"/>
        <v>0</v>
      </c>
      <c r="V209" s="9">
        <f>VLOOKUP($C209,{"29 - Psychiatrie (Erwachsene)",1;"30 - Kinder- und Jugendpsychiatrie",1;"31 - Psychosomatik",1;"00 - Bitte eine Fachabteilung auswählen",0;0,0},2,0)</f>
        <v>0</v>
      </c>
      <c r="W209" s="9" t="str">
        <f>IF('Angaben KH-Standort'!$D$13&gt;0,"VJ","KJA")</f>
        <v>KJA</v>
      </c>
      <c r="X209" s="9" t="str">
        <f>VLOOKUP(C208,{"29 - Psychiatrie (Erwachsene)","Einrichtungen2";"30 - Kinder- und Jugendpsychiatrie","Einrichtungen2";"31 - Psychosomatik","Einrichtungen2";"00 - Bitte eine Einrichtung auswählen","Leer";0,"Leer"},2,0)</f>
        <v>Leer</v>
      </c>
      <c r="Y209" s="39" t="str">
        <f t="shared" si="20"/>
        <v>Leer</v>
      </c>
      <c r="Z209" s="9" t="str">
        <f>VLOOKUP($C209,{"29 - Psychiatrie (Erwachsene)","Psychiatrie";"30 - Kinder- und Jugendpsychiatrie","KJPsychiatrie";"31 - Psychosomatik","Psychosomatik";"00 - Bitte eine Fachabteilung auswählen","Leer";0,"Leer"},2,0)</f>
        <v>Leer</v>
      </c>
    </row>
    <row r="210" spans="2:26" ht="15" customHeight="1" x14ac:dyDescent="0.25">
      <c r="B210" s="78" t="str">
        <f t="shared" si="21"/>
        <v>!!!</v>
      </c>
      <c r="C210" s="279"/>
      <c r="D210" s="272"/>
      <c r="E210" s="280"/>
      <c r="F210" s="92"/>
      <c r="G210" s="281"/>
      <c r="H210" s="46"/>
      <c r="I210" s="46"/>
      <c r="J210" s="72"/>
      <c r="O210" s="9">
        <f t="shared" si="15"/>
        <v>0</v>
      </c>
      <c r="P210" s="9">
        <f>VLOOKUP(C210,{"29 - Psychiatrie (Erwachsene)",1;"30 - Kinder- und Jugendpsychiatrie",1;"31 - Psychosomatik",1;"00 - Bitte eine Fachabteilung auswählen",0;0,0},2,0)</f>
        <v>0</v>
      </c>
      <c r="Q210" s="9">
        <f t="shared" si="16"/>
        <v>0</v>
      </c>
      <c r="R210" s="9">
        <f t="shared" si="17"/>
        <v>0</v>
      </c>
      <c r="S210" s="9">
        <f t="shared" si="18"/>
        <v>0</v>
      </c>
      <c r="T210" s="9">
        <f t="shared" si="19"/>
        <v>0</v>
      </c>
      <c r="V210" s="9">
        <f>VLOOKUP($C210,{"29 - Psychiatrie (Erwachsene)",1;"30 - Kinder- und Jugendpsychiatrie",1;"31 - Psychosomatik",1;"00 - Bitte eine Fachabteilung auswählen",0;0,0},2,0)</f>
        <v>0</v>
      </c>
      <c r="W210" s="9" t="str">
        <f>IF('Angaben KH-Standort'!$D$13&gt;0,"VJ","KJA")</f>
        <v>KJA</v>
      </c>
      <c r="X210" s="9" t="str">
        <f>VLOOKUP(C209,{"29 - Psychiatrie (Erwachsene)","Einrichtungen2";"30 - Kinder- und Jugendpsychiatrie","Einrichtungen2";"31 - Psychosomatik","Einrichtungen2";"00 - Bitte eine Einrichtung auswählen","Leer";0,"Leer"},2,0)</f>
        <v>Leer</v>
      </c>
      <c r="Y210" s="39" t="str">
        <f t="shared" si="20"/>
        <v>Leer</v>
      </c>
      <c r="Z210" s="9" t="str">
        <f>VLOOKUP($C210,{"29 - Psychiatrie (Erwachsene)","Psychiatrie";"30 - Kinder- und Jugendpsychiatrie","KJPsychiatrie";"31 - Psychosomatik","Psychosomatik";"00 - Bitte eine Fachabteilung auswählen","Leer";0,"Leer"},2,0)</f>
        <v>Leer</v>
      </c>
    </row>
    <row r="211" spans="2:26" ht="15" customHeight="1" x14ac:dyDescent="0.25">
      <c r="B211" s="78" t="str">
        <f t="shared" si="21"/>
        <v>!!!</v>
      </c>
      <c r="C211" s="279"/>
      <c r="D211" s="272"/>
      <c r="E211" s="280"/>
      <c r="F211" s="92"/>
      <c r="G211" s="281"/>
      <c r="H211" s="46"/>
      <c r="I211" s="46"/>
      <c r="J211" s="72"/>
      <c r="O211" s="9">
        <f t="shared" si="15"/>
        <v>0</v>
      </c>
      <c r="P211" s="9">
        <f>VLOOKUP(C211,{"29 - Psychiatrie (Erwachsene)",1;"30 - Kinder- und Jugendpsychiatrie",1;"31 - Psychosomatik",1;"00 - Bitte eine Fachabteilung auswählen",0;0,0},2,0)</f>
        <v>0</v>
      </c>
      <c r="Q211" s="9">
        <f t="shared" si="16"/>
        <v>0</v>
      </c>
      <c r="R211" s="9">
        <f t="shared" si="17"/>
        <v>0</v>
      </c>
      <c r="S211" s="9">
        <f t="shared" si="18"/>
        <v>0</v>
      </c>
      <c r="T211" s="9">
        <f t="shared" si="19"/>
        <v>0</v>
      </c>
      <c r="V211" s="9">
        <f>VLOOKUP($C211,{"29 - Psychiatrie (Erwachsene)",1;"30 - Kinder- und Jugendpsychiatrie",1;"31 - Psychosomatik",1;"00 - Bitte eine Fachabteilung auswählen",0;0,0},2,0)</f>
        <v>0</v>
      </c>
      <c r="W211" s="9" t="str">
        <f>IF('Angaben KH-Standort'!$D$13&gt;0,"VJ","KJA")</f>
        <v>KJA</v>
      </c>
      <c r="X211" s="9" t="str">
        <f>VLOOKUP(C210,{"29 - Psychiatrie (Erwachsene)","Einrichtungen2";"30 - Kinder- und Jugendpsychiatrie","Einrichtungen2";"31 - Psychosomatik","Einrichtungen2";"00 - Bitte eine Einrichtung auswählen","Leer";0,"Leer"},2,0)</f>
        <v>Leer</v>
      </c>
      <c r="Y211" s="39" t="str">
        <f t="shared" si="20"/>
        <v>Leer</v>
      </c>
      <c r="Z211" s="9" t="str">
        <f>VLOOKUP($C211,{"29 - Psychiatrie (Erwachsene)","Psychiatrie";"30 - Kinder- und Jugendpsychiatrie","KJPsychiatrie";"31 - Psychosomatik","Psychosomatik";"00 - Bitte eine Fachabteilung auswählen","Leer";0,"Leer"},2,0)</f>
        <v>Leer</v>
      </c>
    </row>
    <row r="212" spans="2:26" ht="15" customHeight="1" x14ac:dyDescent="0.25">
      <c r="B212" s="78" t="str">
        <f t="shared" si="21"/>
        <v>!!!</v>
      </c>
      <c r="C212" s="279"/>
      <c r="D212" s="272"/>
      <c r="E212" s="280"/>
      <c r="F212" s="92"/>
      <c r="G212" s="281"/>
      <c r="H212" s="46"/>
      <c r="I212" s="46"/>
      <c r="J212" s="72"/>
      <c r="O212" s="9">
        <f t="shared" si="15"/>
        <v>0</v>
      </c>
      <c r="P212" s="9">
        <f>VLOOKUP(C212,{"29 - Psychiatrie (Erwachsene)",1;"30 - Kinder- und Jugendpsychiatrie",1;"31 - Psychosomatik",1;"00 - Bitte eine Fachabteilung auswählen",0;0,0},2,0)</f>
        <v>0</v>
      </c>
      <c r="Q212" s="9">
        <f t="shared" si="16"/>
        <v>0</v>
      </c>
      <c r="R212" s="9">
        <f t="shared" si="17"/>
        <v>0</v>
      </c>
      <c r="S212" s="9">
        <f t="shared" si="18"/>
        <v>0</v>
      </c>
      <c r="T212" s="9">
        <f t="shared" si="19"/>
        <v>0</v>
      </c>
      <c r="V212" s="9">
        <f>VLOOKUP($C212,{"29 - Psychiatrie (Erwachsene)",1;"30 - Kinder- und Jugendpsychiatrie",1;"31 - Psychosomatik",1;"00 - Bitte eine Fachabteilung auswählen",0;0,0},2,0)</f>
        <v>0</v>
      </c>
      <c r="W212" s="9" t="str">
        <f>IF('Angaben KH-Standort'!$D$13&gt;0,"VJ","KJA")</f>
        <v>KJA</v>
      </c>
      <c r="X212" s="9" t="str">
        <f>VLOOKUP(C211,{"29 - Psychiatrie (Erwachsene)","Einrichtungen2";"30 - Kinder- und Jugendpsychiatrie","Einrichtungen2";"31 - Psychosomatik","Einrichtungen2";"00 - Bitte eine Einrichtung auswählen","Leer";0,"Leer"},2,0)</f>
        <v>Leer</v>
      </c>
      <c r="Y212" s="39" t="str">
        <f t="shared" si="20"/>
        <v>Leer</v>
      </c>
      <c r="Z212" s="9" t="str">
        <f>VLOOKUP($C212,{"29 - Psychiatrie (Erwachsene)","Psychiatrie";"30 - Kinder- und Jugendpsychiatrie","KJPsychiatrie";"31 - Psychosomatik","Psychosomatik";"00 - Bitte eine Fachabteilung auswählen","Leer";0,"Leer"},2,0)</f>
        <v>Leer</v>
      </c>
    </row>
    <row r="213" spans="2:26" ht="15" customHeight="1" x14ac:dyDescent="0.25">
      <c r="B213" s="78" t="str">
        <f t="shared" si="21"/>
        <v>!!!</v>
      </c>
      <c r="C213" s="279"/>
      <c r="D213" s="272"/>
      <c r="E213" s="280"/>
      <c r="F213" s="92"/>
      <c r="G213" s="281"/>
      <c r="H213" s="46"/>
      <c r="I213" s="46"/>
      <c r="J213" s="72"/>
      <c r="O213" s="9">
        <f t="shared" ref="O213:O276" si="22">IF(LEN(B213)&gt;0,0,1)</f>
        <v>0</v>
      </c>
      <c r="P213" s="9">
        <f>VLOOKUP(C213,{"29 - Psychiatrie (Erwachsene)",1;"30 - Kinder- und Jugendpsychiatrie",1;"31 - Psychosomatik",1;"00 - Bitte eine Fachabteilung auswählen",0;0,0},2,0)</f>
        <v>0</v>
      </c>
      <c r="Q213" s="9">
        <f t="shared" ref="Q213:Q276" si="23">IF(LEN(D213)&gt;0,1,0)</f>
        <v>0</v>
      </c>
      <c r="R213" s="9">
        <f t="shared" ref="R213:R276" si="24">IF(LEN(E213)&gt;0,1,0)</f>
        <v>0</v>
      </c>
      <c r="S213" s="9">
        <f t="shared" ref="S213:S276" si="25">IF(LEN(F213)&gt;0,1,0)</f>
        <v>0</v>
      </c>
      <c r="T213" s="9">
        <f t="shared" ref="T213:T276" si="26">IF(LEN(G213)&gt;0,1,0)</f>
        <v>0</v>
      </c>
      <c r="V213" s="9">
        <f>VLOOKUP($C213,{"29 - Psychiatrie (Erwachsene)",1;"30 - Kinder- und Jugendpsychiatrie",1;"31 - Psychosomatik",1;"00 - Bitte eine Fachabteilung auswählen",0;0,0},2,0)</f>
        <v>0</v>
      </c>
      <c r="W213" s="9" t="str">
        <f>IF('Angaben KH-Standort'!$D$13&gt;0,"VJ","KJA")</f>
        <v>KJA</v>
      </c>
      <c r="X213" s="9" t="str">
        <f>VLOOKUP(C212,{"29 - Psychiatrie (Erwachsene)","Einrichtungen2";"30 - Kinder- und Jugendpsychiatrie","Einrichtungen2";"31 - Psychosomatik","Einrichtungen2";"00 - Bitte eine Einrichtung auswählen","Leer";0,"Leer"},2,0)</f>
        <v>Leer</v>
      </c>
      <c r="Y213" s="39" t="str">
        <f t="shared" ref="Y213:Y276" si="27">IF(V213=1,W213,"Leer")</f>
        <v>Leer</v>
      </c>
      <c r="Z213" s="9" t="str">
        <f>VLOOKUP($C213,{"29 - Psychiatrie (Erwachsene)","Psychiatrie";"30 - Kinder- und Jugendpsychiatrie","KJPsychiatrie";"31 - Psychosomatik","Psychosomatik";"00 - Bitte eine Fachabteilung auswählen","Leer";0,"Leer"},2,0)</f>
        <v>Leer</v>
      </c>
    </row>
    <row r="214" spans="2:26" ht="15" customHeight="1" x14ac:dyDescent="0.25">
      <c r="B214" s="78" t="str">
        <f t="shared" si="21"/>
        <v>!!!</v>
      </c>
      <c r="C214" s="279"/>
      <c r="D214" s="272"/>
      <c r="E214" s="280"/>
      <c r="F214" s="92"/>
      <c r="G214" s="281"/>
      <c r="H214" s="46"/>
      <c r="I214" s="46"/>
      <c r="J214" s="72"/>
      <c r="O214" s="9">
        <f t="shared" si="22"/>
        <v>0</v>
      </c>
      <c r="P214" s="9">
        <f>VLOOKUP(C214,{"29 - Psychiatrie (Erwachsene)",1;"30 - Kinder- und Jugendpsychiatrie",1;"31 - Psychosomatik",1;"00 - Bitte eine Fachabteilung auswählen",0;0,0},2,0)</f>
        <v>0</v>
      </c>
      <c r="Q214" s="9">
        <f t="shared" si="23"/>
        <v>0</v>
      </c>
      <c r="R214" s="9">
        <f t="shared" si="24"/>
        <v>0</v>
      </c>
      <c r="S214" s="9">
        <f t="shared" si="25"/>
        <v>0</v>
      </c>
      <c r="T214" s="9">
        <f t="shared" si="26"/>
        <v>0</v>
      </c>
      <c r="V214" s="9">
        <f>VLOOKUP($C214,{"29 - Psychiatrie (Erwachsene)",1;"30 - Kinder- und Jugendpsychiatrie",1;"31 - Psychosomatik",1;"00 - Bitte eine Fachabteilung auswählen",0;0,0},2,0)</f>
        <v>0</v>
      </c>
      <c r="W214" s="9" t="str">
        <f>IF('Angaben KH-Standort'!$D$13&gt;0,"VJ","KJA")</f>
        <v>KJA</v>
      </c>
      <c r="X214" s="9" t="str">
        <f>VLOOKUP(C213,{"29 - Psychiatrie (Erwachsene)","Einrichtungen2";"30 - Kinder- und Jugendpsychiatrie","Einrichtungen2";"31 - Psychosomatik","Einrichtungen2";"00 - Bitte eine Einrichtung auswählen","Leer";0,"Leer"},2,0)</f>
        <v>Leer</v>
      </c>
      <c r="Y214" s="39" t="str">
        <f t="shared" si="27"/>
        <v>Leer</v>
      </c>
      <c r="Z214" s="9" t="str">
        <f>VLOOKUP($C214,{"29 - Psychiatrie (Erwachsene)","Psychiatrie";"30 - Kinder- und Jugendpsychiatrie","KJPsychiatrie";"31 - Psychosomatik","Psychosomatik";"00 - Bitte eine Fachabteilung auswählen","Leer";0,"Leer"},2,0)</f>
        <v>Leer</v>
      </c>
    </row>
    <row r="215" spans="2:26" ht="15" customHeight="1" x14ac:dyDescent="0.25">
      <c r="B215" s="78" t="str">
        <f t="shared" si="21"/>
        <v>!!!</v>
      </c>
      <c r="C215" s="279"/>
      <c r="D215" s="272"/>
      <c r="E215" s="280"/>
      <c r="F215" s="92"/>
      <c r="G215" s="281"/>
      <c r="H215" s="46"/>
      <c r="I215" s="46"/>
      <c r="J215" s="72"/>
      <c r="O215" s="9">
        <f t="shared" si="22"/>
        <v>0</v>
      </c>
      <c r="P215" s="9">
        <f>VLOOKUP(C215,{"29 - Psychiatrie (Erwachsene)",1;"30 - Kinder- und Jugendpsychiatrie",1;"31 - Psychosomatik",1;"00 - Bitte eine Fachabteilung auswählen",0;0,0},2,0)</f>
        <v>0</v>
      </c>
      <c r="Q215" s="9">
        <f t="shared" si="23"/>
        <v>0</v>
      </c>
      <c r="R215" s="9">
        <f t="shared" si="24"/>
        <v>0</v>
      </c>
      <c r="S215" s="9">
        <f t="shared" si="25"/>
        <v>0</v>
      </c>
      <c r="T215" s="9">
        <f t="shared" si="26"/>
        <v>0</v>
      </c>
      <c r="V215" s="9">
        <f>VLOOKUP($C215,{"29 - Psychiatrie (Erwachsene)",1;"30 - Kinder- und Jugendpsychiatrie",1;"31 - Psychosomatik",1;"00 - Bitte eine Fachabteilung auswählen",0;0,0},2,0)</f>
        <v>0</v>
      </c>
      <c r="W215" s="9" t="str">
        <f>IF('Angaben KH-Standort'!$D$13&gt;0,"VJ","KJA")</f>
        <v>KJA</v>
      </c>
      <c r="X215" s="9" t="str">
        <f>VLOOKUP(C214,{"29 - Psychiatrie (Erwachsene)","Einrichtungen2";"30 - Kinder- und Jugendpsychiatrie","Einrichtungen2";"31 - Psychosomatik","Einrichtungen2";"00 - Bitte eine Einrichtung auswählen","Leer";0,"Leer"},2,0)</f>
        <v>Leer</v>
      </c>
      <c r="Y215" s="39" t="str">
        <f t="shared" si="27"/>
        <v>Leer</v>
      </c>
      <c r="Z215" s="9" t="str">
        <f>VLOOKUP($C215,{"29 - Psychiatrie (Erwachsene)","Psychiatrie";"30 - Kinder- und Jugendpsychiatrie","KJPsychiatrie";"31 - Psychosomatik","Psychosomatik";"00 - Bitte eine Fachabteilung auswählen","Leer";0,"Leer"},2,0)</f>
        <v>Leer</v>
      </c>
    </row>
    <row r="216" spans="2:26" ht="15" customHeight="1" x14ac:dyDescent="0.25">
      <c r="B216" s="78" t="str">
        <f t="shared" si="21"/>
        <v>!!!</v>
      </c>
      <c r="C216" s="279"/>
      <c r="D216" s="272"/>
      <c r="E216" s="280"/>
      <c r="F216" s="92"/>
      <c r="G216" s="281"/>
      <c r="H216" s="46"/>
      <c r="I216" s="46"/>
      <c r="J216" s="72"/>
      <c r="O216" s="9">
        <f t="shared" si="22"/>
        <v>0</v>
      </c>
      <c r="P216" s="9">
        <f>VLOOKUP(C216,{"29 - Psychiatrie (Erwachsene)",1;"30 - Kinder- und Jugendpsychiatrie",1;"31 - Psychosomatik",1;"00 - Bitte eine Fachabteilung auswählen",0;0,0},2,0)</f>
        <v>0</v>
      </c>
      <c r="Q216" s="9">
        <f t="shared" si="23"/>
        <v>0</v>
      </c>
      <c r="R216" s="9">
        <f t="shared" si="24"/>
        <v>0</v>
      </c>
      <c r="S216" s="9">
        <f t="shared" si="25"/>
        <v>0</v>
      </c>
      <c r="T216" s="9">
        <f t="shared" si="26"/>
        <v>0</v>
      </c>
      <c r="V216" s="9">
        <f>VLOOKUP($C216,{"29 - Psychiatrie (Erwachsene)",1;"30 - Kinder- und Jugendpsychiatrie",1;"31 - Psychosomatik",1;"00 - Bitte eine Fachabteilung auswählen",0;0,0},2,0)</f>
        <v>0</v>
      </c>
      <c r="W216" s="9" t="str">
        <f>IF('Angaben KH-Standort'!$D$13&gt;0,"VJ","KJA")</f>
        <v>KJA</v>
      </c>
      <c r="X216" s="9" t="str">
        <f>VLOOKUP(C215,{"29 - Psychiatrie (Erwachsene)","Einrichtungen2";"30 - Kinder- und Jugendpsychiatrie","Einrichtungen2";"31 - Psychosomatik","Einrichtungen2";"00 - Bitte eine Einrichtung auswählen","Leer";0,"Leer"},2,0)</f>
        <v>Leer</v>
      </c>
      <c r="Y216" s="39" t="str">
        <f t="shared" si="27"/>
        <v>Leer</v>
      </c>
      <c r="Z216" s="9" t="str">
        <f>VLOOKUP($C216,{"29 - Psychiatrie (Erwachsene)","Psychiatrie";"30 - Kinder- und Jugendpsychiatrie","KJPsychiatrie";"31 - Psychosomatik","Psychosomatik";"00 - Bitte eine Fachabteilung auswählen","Leer";0,"Leer"},2,0)</f>
        <v>Leer</v>
      </c>
    </row>
    <row r="217" spans="2:26" ht="15" customHeight="1" x14ac:dyDescent="0.25">
      <c r="B217" s="78" t="str">
        <f t="shared" si="21"/>
        <v>!!!</v>
      </c>
      <c r="C217" s="279"/>
      <c r="D217" s="272"/>
      <c r="E217" s="280"/>
      <c r="F217" s="92"/>
      <c r="G217" s="281"/>
      <c r="H217" s="46"/>
      <c r="I217" s="46"/>
      <c r="J217" s="72"/>
      <c r="O217" s="9">
        <f t="shared" si="22"/>
        <v>0</v>
      </c>
      <c r="P217" s="9">
        <f>VLOOKUP(C217,{"29 - Psychiatrie (Erwachsene)",1;"30 - Kinder- und Jugendpsychiatrie",1;"31 - Psychosomatik",1;"00 - Bitte eine Fachabteilung auswählen",0;0,0},2,0)</f>
        <v>0</v>
      </c>
      <c r="Q217" s="9">
        <f t="shared" si="23"/>
        <v>0</v>
      </c>
      <c r="R217" s="9">
        <f t="shared" si="24"/>
        <v>0</v>
      </c>
      <c r="S217" s="9">
        <f t="shared" si="25"/>
        <v>0</v>
      </c>
      <c r="T217" s="9">
        <f t="shared" si="26"/>
        <v>0</v>
      </c>
      <c r="V217" s="9">
        <f>VLOOKUP($C217,{"29 - Psychiatrie (Erwachsene)",1;"30 - Kinder- und Jugendpsychiatrie",1;"31 - Psychosomatik",1;"00 - Bitte eine Fachabteilung auswählen",0;0,0},2,0)</f>
        <v>0</v>
      </c>
      <c r="W217" s="9" t="str">
        <f>IF('Angaben KH-Standort'!$D$13&gt;0,"VJ","KJA")</f>
        <v>KJA</v>
      </c>
      <c r="X217" s="9" t="str">
        <f>VLOOKUP(C216,{"29 - Psychiatrie (Erwachsene)","Einrichtungen2";"30 - Kinder- und Jugendpsychiatrie","Einrichtungen2";"31 - Psychosomatik","Einrichtungen2";"00 - Bitte eine Einrichtung auswählen","Leer";0,"Leer"},2,0)</f>
        <v>Leer</v>
      </c>
      <c r="Y217" s="39" t="str">
        <f t="shared" si="27"/>
        <v>Leer</v>
      </c>
      <c r="Z217" s="9" t="str">
        <f>VLOOKUP($C217,{"29 - Psychiatrie (Erwachsene)","Psychiatrie";"30 - Kinder- und Jugendpsychiatrie","KJPsychiatrie";"31 - Psychosomatik","Psychosomatik";"00 - Bitte eine Fachabteilung auswählen","Leer";0,"Leer"},2,0)</f>
        <v>Leer</v>
      </c>
    </row>
    <row r="218" spans="2:26" ht="15" customHeight="1" x14ac:dyDescent="0.25">
      <c r="B218" s="78" t="str">
        <f t="shared" si="21"/>
        <v>!!!</v>
      </c>
      <c r="C218" s="279"/>
      <c r="D218" s="272"/>
      <c r="E218" s="280"/>
      <c r="F218" s="92"/>
      <c r="G218" s="281"/>
      <c r="H218" s="46"/>
      <c r="I218" s="46"/>
      <c r="J218" s="72"/>
      <c r="O218" s="9">
        <f t="shared" si="22"/>
        <v>0</v>
      </c>
      <c r="P218" s="9">
        <f>VLOOKUP(C218,{"29 - Psychiatrie (Erwachsene)",1;"30 - Kinder- und Jugendpsychiatrie",1;"31 - Psychosomatik",1;"00 - Bitte eine Fachabteilung auswählen",0;0,0},2,0)</f>
        <v>0</v>
      </c>
      <c r="Q218" s="9">
        <f t="shared" si="23"/>
        <v>0</v>
      </c>
      <c r="R218" s="9">
        <f t="shared" si="24"/>
        <v>0</v>
      </c>
      <c r="S218" s="9">
        <f t="shared" si="25"/>
        <v>0</v>
      </c>
      <c r="T218" s="9">
        <f t="shared" si="26"/>
        <v>0</v>
      </c>
      <c r="V218" s="9">
        <f>VLOOKUP($C218,{"29 - Psychiatrie (Erwachsene)",1;"30 - Kinder- und Jugendpsychiatrie",1;"31 - Psychosomatik",1;"00 - Bitte eine Fachabteilung auswählen",0;0,0},2,0)</f>
        <v>0</v>
      </c>
      <c r="W218" s="9" t="str">
        <f>IF('Angaben KH-Standort'!$D$13&gt;0,"VJ","KJA")</f>
        <v>KJA</v>
      </c>
      <c r="X218" s="9" t="str">
        <f>VLOOKUP(C217,{"29 - Psychiatrie (Erwachsene)","Einrichtungen2";"30 - Kinder- und Jugendpsychiatrie","Einrichtungen2";"31 - Psychosomatik","Einrichtungen2";"00 - Bitte eine Einrichtung auswählen","Leer";0,"Leer"},2,0)</f>
        <v>Leer</v>
      </c>
      <c r="Y218" s="39" t="str">
        <f t="shared" si="27"/>
        <v>Leer</v>
      </c>
      <c r="Z218" s="9" t="str">
        <f>VLOOKUP($C218,{"29 - Psychiatrie (Erwachsene)","Psychiatrie";"30 - Kinder- und Jugendpsychiatrie","KJPsychiatrie";"31 - Psychosomatik","Psychosomatik";"00 - Bitte eine Fachabteilung auswählen","Leer";0,"Leer"},2,0)</f>
        <v>Leer</v>
      </c>
    </row>
    <row r="219" spans="2:26" ht="15" customHeight="1" x14ac:dyDescent="0.25">
      <c r="B219" s="78" t="str">
        <f t="shared" ref="B219:B282" si="28">IF(SUM(P219:T219)&lt;5,"!!!","")</f>
        <v>!!!</v>
      </c>
      <c r="C219" s="279"/>
      <c r="D219" s="272"/>
      <c r="E219" s="280"/>
      <c r="F219" s="92"/>
      <c r="G219" s="281"/>
      <c r="H219" s="46"/>
      <c r="I219" s="46"/>
      <c r="J219" s="72"/>
      <c r="O219" s="9">
        <f t="shared" si="22"/>
        <v>0</v>
      </c>
      <c r="P219" s="9">
        <f>VLOOKUP(C219,{"29 - Psychiatrie (Erwachsene)",1;"30 - Kinder- und Jugendpsychiatrie",1;"31 - Psychosomatik",1;"00 - Bitte eine Fachabteilung auswählen",0;0,0},2,0)</f>
        <v>0</v>
      </c>
      <c r="Q219" s="9">
        <f t="shared" si="23"/>
        <v>0</v>
      </c>
      <c r="R219" s="9">
        <f t="shared" si="24"/>
        <v>0</v>
      </c>
      <c r="S219" s="9">
        <f t="shared" si="25"/>
        <v>0</v>
      </c>
      <c r="T219" s="9">
        <f t="shared" si="26"/>
        <v>0</v>
      </c>
      <c r="V219" s="9">
        <f>VLOOKUP($C219,{"29 - Psychiatrie (Erwachsene)",1;"30 - Kinder- und Jugendpsychiatrie",1;"31 - Psychosomatik",1;"00 - Bitte eine Fachabteilung auswählen",0;0,0},2,0)</f>
        <v>0</v>
      </c>
      <c r="W219" s="9" t="str">
        <f>IF('Angaben KH-Standort'!$D$13&gt;0,"VJ","KJA")</f>
        <v>KJA</v>
      </c>
      <c r="X219" s="9" t="str">
        <f>VLOOKUP(C218,{"29 - Psychiatrie (Erwachsene)","Einrichtungen2";"30 - Kinder- und Jugendpsychiatrie","Einrichtungen2";"31 - Psychosomatik","Einrichtungen2";"00 - Bitte eine Einrichtung auswählen","Leer";0,"Leer"},2,0)</f>
        <v>Leer</v>
      </c>
      <c r="Y219" s="39" t="str">
        <f t="shared" si="27"/>
        <v>Leer</v>
      </c>
      <c r="Z219" s="9" t="str">
        <f>VLOOKUP($C219,{"29 - Psychiatrie (Erwachsene)","Psychiatrie";"30 - Kinder- und Jugendpsychiatrie","KJPsychiatrie";"31 - Psychosomatik","Psychosomatik";"00 - Bitte eine Fachabteilung auswählen","Leer";0,"Leer"},2,0)</f>
        <v>Leer</v>
      </c>
    </row>
    <row r="220" spans="2:26" ht="15" customHeight="1" x14ac:dyDescent="0.25">
      <c r="B220" s="78" t="str">
        <f t="shared" si="28"/>
        <v>!!!</v>
      </c>
      <c r="C220" s="279"/>
      <c r="D220" s="272"/>
      <c r="E220" s="280"/>
      <c r="F220" s="92"/>
      <c r="G220" s="281"/>
      <c r="H220" s="46"/>
      <c r="I220" s="46"/>
      <c r="J220" s="72"/>
      <c r="O220" s="9">
        <f t="shared" si="22"/>
        <v>0</v>
      </c>
      <c r="P220" s="9">
        <f>VLOOKUP(C220,{"29 - Psychiatrie (Erwachsene)",1;"30 - Kinder- und Jugendpsychiatrie",1;"31 - Psychosomatik",1;"00 - Bitte eine Fachabteilung auswählen",0;0,0},2,0)</f>
        <v>0</v>
      </c>
      <c r="Q220" s="9">
        <f t="shared" si="23"/>
        <v>0</v>
      </c>
      <c r="R220" s="9">
        <f t="shared" si="24"/>
        <v>0</v>
      </c>
      <c r="S220" s="9">
        <f t="shared" si="25"/>
        <v>0</v>
      </c>
      <c r="T220" s="9">
        <f t="shared" si="26"/>
        <v>0</v>
      </c>
      <c r="V220" s="9">
        <f>VLOOKUP($C220,{"29 - Psychiatrie (Erwachsene)",1;"30 - Kinder- und Jugendpsychiatrie",1;"31 - Psychosomatik",1;"00 - Bitte eine Fachabteilung auswählen",0;0,0},2,0)</f>
        <v>0</v>
      </c>
      <c r="W220" s="9" t="str">
        <f>IF('Angaben KH-Standort'!$D$13&gt;0,"VJ","KJA")</f>
        <v>KJA</v>
      </c>
      <c r="X220" s="9" t="str">
        <f>VLOOKUP(C219,{"29 - Psychiatrie (Erwachsene)","Einrichtungen2";"30 - Kinder- und Jugendpsychiatrie","Einrichtungen2";"31 - Psychosomatik","Einrichtungen2";"00 - Bitte eine Einrichtung auswählen","Leer";0,"Leer"},2,0)</f>
        <v>Leer</v>
      </c>
      <c r="Y220" s="39" t="str">
        <f t="shared" si="27"/>
        <v>Leer</v>
      </c>
      <c r="Z220" s="9" t="str">
        <f>VLOOKUP($C220,{"29 - Psychiatrie (Erwachsene)","Psychiatrie";"30 - Kinder- und Jugendpsychiatrie","KJPsychiatrie";"31 - Psychosomatik","Psychosomatik";"00 - Bitte eine Fachabteilung auswählen","Leer";0,"Leer"},2,0)</f>
        <v>Leer</v>
      </c>
    </row>
    <row r="221" spans="2:26" ht="15" customHeight="1" x14ac:dyDescent="0.25">
      <c r="B221" s="78" t="str">
        <f t="shared" si="28"/>
        <v>!!!</v>
      </c>
      <c r="C221" s="279"/>
      <c r="D221" s="272"/>
      <c r="E221" s="280"/>
      <c r="F221" s="92"/>
      <c r="G221" s="281"/>
      <c r="H221" s="46"/>
      <c r="I221" s="46"/>
      <c r="J221" s="72"/>
      <c r="O221" s="9">
        <f t="shared" si="22"/>
        <v>0</v>
      </c>
      <c r="P221" s="9">
        <f>VLOOKUP(C221,{"29 - Psychiatrie (Erwachsene)",1;"30 - Kinder- und Jugendpsychiatrie",1;"31 - Psychosomatik",1;"00 - Bitte eine Fachabteilung auswählen",0;0,0},2,0)</f>
        <v>0</v>
      </c>
      <c r="Q221" s="9">
        <f t="shared" si="23"/>
        <v>0</v>
      </c>
      <c r="R221" s="9">
        <f t="shared" si="24"/>
        <v>0</v>
      </c>
      <c r="S221" s="9">
        <f t="shared" si="25"/>
        <v>0</v>
      </c>
      <c r="T221" s="9">
        <f t="shared" si="26"/>
        <v>0</v>
      </c>
      <c r="V221" s="9">
        <f>VLOOKUP($C221,{"29 - Psychiatrie (Erwachsene)",1;"30 - Kinder- und Jugendpsychiatrie",1;"31 - Psychosomatik",1;"00 - Bitte eine Fachabteilung auswählen",0;0,0},2,0)</f>
        <v>0</v>
      </c>
      <c r="W221" s="9" t="str">
        <f>IF('Angaben KH-Standort'!$D$13&gt;0,"VJ","KJA")</f>
        <v>KJA</v>
      </c>
      <c r="X221" s="9" t="str">
        <f>VLOOKUP(C220,{"29 - Psychiatrie (Erwachsene)","Einrichtungen2";"30 - Kinder- und Jugendpsychiatrie","Einrichtungen2";"31 - Psychosomatik","Einrichtungen2";"00 - Bitte eine Einrichtung auswählen","Leer";0,"Leer"},2,0)</f>
        <v>Leer</v>
      </c>
      <c r="Y221" s="39" t="str">
        <f t="shared" si="27"/>
        <v>Leer</v>
      </c>
      <c r="Z221" s="9" t="str">
        <f>VLOOKUP($C221,{"29 - Psychiatrie (Erwachsene)","Psychiatrie";"30 - Kinder- und Jugendpsychiatrie","KJPsychiatrie";"31 - Psychosomatik","Psychosomatik";"00 - Bitte eine Fachabteilung auswählen","Leer";0,"Leer"},2,0)</f>
        <v>Leer</v>
      </c>
    </row>
    <row r="222" spans="2:26" ht="15" customHeight="1" x14ac:dyDescent="0.25">
      <c r="B222" s="78" t="str">
        <f t="shared" si="28"/>
        <v>!!!</v>
      </c>
      <c r="C222" s="279"/>
      <c r="D222" s="272"/>
      <c r="E222" s="280"/>
      <c r="F222" s="92"/>
      <c r="G222" s="281"/>
      <c r="H222" s="46"/>
      <c r="I222" s="46"/>
      <c r="J222" s="72"/>
      <c r="O222" s="9">
        <f t="shared" si="22"/>
        <v>0</v>
      </c>
      <c r="P222" s="9">
        <f>VLOOKUP(C222,{"29 - Psychiatrie (Erwachsene)",1;"30 - Kinder- und Jugendpsychiatrie",1;"31 - Psychosomatik",1;"00 - Bitte eine Fachabteilung auswählen",0;0,0},2,0)</f>
        <v>0</v>
      </c>
      <c r="Q222" s="9">
        <f t="shared" si="23"/>
        <v>0</v>
      </c>
      <c r="R222" s="9">
        <f t="shared" si="24"/>
        <v>0</v>
      </c>
      <c r="S222" s="9">
        <f t="shared" si="25"/>
        <v>0</v>
      </c>
      <c r="T222" s="9">
        <f t="shared" si="26"/>
        <v>0</v>
      </c>
      <c r="V222" s="9">
        <f>VLOOKUP($C222,{"29 - Psychiatrie (Erwachsene)",1;"30 - Kinder- und Jugendpsychiatrie",1;"31 - Psychosomatik",1;"00 - Bitte eine Fachabteilung auswählen",0;0,0},2,0)</f>
        <v>0</v>
      </c>
      <c r="W222" s="9" t="str">
        <f>IF('Angaben KH-Standort'!$D$13&gt;0,"VJ","KJA")</f>
        <v>KJA</v>
      </c>
      <c r="X222" s="9" t="str">
        <f>VLOOKUP(C221,{"29 - Psychiatrie (Erwachsene)","Einrichtungen2";"30 - Kinder- und Jugendpsychiatrie","Einrichtungen2";"31 - Psychosomatik","Einrichtungen2";"00 - Bitte eine Einrichtung auswählen","Leer";0,"Leer"},2,0)</f>
        <v>Leer</v>
      </c>
      <c r="Y222" s="39" t="str">
        <f t="shared" si="27"/>
        <v>Leer</v>
      </c>
      <c r="Z222" s="9" t="str">
        <f>VLOOKUP($C222,{"29 - Psychiatrie (Erwachsene)","Psychiatrie";"30 - Kinder- und Jugendpsychiatrie","KJPsychiatrie";"31 - Psychosomatik","Psychosomatik";"00 - Bitte eine Fachabteilung auswählen","Leer";0,"Leer"},2,0)</f>
        <v>Leer</v>
      </c>
    </row>
    <row r="223" spans="2:26" ht="15" customHeight="1" x14ac:dyDescent="0.25">
      <c r="B223" s="78" t="str">
        <f t="shared" si="28"/>
        <v>!!!</v>
      </c>
      <c r="C223" s="279"/>
      <c r="D223" s="272"/>
      <c r="E223" s="280"/>
      <c r="F223" s="92"/>
      <c r="G223" s="281"/>
      <c r="H223" s="46"/>
      <c r="I223" s="46"/>
      <c r="J223" s="72"/>
      <c r="O223" s="9">
        <f t="shared" si="22"/>
        <v>0</v>
      </c>
      <c r="P223" s="9">
        <f>VLOOKUP(C223,{"29 - Psychiatrie (Erwachsene)",1;"30 - Kinder- und Jugendpsychiatrie",1;"31 - Psychosomatik",1;"00 - Bitte eine Fachabteilung auswählen",0;0,0},2,0)</f>
        <v>0</v>
      </c>
      <c r="Q223" s="9">
        <f t="shared" si="23"/>
        <v>0</v>
      </c>
      <c r="R223" s="9">
        <f t="shared" si="24"/>
        <v>0</v>
      </c>
      <c r="S223" s="9">
        <f t="shared" si="25"/>
        <v>0</v>
      </c>
      <c r="T223" s="9">
        <f t="shared" si="26"/>
        <v>0</v>
      </c>
      <c r="V223" s="9">
        <f>VLOOKUP($C223,{"29 - Psychiatrie (Erwachsene)",1;"30 - Kinder- und Jugendpsychiatrie",1;"31 - Psychosomatik",1;"00 - Bitte eine Fachabteilung auswählen",0;0,0},2,0)</f>
        <v>0</v>
      </c>
      <c r="W223" s="9" t="str">
        <f>IF('Angaben KH-Standort'!$D$13&gt;0,"VJ","KJA")</f>
        <v>KJA</v>
      </c>
      <c r="X223" s="9" t="str">
        <f>VLOOKUP(C222,{"29 - Psychiatrie (Erwachsene)","Einrichtungen2";"30 - Kinder- und Jugendpsychiatrie","Einrichtungen2";"31 - Psychosomatik","Einrichtungen2";"00 - Bitte eine Einrichtung auswählen","Leer";0,"Leer"},2,0)</f>
        <v>Leer</v>
      </c>
      <c r="Y223" s="39" t="str">
        <f t="shared" si="27"/>
        <v>Leer</v>
      </c>
      <c r="Z223" s="9" t="str">
        <f>VLOOKUP($C223,{"29 - Psychiatrie (Erwachsene)","Psychiatrie";"30 - Kinder- und Jugendpsychiatrie","KJPsychiatrie";"31 - Psychosomatik","Psychosomatik";"00 - Bitte eine Fachabteilung auswählen","Leer";0,"Leer"},2,0)</f>
        <v>Leer</v>
      </c>
    </row>
    <row r="224" spans="2:26" ht="15" customHeight="1" x14ac:dyDescent="0.25">
      <c r="B224" s="78" t="str">
        <f t="shared" si="28"/>
        <v>!!!</v>
      </c>
      <c r="C224" s="279"/>
      <c r="D224" s="272"/>
      <c r="E224" s="280"/>
      <c r="F224" s="92"/>
      <c r="G224" s="281"/>
      <c r="H224" s="46"/>
      <c r="I224" s="46"/>
      <c r="J224" s="72"/>
      <c r="O224" s="9">
        <f t="shared" si="22"/>
        <v>0</v>
      </c>
      <c r="P224" s="9">
        <f>VLOOKUP(C224,{"29 - Psychiatrie (Erwachsene)",1;"30 - Kinder- und Jugendpsychiatrie",1;"31 - Psychosomatik",1;"00 - Bitte eine Fachabteilung auswählen",0;0,0},2,0)</f>
        <v>0</v>
      </c>
      <c r="Q224" s="9">
        <f t="shared" si="23"/>
        <v>0</v>
      </c>
      <c r="R224" s="9">
        <f t="shared" si="24"/>
        <v>0</v>
      </c>
      <c r="S224" s="9">
        <f t="shared" si="25"/>
        <v>0</v>
      </c>
      <c r="T224" s="9">
        <f t="shared" si="26"/>
        <v>0</v>
      </c>
      <c r="V224" s="9">
        <f>VLOOKUP($C224,{"29 - Psychiatrie (Erwachsene)",1;"30 - Kinder- und Jugendpsychiatrie",1;"31 - Psychosomatik",1;"00 - Bitte eine Fachabteilung auswählen",0;0,0},2,0)</f>
        <v>0</v>
      </c>
      <c r="W224" s="9" t="str">
        <f>IF('Angaben KH-Standort'!$D$13&gt;0,"VJ","KJA")</f>
        <v>KJA</v>
      </c>
      <c r="X224" s="9" t="str">
        <f>VLOOKUP(C223,{"29 - Psychiatrie (Erwachsene)","Einrichtungen2";"30 - Kinder- und Jugendpsychiatrie","Einrichtungen2";"31 - Psychosomatik","Einrichtungen2";"00 - Bitte eine Einrichtung auswählen","Leer";0,"Leer"},2,0)</f>
        <v>Leer</v>
      </c>
      <c r="Y224" s="39" t="str">
        <f t="shared" si="27"/>
        <v>Leer</v>
      </c>
      <c r="Z224" s="9" t="str">
        <f>VLOOKUP($C224,{"29 - Psychiatrie (Erwachsene)","Psychiatrie";"30 - Kinder- und Jugendpsychiatrie","KJPsychiatrie";"31 - Psychosomatik","Psychosomatik";"00 - Bitte eine Fachabteilung auswählen","Leer";0,"Leer"},2,0)</f>
        <v>Leer</v>
      </c>
    </row>
    <row r="225" spans="2:26" ht="15" customHeight="1" x14ac:dyDescent="0.25">
      <c r="B225" s="78" t="str">
        <f t="shared" si="28"/>
        <v>!!!</v>
      </c>
      <c r="C225" s="279"/>
      <c r="D225" s="272"/>
      <c r="E225" s="280"/>
      <c r="F225" s="92"/>
      <c r="G225" s="281"/>
      <c r="H225" s="46"/>
      <c r="I225" s="46"/>
      <c r="J225" s="72"/>
      <c r="O225" s="9">
        <f t="shared" si="22"/>
        <v>0</v>
      </c>
      <c r="P225" s="9">
        <f>VLOOKUP(C225,{"29 - Psychiatrie (Erwachsene)",1;"30 - Kinder- und Jugendpsychiatrie",1;"31 - Psychosomatik",1;"00 - Bitte eine Fachabteilung auswählen",0;0,0},2,0)</f>
        <v>0</v>
      </c>
      <c r="Q225" s="9">
        <f t="shared" si="23"/>
        <v>0</v>
      </c>
      <c r="R225" s="9">
        <f t="shared" si="24"/>
        <v>0</v>
      </c>
      <c r="S225" s="9">
        <f t="shared" si="25"/>
        <v>0</v>
      </c>
      <c r="T225" s="9">
        <f t="shared" si="26"/>
        <v>0</v>
      </c>
      <c r="V225" s="9">
        <f>VLOOKUP($C225,{"29 - Psychiatrie (Erwachsene)",1;"30 - Kinder- und Jugendpsychiatrie",1;"31 - Psychosomatik",1;"00 - Bitte eine Fachabteilung auswählen",0;0,0},2,0)</f>
        <v>0</v>
      </c>
      <c r="W225" s="9" t="str">
        <f>IF('Angaben KH-Standort'!$D$13&gt;0,"VJ","KJA")</f>
        <v>KJA</v>
      </c>
      <c r="X225" s="9" t="str">
        <f>VLOOKUP(C224,{"29 - Psychiatrie (Erwachsene)","Einrichtungen2";"30 - Kinder- und Jugendpsychiatrie","Einrichtungen2";"31 - Psychosomatik","Einrichtungen2";"00 - Bitte eine Einrichtung auswählen","Leer";0,"Leer"},2,0)</f>
        <v>Leer</v>
      </c>
      <c r="Y225" s="39" t="str">
        <f t="shared" si="27"/>
        <v>Leer</v>
      </c>
      <c r="Z225" s="9" t="str">
        <f>VLOOKUP($C225,{"29 - Psychiatrie (Erwachsene)","Psychiatrie";"30 - Kinder- und Jugendpsychiatrie","KJPsychiatrie";"31 - Psychosomatik","Psychosomatik";"00 - Bitte eine Fachabteilung auswählen","Leer";0,"Leer"},2,0)</f>
        <v>Leer</v>
      </c>
    </row>
    <row r="226" spans="2:26" ht="15" customHeight="1" x14ac:dyDescent="0.25">
      <c r="B226" s="78" t="str">
        <f t="shared" si="28"/>
        <v>!!!</v>
      </c>
      <c r="C226" s="279"/>
      <c r="D226" s="272"/>
      <c r="E226" s="280"/>
      <c r="F226" s="92"/>
      <c r="G226" s="281"/>
      <c r="H226" s="46"/>
      <c r="I226" s="46"/>
      <c r="J226" s="72"/>
      <c r="O226" s="9">
        <f t="shared" si="22"/>
        <v>0</v>
      </c>
      <c r="P226" s="9">
        <f>VLOOKUP(C226,{"29 - Psychiatrie (Erwachsene)",1;"30 - Kinder- und Jugendpsychiatrie",1;"31 - Psychosomatik",1;"00 - Bitte eine Fachabteilung auswählen",0;0,0},2,0)</f>
        <v>0</v>
      </c>
      <c r="Q226" s="9">
        <f t="shared" si="23"/>
        <v>0</v>
      </c>
      <c r="R226" s="9">
        <f t="shared" si="24"/>
        <v>0</v>
      </c>
      <c r="S226" s="9">
        <f t="shared" si="25"/>
        <v>0</v>
      </c>
      <c r="T226" s="9">
        <f t="shared" si="26"/>
        <v>0</v>
      </c>
      <c r="V226" s="9">
        <f>VLOOKUP($C226,{"29 - Psychiatrie (Erwachsene)",1;"30 - Kinder- und Jugendpsychiatrie",1;"31 - Psychosomatik",1;"00 - Bitte eine Fachabteilung auswählen",0;0,0},2,0)</f>
        <v>0</v>
      </c>
      <c r="W226" s="9" t="str">
        <f>IF('Angaben KH-Standort'!$D$13&gt;0,"VJ","KJA")</f>
        <v>KJA</v>
      </c>
      <c r="X226" s="9" t="str">
        <f>VLOOKUP(C225,{"29 - Psychiatrie (Erwachsene)","Einrichtungen2";"30 - Kinder- und Jugendpsychiatrie","Einrichtungen2";"31 - Psychosomatik","Einrichtungen2";"00 - Bitte eine Einrichtung auswählen","Leer";0,"Leer"},2,0)</f>
        <v>Leer</v>
      </c>
      <c r="Y226" s="39" t="str">
        <f t="shared" si="27"/>
        <v>Leer</v>
      </c>
      <c r="Z226" s="9" t="str">
        <f>VLOOKUP($C226,{"29 - Psychiatrie (Erwachsene)","Psychiatrie";"30 - Kinder- und Jugendpsychiatrie","KJPsychiatrie";"31 - Psychosomatik","Psychosomatik";"00 - Bitte eine Fachabteilung auswählen","Leer";0,"Leer"},2,0)</f>
        <v>Leer</v>
      </c>
    </row>
    <row r="227" spans="2:26" ht="15" customHeight="1" x14ac:dyDescent="0.25">
      <c r="B227" s="78" t="str">
        <f t="shared" si="28"/>
        <v>!!!</v>
      </c>
      <c r="C227" s="279"/>
      <c r="D227" s="272"/>
      <c r="E227" s="280"/>
      <c r="F227" s="92"/>
      <c r="G227" s="281"/>
      <c r="H227" s="46"/>
      <c r="I227" s="46"/>
      <c r="J227" s="72"/>
      <c r="O227" s="9">
        <f t="shared" si="22"/>
        <v>0</v>
      </c>
      <c r="P227" s="9">
        <f>VLOOKUP(C227,{"29 - Psychiatrie (Erwachsene)",1;"30 - Kinder- und Jugendpsychiatrie",1;"31 - Psychosomatik",1;"00 - Bitte eine Fachabteilung auswählen",0;0,0},2,0)</f>
        <v>0</v>
      </c>
      <c r="Q227" s="9">
        <f t="shared" si="23"/>
        <v>0</v>
      </c>
      <c r="R227" s="9">
        <f t="shared" si="24"/>
        <v>0</v>
      </c>
      <c r="S227" s="9">
        <f t="shared" si="25"/>
        <v>0</v>
      </c>
      <c r="T227" s="9">
        <f t="shared" si="26"/>
        <v>0</v>
      </c>
      <c r="V227" s="9">
        <f>VLOOKUP($C227,{"29 - Psychiatrie (Erwachsene)",1;"30 - Kinder- und Jugendpsychiatrie",1;"31 - Psychosomatik",1;"00 - Bitte eine Fachabteilung auswählen",0;0,0},2,0)</f>
        <v>0</v>
      </c>
      <c r="W227" s="9" t="str">
        <f>IF('Angaben KH-Standort'!$D$13&gt;0,"VJ","KJA")</f>
        <v>KJA</v>
      </c>
      <c r="X227" s="9" t="str">
        <f>VLOOKUP(C226,{"29 - Psychiatrie (Erwachsene)","Einrichtungen2";"30 - Kinder- und Jugendpsychiatrie","Einrichtungen2";"31 - Psychosomatik","Einrichtungen2";"00 - Bitte eine Einrichtung auswählen","Leer";0,"Leer"},2,0)</f>
        <v>Leer</v>
      </c>
      <c r="Y227" s="39" t="str">
        <f t="shared" si="27"/>
        <v>Leer</v>
      </c>
      <c r="Z227" s="9" t="str">
        <f>VLOOKUP($C227,{"29 - Psychiatrie (Erwachsene)","Psychiatrie";"30 - Kinder- und Jugendpsychiatrie","KJPsychiatrie";"31 - Psychosomatik","Psychosomatik";"00 - Bitte eine Fachabteilung auswählen","Leer";0,"Leer"},2,0)</f>
        <v>Leer</v>
      </c>
    </row>
    <row r="228" spans="2:26" ht="15" customHeight="1" x14ac:dyDescent="0.25">
      <c r="B228" s="78" t="str">
        <f t="shared" si="28"/>
        <v>!!!</v>
      </c>
      <c r="C228" s="279"/>
      <c r="D228" s="272"/>
      <c r="E228" s="280"/>
      <c r="F228" s="92"/>
      <c r="G228" s="281"/>
      <c r="H228" s="46"/>
      <c r="I228" s="46"/>
      <c r="J228" s="72"/>
      <c r="O228" s="9">
        <f t="shared" si="22"/>
        <v>0</v>
      </c>
      <c r="P228" s="9">
        <f>VLOOKUP(C228,{"29 - Psychiatrie (Erwachsene)",1;"30 - Kinder- und Jugendpsychiatrie",1;"31 - Psychosomatik",1;"00 - Bitte eine Fachabteilung auswählen",0;0,0},2,0)</f>
        <v>0</v>
      </c>
      <c r="Q228" s="9">
        <f t="shared" si="23"/>
        <v>0</v>
      </c>
      <c r="R228" s="9">
        <f t="shared" si="24"/>
        <v>0</v>
      </c>
      <c r="S228" s="9">
        <f t="shared" si="25"/>
        <v>0</v>
      </c>
      <c r="T228" s="9">
        <f t="shared" si="26"/>
        <v>0</v>
      </c>
      <c r="V228" s="9">
        <f>VLOOKUP($C228,{"29 - Psychiatrie (Erwachsene)",1;"30 - Kinder- und Jugendpsychiatrie",1;"31 - Psychosomatik",1;"00 - Bitte eine Fachabteilung auswählen",0;0,0},2,0)</f>
        <v>0</v>
      </c>
      <c r="W228" s="9" t="str">
        <f>IF('Angaben KH-Standort'!$D$13&gt;0,"VJ","KJA")</f>
        <v>KJA</v>
      </c>
      <c r="X228" s="9" t="str">
        <f>VLOOKUP(C227,{"29 - Psychiatrie (Erwachsene)","Einrichtungen2";"30 - Kinder- und Jugendpsychiatrie","Einrichtungen2";"31 - Psychosomatik","Einrichtungen2";"00 - Bitte eine Einrichtung auswählen","Leer";0,"Leer"},2,0)</f>
        <v>Leer</v>
      </c>
      <c r="Y228" s="39" t="str">
        <f t="shared" si="27"/>
        <v>Leer</v>
      </c>
      <c r="Z228" s="9" t="str">
        <f>VLOOKUP($C228,{"29 - Psychiatrie (Erwachsene)","Psychiatrie";"30 - Kinder- und Jugendpsychiatrie","KJPsychiatrie";"31 - Psychosomatik","Psychosomatik";"00 - Bitte eine Fachabteilung auswählen","Leer";0,"Leer"},2,0)</f>
        <v>Leer</v>
      </c>
    </row>
    <row r="229" spans="2:26" ht="15" customHeight="1" x14ac:dyDescent="0.25">
      <c r="B229" s="78" t="str">
        <f t="shared" si="28"/>
        <v>!!!</v>
      </c>
      <c r="C229" s="279"/>
      <c r="D229" s="272"/>
      <c r="E229" s="280"/>
      <c r="F229" s="92"/>
      <c r="G229" s="281"/>
      <c r="H229" s="46"/>
      <c r="I229" s="46"/>
      <c r="J229" s="72"/>
      <c r="O229" s="9">
        <f t="shared" si="22"/>
        <v>0</v>
      </c>
      <c r="P229" s="9">
        <f>VLOOKUP(C229,{"29 - Psychiatrie (Erwachsene)",1;"30 - Kinder- und Jugendpsychiatrie",1;"31 - Psychosomatik",1;"00 - Bitte eine Fachabteilung auswählen",0;0,0},2,0)</f>
        <v>0</v>
      </c>
      <c r="Q229" s="9">
        <f t="shared" si="23"/>
        <v>0</v>
      </c>
      <c r="R229" s="9">
        <f t="shared" si="24"/>
        <v>0</v>
      </c>
      <c r="S229" s="9">
        <f t="shared" si="25"/>
        <v>0</v>
      </c>
      <c r="T229" s="9">
        <f t="shared" si="26"/>
        <v>0</v>
      </c>
      <c r="V229" s="9">
        <f>VLOOKUP($C229,{"29 - Psychiatrie (Erwachsene)",1;"30 - Kinder- und Jugendpsychiatrie",1;"31 - Psychosomatik",1;"00 - Bitte eine Fachabteilung auswählen",0;0,0},2,0)</f>
        <v>0</v>
      </c>
      <c r="W229" s="9" t="str">
        <f>IF('Angaben KH-Standort'!$D$13&gt;0,"VJ","KJA")</f>
        <v>KJA</v>
      </c>
      <c r="X229" s="9" t="str">
        <f>VLOOKUP(C228,{"29 - Psychiatrie (Erwachsene)","Einrichtungen2";"30 - Kinder- und Jugendpsychiatrie","Einrichtungen2";"31 - Psychosomatik","Einrichtungen2";"00 - Bitte eine Einrichtung auswählen","Leer";0,"Leer"},2,0)</f>
        <v>Leer</v>
      </c>
      <c r="Y229" s="39" t="str">
        <f t="shared" si="27"/>
        <v>Leer</v>
      </c>
      <c r="Z229" s="9" t="str">
        <f>VLOOKUP($C229,{"29 - Psychiatrie (Erwachsene)","Psychiatrie";"30 - Kinder- und Jugendpsychiatrie","KJPsychiatrie";"31 - Psychosomatik","Psychosomatik";"00 - Bitte eine Fachabteilung auswählen","Leer";0,"Leer"},2,0)</f>
        <v>Leer</v>
      </c>
    </row>
    <row r="230" spans="2:26" ht="15" customHeight="1" x14ac:dyDescent="0.25">
      <c r="B230" s="78" t="str">
        <f t="shared" si="28"/>
        <v>!!!</v>
      </c>
      <c r="C230" s="279"/>
      <c r="D230" s="272"/>
      <c r="E230" s="280"/>
      <c r="F230" s="92"/>
      <c r="G230" s="281"/>
      <c r="H230" s="46"/>
      <c r="I230" s="46"/>
      <c r="J230" s="72"/>
      <c r="O230" s="9">
        <f t="shared" si="22"/>
        <v>0</v>
      </c>
      <c r="P230" s="9">
        <f>VLOOKUP(C230,{"29 - Psychiatrie (Erwachsene)",1;"30 - Kinder- und Jugendpsychiatrie",1;"31 - Psychosomatik",1;"00 - Bitte eine Fachabteilung auswählen",0;0,0},2,0)</f>
        <v>0</v>
      </c>
      <c r="Q230" s="9">
        <f t="shared" si="23"/>
        <v>0</v>
      </c>
      <c r="R230" s="9">
        <f t="shared" si="24"/>
        <v>0</v>
      </c>
      <c r="S230" s="9">
        <f t="shared" si="25"/>
        <v>0</v>
      </c>
      <c r="T230" s="9">
        <f t="shared" si="26"/>
        <v>0</v>
      </c>
      <c r="V230" s="9">
        <f>VLOOKUP($C230,{"29 - Psychiatrie (Erwachsene)",1;"30 - Kinder- und Jugendpsychiatrie",1;"31 - Psychosomatik",1;"00 - Bitte eine Fachabteilung auswählen",0;0,0},2,0)</f>
        <v>0</v>
      </c>
      <c r="W230" s="9" t="str">
        <f>IF('Angaben KH-Standort'!$D$13&gt;0,"VJ","KJA")</f>
        <v>KJA</v>
      </c>
      <c r="X230" s="9" t="str">
        <f>VLOOKUP(C229,{"29 - Psychiatrie (Erwachsene)","Einrichtungen2";"30 - Kinder- und Jugendpsychiatrie","Einrichtungen2";"31 - Psychosomatik","Einrichtungen2";"00 - Bitte eine Einrichtung auswählen","Leer";0,"Leer"},2,0)</f>
        <v>Leer</v>
      </c>
      <c r="Y230" s="39" t="str">
        <f t="shared" si="27"/>
        <v>Leer</v>
      </c>
      <c r="Z230" s="9" t="str">
        <f>VLOOKUP($C230,{"29 - Psychiatrie (Erwachsene)","Psychiatrie";"30 - Kinder- und Jugendpsychiatrie","KJPsychiatrie";"31 - Psychosomatik","Psychosomatik";"00 - Bitte eine Fachabteilung auswählen","Leer";0,"Leer"},2,0)</f>
        <v>Leer</v>
      </c>
    </row>
    <row r="231" spans="2:26" ht="15" customHeight="1" x14ac:dyDescent="0.25">
      <c r="B231" s="78" t="str">
        <f t="shared" si="28"/>
        <v>!!!</v>
      </c>
      <c r="C231" s="279"/>
      <c r="D231" s="272"/>
      <c r="E231" s="280"/>
      <c r="F231" s="92"/>
      <c r="G231" s="281"/>
      <c r="H231" s="46"/>
      <c r="I231" s="46"/>
      <c r="J231" s="72"/>
      <c r="O231" s="9">
        <f t="shared" si="22"/>
        <v>0</v>
      </c>
      <c r="P231" s="9">
        <f>VLOOKUP(C231,{"29 - Psychiatrie (Erwachsene)",1;"30 - Kinder- und Jugendpsychiatrie",1;"31 - Psychosomatik",1;"00 - Bitte eine Fachabteilung auswählen",0;0,0},2,0)</f>
        <v>0</v>
      </c>
      <c r="Q231" s="9">
        <f t="shared" si="23"/>
        <v>0</v>
      </c>
      <c r="R231" s="9">
        <f t="shared" si="24"/>
        <v>0</v>
      </c>
      <c r="S231" s="9">
        <f t="shared" si="25"/>
        <v>0</v>
      </c>
      <c r="T231" s="9">
        <f t="shared" si="26"/>
        <v>0</v>
      </c>
      <c r="V231" s="9">
        <f>VLOOKUP($C231,{"29 - Psychiatrie (Erwachsene)",1;"30 - Kinder- und Jugendpsychiatrie",1;"31 - Psychosomatik",1;"00 - Bitte eine Fachabteilung auswählen",0;0,0},2,0)</f>
        <v>0</v>
      </c>
      <c r="W231" s="9" t="str">
        <f>IF('Angaben KH-Standort'!$D$13&gt;0,"VJ","KJA")</f>
        <v>KJA</v>
      </c>
      <c r="X231" s="9" t="str">
        <f>VLOOKUP(C230,{"29 - Psychiatrie (Erwachsene)","Einrichtungen2";"30 - Kinder- und Jugendpsychiatrie","Einrichtungen2";"31 - Psychosomatik","Einrichtungen2";"00 - Bitte eine Einrichtung auswählen","Leer";0,"Leer"},2,0)</f>
        <v>Leer</v>
      </c>
      <c r="Y231" s="39" t="str">
        <f t="shared" si="27"/>
        <v>Leer</v>
      </c>
      <c r="Z231" s="9" t="str">
        <f>VLOOKUP($C231,{"29 - Psychiatrie (Erwachsene)","Psychiatrie";"30 - Kinder- und Jugendpsychiatrie","KJPsychiatrie";"31 - Psychosomatik","Psychosomatik";"00 - Bitte eine Fachabteilung auswählen","Leer";0,"Leer"},2,0)</f>
        <v>Leer</v>
      </c>
    </row>
    <row r="232" spans="2:26" ht="15" customHeight="1" x14ac:dyDescent="0.25">
      <c r="B232" s="78" t="str">
        <f t="shared" si="28"/>
        <v>!!!</v>
      </c>
      <c r="C232" s="279"/>
      <c r="D232" s="272"/>
      <c r="E232" s="280"/>
      <c r="F232" s="92"/>
      <c r="G232" s="281"/>
      <c r="H232" s="46"/>
      <c r="I232" s="46"/>
      <c r="J232" s="72"/>
      <c r="O232" s="9">
        <f t="shared" si="22"/>
        <v>0</v>
      </c>
      <c r="P232" s="9">
        <f>VLOOKUP(C232,{"29 - Psychiatrie (Erwachsene)",1;"30 - Kinder- und Jugendpsychiatrie",1;"31 - Psychosomatik",1;"00 - Bitte eine Fachabteilung auswählen",0;0,0},2,0)</f>
        <v>0</v>
      </c>
      <c r="Q232" s="9">
        <f t="shared" si="23"/>
        <v>0</v>
      </c>
      <c r="R232" s="9">
        <f t="shared" si="24"/>
        <v>0</v>
      </c>
      <c r="S232" s="9">
        <f t="shared" si="25"/>
        <v>0</v>
      </c>
      <c r="T232" s="9">
        <f t="shared" si="26"/>
        <v>0</v>
      </c>
      <c r="V232" s="9">
        <f>VLOOKUP($C232,{"29 - Psychiatrie (Erwachsene)",1;"30 - Kinder- und Jugendpsychiatrie",1;"31 - Psychosomatik",1;"00 - Bitte eine Fachabteilung auswählen",0;0,0},2,0)</f>
        <v>0</v>
      </c>
      <c r="W232" s="9" t="str">
        <f>IF('Angaben KH-Standort'!$D$13&gt;0,"VJ","KJA")</f>
        <v>KJA</v>
      </c>
      <c r="X232" s="9" t="str">
        <f>VLOOKUP(C231,{"29 - Psychiatrie (Erwachsene)","Einrichtungen2";"30 - Kinder- und Jugendpsychiatrie","Einrichtungen2";"31 - Psychosomatik","Einrichtungen2";"00 - Bitte eine Einrichtung auswählen","Leer";0,"Leer"},2,0)</f>
        <v>Leer</v>
      </c>
      <c r="Y232" s="39" t="str">
        <f t="shared" si="27"/>
        <v>Leer</v>
      </c>
      <c r="Z232" s="9" t="str">
        <f>VLOOKUP($C232,{"29 - Psychiatrie (Erwachsene)","Psychiatrie";"30 - Kinder- und Jugendpsychiatrie","KJPsychiatrie";"31 - Psychosomatik","Psychosomatik";"00 - Bitte eine Fachabteilung auswählen","Leer";0,"Leer"},2,0)</f>
        <v>Leer</v>
      </c>
    </row>
    <row r="233" spans="2:26" ht="15" customHeight="1" x14ac:dyDescent="0.25">
      <c r="B233" s="78" t="str">
        <f t="shared" si="28"/>
        <v>!!!</v>
      </c>
      <c r="C233" s="279"/>
      <c r="D233" s="272"/>
      <c r="E233" s="280"/>
      <c r="F233" s="92"/>
      <c r="G233" s="281"/>
      <c r="H233" s="46"/>
      <c r="I233" s="46"/>
      <c r="J233" s="72"/>
      <c r="O233" s="9">
        <f t="shared" si="22"/>
        <v>0</v>
      </c>
      <c r="P233" s="9">
        <f>VLOOKUP(C233,{"29 - Psychiatrie (Erwachsene)",1;"30 - Kinder- und Jugendpsychiatrie",1;"31 - Psychosomatik",1;"00 - Bitte eine Fachabteilung auswählen",0;0,0},2,0)</f>
        <v>0</v>
      </c>
      <c r="Q233" s="9">
        <f t="shared" si="23"/>
        <v>0</v>
      </c>
      <c r="R233" s="9">
        <f t="shared" si="24"/>
        <v>0</v>
      </c>
      <c r="S233" s="9">
        <f t="shared" si="25"/>
        <v>0</v>
      </c>
      <c r="T233" s="9">
        <f t="shared" si="26"/>
        <v>0</v>
      </c>
      <c r="V233" s="9">
        <f>VLOOKUP($C233,{"29 - Psychiatrie (Erwachsene)",1;"30 - Kinder- und Jugendpsychiatrie",1;"31 - Psychosomatik",1;"00 - Bitte eine Fachabteilung auswählen",0;0,0},2,0)</f>
        <v>0</v>
      </c>
      <c r="W233" s="9" t="str">
        <f>IF('Angaben KH-Standort'!$D$13&gt;0,"VJ","KJA")</f>
        <v>KJA</v>
      </c>
      <c r="X233" s="9" t="str">
        <f>VLOOKUP(C232,{"29 - Psychiatrie (Erwachsene)","Einrichtungen2";"30 - Kinder- und Jugendpsychiatrie","Einrichtungen2";"31 - Psychosomatik","Einrichtungen2";"00 - Bitte eine Einrichtung auswählen","Leer";0,"Leer"},2,0)</f>
        <v>Leer</v>
      </c>
      <c r="Y233" s="39" t="str">
        <f t="shared" si="27"/>
        <v>Leer</v>
      </c>
      <c r="Z233" s="9" t="str">
        <f>VLOOKUP($C233,{"29 - Psychiatrie (Erwachsene)","Psychiatrie";"30 - Kinder- und Jugendpsychiatrie","KJPsychiatrie";"31 - Psychosomatik","Psychosomatik";"00 - Bitte eine Fachabteilung auswählen","Leer";0,"Leer"},2,0)</f>
        <v>Leer</v>
      </c>
    </row>
    <row r="234" spans="2:26" ht="15" customHeight="1" x14ac:dyDescent="0.25">
      <c r="B234" s="78" t="str">
        <f t="shared" si="28"/>
        <v>!!!</v>
      </c>
      <c r="C234" s="279"/>
      <c r="D234" s="272"/>
      <c r="E234" s="280"/>
      <c r="F234" s="92"/>
      <c r="G234" s="281"/>
      <c r="H234" s="46"/>
      <c r="I234" s="46"/>
      <c r="J234" s="72"/>
      <c r="O234" s="9">
        <f t="shared" si="22"/>
        <v>0</v>
      </c>
      <c r="P234" s="9">
        <f>VLOOKUP(C234,{"29 - Psychiatrie (Erwachsene)",1;"30 - Kinder- und Jugendpsychiatrie",1;"31 - Psychosomatik",1;"00 - Bitte eine Fachabteilung auswählen",0;0,0},2,0)</f>
        <v>0</v>
      </c>
      <c r="Q234" s="9">
        <f t="shared" si="23"/>
        <v>0</v>
      </c>
      <c r="R234" s="9">
        <f t="shared" si="24"/>
        <v>0</v>
      </c>
      <c r="S234" s="9">
        <f t="shared" si="25"/>
        <v>0</v>
      </c>
      <c r="T234" s="9">
        <f t="shared" si="26"/>
        <v>0</v>
      </c>
      <c r="V234" s="9">
        <f>VLOOKUP($C234,{"29 - Psychiatrie (Erwachsene)",1;"30 - Kinder- und Jugendpsychiatrie",1;"31 - Psychosomatik",1;"00 - Bitte eine Fachabteilung auswählen",0;0,0},2,0)</f>
        <v>0</v>
      </c>
      <c r="W234" s="9" t="str">
        <f>IF('Angaben KH-Standort'!$D$13&gt;0,"VJ","KJA")</f>
        <v>KJA</v>
      </c>
      <c r="X234" s="9" t="str">
        <f>VLOOKUP(C233,{"29 - Psychiatrie (Erwachsene)","Einrichtungen2";"30 - Kinder- und Jugendpsychiatrie","Einrichtungen2";"31 - Psychosomatik","Einrichtungen2";"00 - Bitte eine Einrichtung auswählen","Leer";0,"Leer"},2,0)</f>
        <v>Leer</v>
      </c>
      <c r="Y234" s="39" t="str">
        <f t="shared" si="27"/>
        <v>Leer</v>
      </c>
      <c r="Z234" s="9" t="str">
        <f>VLOOKUP($C234,{"29 - Psychiatrie (Erwachsene)","Psychiatrie";"30 - Kinder- und Jugendpsychiatrie","KJPsychiatrie";"31 - Psychosomatik","Psychosomatik";"00 - Bitte eine Fachabteilung auswählen","Leer";0,"Leer"},2,0)</f>
        <v>Leer</v>
      </c>
    </row>
    <row r="235" spans="2:26" ht="15" customHeight="1" x14ac:dyDescent="0.25">
      <c r="B235" s="78" t="str">
        <f t="shared" si="28"/>
        <v>!!!</v>
      </c>
      <c r="C235" s="279"/>
      <c r="D235" s="272"/>
      <c r="E235" s="280"/>
      <c r="F235" s="92"/>
      <c r="G235" s="281"/>
      <c r="H235" s="46"/>
      <c r="I235" s="46"/>
      <c r="J235" s="72"/>
      <c r="O235" s="9">
        <f t="shared" si="22"/>
        <v>0</v>
      </c>
      <c r="P235" s="9">
        <f>VLOOKUP(C235,{"29 - Psychiatrie (Erwachsene)",1;"30 - Kinder- und Jugendpsychiatrie",1;"31 - Psychosomatik",1;"00 - Bitte eine Fachabteilung auswählen",0;0,0},2,0)</f>
        <v>0</v>
      </c>
      <c r="Q235" s="9">
        <f t="shared" si="23"/>
        <v>0</v>
      </c>
      <c r="R235" s="9">
        <f t="shared" si="24"/>
        <v>0</v>
      </c>
      <c r="S235" s="9">
        <f t="shared" si="25"/>
        <v>0</v>
      </c>
      <c r="T235" s="9">
        <f t="shared" si="26"/>
        <v>0</v>
      </c>
      <c r="V235" s="9">
        <f>VLOOKUP($C235,{"29 - Psychiatrie (Erwachsene)",1;"30 - Kinder- und Jugendpsychiatrie",1;"31 - Psychosomatik",1;"00 - Bitte eine Fachabteilung auswählen",0;0,0},2,0)</f>
        <v>0</v>
      </c>
      <c r="W235" s="9" t="str">
        <f>IF('Angaben KH-Standort'!$D$13&gt;0,"VJ","KJA")</f>
        <v>KJA</v>
      </c>
      <c r="X235" s="9" t="str">
        <f>VLOOKUP(C234,{"29 - Psychiatrie (Erwachsene)","Einrichtungen2";"30 - Kinder- und Jugendpsychiatrie","Einrichtungen2";"31 - Psychosomatik","Einrichtungen2";"00 - Bitte eine Einrichtung auswählen","Leer";0,"Leer"},2,0)</f>
        <v>Leer</v>
      </c>
      <c r="Y235" s="39" t="str">
        <f t="shared" si="27"/>
        <v>Leer</v>
      </c>
      <c r="Z235" s="9" t="str">
        <f>VLOOKUP($C235,{"29 - Psychiatrie (Erwachsene)","Psychiatrie";"30 - Kinder- und Jugendpsychiatrie","KJPsychiatrie";"31 - Psychosomatik","Psychosomatik";"00 - Bitte eine Fachabteilung auswählen","Leer";0,"Leer"},2,0)</f>
        <v>Leer</v>
      </c>
    </row>
    <row r="236" spans="2:26" ht="15" customHeight="1" x14ac:dyDescent="0.25">
      <c r="B236" s="78" t="str">
        <f t="shared" si="28"/>
        <v>!!!</v>
      </c>
      <c r="C236" s="279"/>
      <c r="D236" s="272"/>
      <c r="E236" s="280"/>
      <c r="F236" s="92"/>
      <c r="G236" s="281"/>
      <c r="H236" s="46"/>
      <c r="I236" s="46"/>
      <c r="J236" s="72"/>
      <c r="O236" s="9">
        <f t="shared" si="22"/>
        <v>0</v>
      </c>
      <c r="P236" s="9">
        <f>VLOOKUP(C236,{"29 - Psychiatrie (Erwachsene)",1;"30 - Kinder- und Jugendpsychiatrie",1;"31 - Psychosomatik",1;"00 - Bitte eine Fachabteilung auswählen",0;0,0},2,0)</f>
        <v>0</v>
      </c>
      <c r="Q236" s="9">
        <f t="shared" si="23"/>
        <v>0</v>
      </c>
      <c r="R236" s="9">
        <f t="shared" si="24"/>
        <v>0</v>
      </c>
      <c r="S236" s="9">
        <f t="shared" si="25"/>
        <v>0</v>
      </c>
      <c r="T236" s="9">
        <f t="shared" si="26"/>
        <v>0</v>
      </c>
      <c r="V236" s="9">
        <f>VLOOKUP($C236,{"29 - Psychiatrie (Erwachsene)",1;"30 - Kinder- und Jugendpsychiatrie",1;"31 - Psychosomatik",1;"00 - Bitte eine Fachabteilung auswählen",0;0,0},2,0)</f>
        <v>0</v>
      </c>
      <c r="W236" s="9" t="str">
        <f>IF('Angaben KH-Standort'!$D$13&gt;0,"VJ","KJA")</f>
        <v>KJA</v>
      </c>
      <c r="X236" s="9" t="str">
        <f>VLOOKUP(C235,{"29 - Psychiatrie (Erwachsene)","Einrichtungen2";"30 - Kinder- und Jugendpsychiatrie","Einrichtungen2";"31 - Psychosomatik","Einrichtungen2";"00 - Bitte eine Einrichtung auswählen","Leer";0,"Leer"},2,0)</f>
        <v>Leer</v>
      </c>
      <c r="Y236" s="39" t="str">
        <f t="shared" si="27"/>
        <v>Leer</v>
      </c>
      <c r="Z236" s="9" t="str">
        <f>VLOOKUP($C236,{"29 - Psychiatrie (Erwachsene)","Psychiatrie";"30 - Kinder- und Jugendpsychiatrie","KJPsychiatrie";"31 - Psychosomatik","Psychosomatik";"00 - Bitte eine Fachabteilung auswählen","Leer";0,"Leer"},2,0)</f>
        <v>Leer</v>
      </c>
    </row>
    <row r="237" spans="2:26" ht="15" customHeight="1" x14ac:dyDescent="0.25">
      <c r="B237" s="78" t="str">
        <f t="shared" si="28"/>
        <v>!!!</v>
      </c>
      <c r="C237" s="279"/>
      <c r="D237" s="272"/>
      <c r="E237" s="280"/>
      <c r="F237" s="92"/>
      <c r="G237" s="281"/>
      <c r="H237" s="46"/>
      <c r="I237" s="46"/>
      <c r="J237" s="72"/>
      <c r="O237" s="9">
        <f t="shared" si="22"/>
        <v>0</v>
      </c>
      <c r="P237" s="9">
        <f>VLOOKUP(C237,{"29 - Psychiatrie (Erwachsene)",1;"30 - Kinder- und Jugendpsychiatrie",1;"31 - Psychosomatik",1;"00 - Bitte eine Fachabteilung auswählen",0;0,0},2,0)</f>
        <v>0</v>
      </c>
      <c r="Q237" s="9">
        <f t="shared" si="23"/>
        <v>0</v>
      </c>
      <c r="R237" s="9">
        <f t="shared" si="24"/>
        <v>0</v>
      </c>
      <c r="S237" s="9">
        <f t="shared" si="25"/>
        <v>0</v>
      </c>
      <c r="T237" s="9">
        <f t="shared" si="26"/>
        <v>0</v>
      </c>
      <c r="V237" s="9">
        <f>VLOOKUP($C237,{"29 - Psychiatrie (Erwachsene)",1;"30 - Kinder- und Jugendpsychiatrie",1;"31 - Psychosomatik",1;"00 - Bitte eine Fachabteilung auswählen",0;0,0},2,0)</f>
        <v>0</v>
      </c>
      <c r="W237" s="9" t="str">
        <f>IF('Angaben KH-Standort'!$D$13&gt;0,"VJ","KJA")</f>
        <v>KJA</v>
      </c>
      <c r="X237" s="9" t="str">
        <f>VLOOKUP(C236,{"29 - Psychiatrie (Erwachsene)","Einrichtungen2";"30 - Kinder- und Jugendpsychiatrie","Einrichtungen2";"31 - Psychosomatik","Einrichtungen2";"00 - Bitte eine Einrichtung auswählen","Leer";0,"Leer"},2,0)</f>
        <v>Leer</v>
      </c>
      <c r="Y237" s="39" t="str">
        <f t="shared" si="27"/>
        <v>Leer</v>
      </c>
      <c r="Z237" s="9" t="str">
        <f>VLOOKUP($C237,{"29 - Psychiatrie (Erwachsene)","Psychiatrie";"30 - Kinder- und Jugendpsychiatrie","KJPsychiatrie";"31 - Psychosomatik","Psychosomatik";"00 - Bitte eine Fachabteilung auswählen","Leer";0,"Leer"},2,0)</f>
        <v>Leer</v>
      </c>
    </row>
    <row r="238" spans="2:26" ht="15" customHeight="1" x14ac:dyDescent="0.25">
      <c r="B238" s="78" t="str">
        <f t="shared" si="28"/>
        <v>!!!</v>
      </c>
      <c r="C238" s="279"/>
      <c r="D238" s="272"/>
      <c r="E238" s="280"/>
      <c r="F238" s="92"/>
      <c r="G238" s="281"/>
      <c r="H238" s="46"/>
      <c r="I238" s="46"/>
      <c r="J238" s="72"/>
      <c r="O238" s="9">
        <f t="shared" si="22"/>
        <v>0</v>
      </c>
      <c r="P238" s="9">
        <f>VLOOKUP(C238,{"29 - Psychiatrie (Erwachsene)",1;"30 - Kinder- und Jugendpsychiatrie",1;"31 - Psychosomatik",1;"00 - Bitte eine Fachabteilung auswählen",0;0,0},2,0)</f>
        <v>0</v>
      </c>
      <c r="Q238" s="9">
        <f t="shared" si="23"/>
        <v>0</v>
      </c>
      <c r="R238" s="9">
        <f t="shared" si="24"/>
        <v>0</v>
      </c>
      <c r="S238" s="9">
        <f t="shared" si="25"/>
        <v>0</v>
      </c>
      <c r="T238" s="9">
        <f t="shared" si="26"/>
        <v>0</v>
      </c>
      <c r="V238" s="9">
        <f>VLOOKUP($C238,{"29 - Psychiatrie (Erwachsene)",1;"30 - Kinder- und Jugendpsychiatrie",1;"31 - Psychosomatik",1;"00 - Bitte eine Fachabteilung auswählen",0;0,0},2,0)</f>
        <v>0</v>
      </c>
      <c r="W238" s="9" t="str">
        <f>IF('Angaben KH-Standort'!$D$13&gt;0,"VJ","KJA")</f>
        <v>KJA</v>
      </c>
      <c r="X238" s="9" t="str">
        <f>VLOOKUP(C237,{"29 - Psychiatrie (Erwachsene)","Einrichtungen2";"30 - Kinder- und Jugendpsychiatrie","Einrichtungen2";"31 - Psychosomatik","Einrichtungen2";"00 - Bitte eine Einrichtung auswählen","Leer";0,"Leer"},2,0)</f>
        <v>Leer</v>
      </c>
      <c r="Y238" s="39" t="str">
        <f t="shared" si="27"/>
        <v>Leer</v>
      </c>
      <c r="Z238" s="9" t="str">
        <f>VLOOKUP($C238,{"29 - Psychiatrie (Erwachsene)","Psychiatrie";"30 - Kinder- und Jugendpsychiatrie","KJPsychiatrie";"31 - Psychosomatik","Psychosomatik";"00 - Bitte eine Fachabteilung auswählen","Leer";0,"Leer"},2,0)</f>
        <v>Leer</v>
      </c>
    </row>
    <row r="239" spans="2:26" ht="15" customHeight="1" x14ac:dyDescent="0.25">
      <c r="B239" s="78" t="str">
        <f t="shared" si="28"/>
        <v>!!!</v>
      </c>
      <c r="C239" s="279"/>
      <c r="D239" s="272"/>
      <c r="E239" s="280"/>
      <c r="F239" s="92"/>
      <c r="G239" s="281"/>
      <c r="H239" s="46"/>
      <c r="I239" s="46"/>
      <c r="J239" s="72"/>
      <c r="O239" s="9">
        <f t="shared" si="22"/>
        <v>0</v>
      </c>
      <c r="P239" s="9">
        <f>VLOOKUP(C239,{"29 - Psychiatrie (Erwachsene)",1;"30 - Kinder- und Jugendpsychiatrie",1;"31 - Psychosomatik",1;"00 - Bitte eine Fachabteilung auswählen",0;0,0},2,0)</f>
        <v>0</v>
      </c>
      <c r="Q239" s="9">
        <f t="shared" si="23"/>
        <v>0</v>
      </c>
      <c r="R239" s="9">
        <f t="shared" si="24"/>
        <v>0</v>
      </c>
      <c r="S239" s="9">
        <f t="shared" si="25"/>
        <v>0</v>
      </c>
      <c r="T239" s="9">
        <f t="shared" si="26"/>
        <v>0</v>
      </c>
      <c r="V239" s="9">
        <f>VLOOKUP($C239,{"29 - Psychiatrie (Erwachsene)",1;"30 - Kinder- und Jugendpsychiatrie",1;"31 - Psychosomatik",1;"00 - Bitte eine Fachabteilung auswählen",0;0,0},2,0)</f>
        <v>0</v>
      </c>
      <c r="W239" s="9" t="str">
        <f>IF('Angaben KH-Standort'!$D$13&gt;0,"VJ","KJA")</f>
        <v>KJA</v>
      </c>
      <c r="X239" s="9" t="str">
        <f>VLOOKUP(C238,{"29 - Psychiatrie (Erwachsene)","Einrichtungen2";"30 - Kinder- und Jugendpsychiatrie","Einrichtungen2";"31 - Psychosomatik","Einrichtungen2";"00 - Bitte eine Einrichtung auswählen","Leer";0,"Leer"},2,0)</f>
        <v>Leer</v>
      </c>
      <c r="Y239" s="39" t="str">
        <f t="shared" si="27"/>
        <v>Leer</v>
      </c>
      <c r="Z239" s="9" t="str">
        <f>VLOOKUP($C239,{"29 - Psychiatrie (Erwachsene)","Psychiatrie";"30 - Kinder- und Jugendpsychiatrie","KJPsychiatrie";"31 - Psychosomatik","Psychosomatik";"00 - Bitte eine Fachabteilung auswählen","Leer";0,"Leer"},2,0)</f>
        <v>Leer</v>
      </c>
    </row>
    <row r="240" spans="2:26" ht="15" customHeight="1" x14ac:dyDescent="0.25">
      <c r="B240" s="78" t="str">
        <f t="shared" si="28"/>
        <v>!!!</v>
      </c>
      <c r="C240" s="279"/>
      <c r="D240" s="272"/>
      <c r="E240" s="280"/>
      <c r="F240" s="92"/>
      <c r="G240" s="281"/>
      <c r="H240" s="46"/>
      <c r="I240" s="46"/>
      <c r="J240" s="72"/>
      <c r="O240" s="9">
        <f t="shared" si="22"/>
        <v>0</v>
      </c>
      <c r="P240" s="9">
        <f>VLOOKUP(C240,{"29 - Psychiatrie (Erwachsene)",1;"30 - Kinder- und Jugendpsychiatrie",1;"31 - Psychosomatik",1;"00 - Bitte eine Fachabteilung auswählen",0;0,0},2,0)</f>
        <v>0</v>
      </c>
      <c r="Q240" s="9">
        <f t="shared" si="23"/>
        <v>0</v>
      </c>
      <c r="R240" s="9">
        <f t="shared" si="24"/>
        <v>0</v>
      </c>
      <c r="S240" s="9">
        <f t="shared" si="25"/>
        <v>0</v>
      </c>
      <c r="T240" s="9">
        <f t="shared" si="26"/>
        <v>0</v>
      </c>
      <c r="V240" s="9">
        <f>VLOOKUP($C240,{"29 - Psychiatrie (Erwachsene)",1;"30 - Kinder- und Jugendpsychiatrie",1;"31 - Psychosomatik",1;"00 - Bitte eine Fachabteilung auswählen",0;0,0},2,0)</f>
        <v>0</v>
      </c>
      <c r="W240" s="9" t="str">
        <f>IF('Angaben KH-Standort'!$D$13&gt;0,"VJ","KJA")</f>
        <v>KJA</v>
      </c>
      <c r="X240" s="9" t="str">
        <f>VLOOKUP(C239,{"29 - Psychiatrie (Erwachsene)","Einrichtungen2";"30 - Kinder- und Jugendpsychiatrie","Einrichtungen2";"31 - Psychosomatik","Einrichtungen2";"00 - Bitte eine Einrichtung auswählen","Leer";0,"Leer"},2,0)</f>
        <v>Leer</v>
      </c>
      <c r="Y240" s="39" t="str">
        <f t="shared" si="27"/>
        <v>Leer</v>
      </c>
      <c r="Z240" s="9" t="str">
        <f>VLOOKUP($C240,{"29 - Psychiatrie (Erwachsene)","Psychiatrie";"30 - Kinder- und Jugendpsychiatrie","KJPsychiatrie";"31 - Psychosomatik","Psychosomatik";"00 - Bitte eine Fachabteilung auswählen","Leer";0,"Leer"},2,0)</f>
        <v>Leer</v>
      </c>
    </row>
    <row r="241" spans="2:26" ht="15" customHeight="1" x14ac:dyDescent="0.25">
      <c r="B241" s="78" t="str">
        <f t="shared" si="28"/>
        <v>!!!</v>
      </c>
      <c r="C241" s="279"/>
      <c r="D241" s="272"/>
      <c r="E241" s="280"/>
      <c r="F241" s="92"/>
      <c r="G241" s="281"/>
      <c r="H241" s="46"/>
      <c r="I241" s="46"/>
      <c r="J241" s="72"/>
      <c r="O241" s="9">
        <f t="shared" si="22"/>
        <v>0</v>
      </c>
      <c r="P241" s="9">
        <f>VLOOKUP(C241,{"29 - Psychiatrie (Erwachsene)",1;"30 - Kinder- und Jugendpsychiatrie",1;"31 - Psychosomatik",1;"00 - Bitte eine Fachabteilung auswählen",0;0,0},2,0)</f>
        <v>0</v>
      </c>
      <c r="Q241" s="9">
        <f t="shared" si="23"/>
        <v>0</v>
      </c>
      <c r="R241" s="9">
        <f t="shared" si="24"/>
        <v>0</v>
      </c>
      <c r="S241" s="9">
        <f t="shared" si="25"/>
        <v>0</v>
      </c>
      <c r="T241" s="9">
        <f t="shared" si="26"/>
        <v>0</v>
      </c>
      <c r="V241" s="9">
        <f>VLOOKUP($C241,{"29 - Psychiatrie (Erwachsene)",1;"30 - Kinder- und Jugendpsychiatrie",1;"31 - Psychosomatik",1;"00 - Bitte eine Fachabteilung auswählen",0;0,0},2,0)</f>
        <v>0</v>
      </c>
      <c r="W241" s="9" t="str">
        <f>IF('Angaben KH-Standort'!$D$13&gt;0,"VJ","KJA")</f>
        <v>KJA</v>
      </c>
      <c r="X241" s="9" t="str">
        <f>VLOOKUP(C240,{"29 - Psychiatrie (Erwachsene)","Einrichtungen2";"30 - Kinder- und Jugendpsychiatrie","Einrichtungen2";"31 - Psychosomatik","Einrichtungen2";"00 - Bitte eine Einrichtung auswählen","Leer";0,"Leer"},2,0)</f>
        <v>Leer</v>
      </c>
      <c r="Y241" s="39" t="str">
        <f t="shared" si="27"/>
        <v>Leer</v>
      </c>
      <c r="Z241" s="9" t="str">
        <f>VLOOKUP($C241,{"29 - Psychiatrie (Erwachsene)","Psychiatrie";"30 - Kinder- und Jugendpsychiatrie","KJPsychiatrie";"31 - Psychosomatik","Psychosomatik";"00 - Bitte eine Fachabteilung auswählen","Leer";0,"Leer"},2,0)</f>
        <v>Leer</v>
      </c>
    </row>
    <row r="242" spans="2:26" ht="15" customHeight="1" x14ac:dyDescent="0.25">
      <c r="B242" s="78" t="str">
        <f t="shared" si="28"/>
        <v>!!!</v>
      </c>
      <c r="C242" s="279"/>
      <c r="D242" s="272"/>
      <c r="E242" s="280"/>
      <c r="F242" s="92"/>
      <c r="G242" s="281"/>
      <c r="H242" s="46"/>
      <c r="I242" s="46"/>
      <c r="J242" s="72"/>
      <c r="O242" s="9">
        <f t="shared" si="22"/>
        <v>0</v>
      </c>
      <c r="P242" s="9">
        <f>VLOOKUP(C242,{"29 - Psychiatrie (Erwachsene)",1;"30 - Kinder- und Jugendpsychiatrie",1;"31 - Psychosomatik",1;"00 - Bitte eine Fachabteilung auswählen",0;0,0},2,0)</f>
        <v>0</v>
      </c>
      <c r="Q242" s="9">
        <f t="shared" si="23"/>
        <v>0</v>
      </c>
      <c r="R242" s="9">
        <f t="shared" si="24"/>
        <v>0</v>
      </c>
      <c r="S242" s="9">
        <f t="shared" si="25"/>
        <v>0</v>
      </c>
      <c r="T242" s="9">
        <f t="shared" si="26"/>
        <v>0</v>
      </c>
      <c r="V242" s="9">
        <f>VLOOKUP($C242,{"29 - Psychiatrie (Erwachsene)",1;"30 - Kinder- und Jugendpsychiatrie",1;"31 - Psychosomatik",1;"00 - Bitte eine Fachabteilung auswählen",0;0,0},2,0)</f>
        <v>0</v>
      </c>
      <c r="W242" s="9" t="str">
        <f>IF('Angaben KH-Standort'!$D$13&gt;0,"VJ","KJA")</f>
        <v>KJA</v>
      </c>
      <c r="X242" s="9" t="str">
        <f>VLOOKUP(C241,{"29 - Psychiatrie (Erwachsene)","Einrichtungen2";"30 - Kinder- und Jugendpsychiatrie","Einrichtungen2";"31 - Psychosomatik","Einrichtungen2";"00 - Bitte eine Einrichtung auswählen","Leer";0,"Leer"},2,0)</f>
        <v>Leer</v>
      </c>
      <c r="Y242" s="39" t="str">
        <f t="shared" si="27"/>
        <v>Leer</v>
      </c>
      <c r="Z242" s="9" t="str">
        <f>VLOOKUP($C242,{"29 - Psychiatrie (Erwachsene)","Psychiatrie";"30 - Kinder- und Jugendpsychiatrie","KJPsychiatrie";"31 - Psychosomatik","Psychosomatik";"00 - Bitte eine Fachabteilung auswählen","Leer";0,"Leer"},2,0)</f>
        <v>Leer</v>
      </c>
    </row>
    <row r="243" spans="2:26" ht="15" customHeight="1" x14ac:dyDescent="0.25">
      <c r="B243" s="78" t="str">
        <f t="shared" si="28"/>
        <v>!!!</v>
      </c>
      <c r="C243" s="279"/>
      <c r="D243" s="272"/>
      <c r="E243" s="280"/>
      <c r="F243" s="92"/>
      <c r="G243" s="281"/>
      <c r="H243" s="46"/>
      <c r="I243" s="46"/>
      <c r="J243" s="72"/>
      <c r="O243" s="9">
        <f t="shared" si="22"/>
        <v>0</v>
      </c>
      <c r="P243" s="9">
        <f>VLOOKUP(C243,{"29 - Psychiatrie (Erwachsene)",1;"30 - Kinder- und Jugendpsychiatrie",1;"31 - Psychosomatik",1;"00 - Bitte eine Fachabteilung auswählen",0;0,0},2,0)</f>
        <v>0</v>
      </c>
      <c r="Q243" s="9">
        <f t="shared" si="23"/>
        <v>0</v>
      </c>
      <c r="R243" s="9">
        <f t="shared" si="24"/>
        <v>0</v>
      </c>
      <c r="S243" s="9">
        <f t="shared" si="25"/>
        <v>0</v>
      </c>
      <c r="T243" s="9">
        <f t="shared" si="26"/>
        <v>0</v>
      </c>
      <c r="V243" s="9">
        <f>VLOOKUP($C243,{"29 - Psychiatrie (Erwachsene)",1;"30 - Kinder- und Jugendpsychiatrie",1;"31 - Psychosomatik",1;"00 - Bitte eine Fachabteilung auswählen",0;0,0},2,0)</f>
        <v>0</v>
      </c>
      <c r="W243" s="9" t="str">
        <f>IF('Angaben KH-Standort'!$D$13&gt;0,"VJ","KJA")</f>
        <v>KJA</v>
      </c>
      <c r="X243" s="9" t="str">
        <f>VLOOKUP(C242,{"29 - Psychiatrie (Erwachsene)","Einrichtungen2";"30 - Kinder- und Jugendpsychiatrie","Einrichtungen2";"31 - Psychosomatik","Einrichtungen2";"00 - Bitte eine Einrichtung auswählen","Leer";0,"Leer"},2,0)</f>
        <v>Leer</v>
      </c>
      <c r="Y243" s="39" t="str">
        <f t="shared" si="27"/>
        <v>Leer</v>
      </c>
      <c r="Z243" s="9" t="str">
        <f>VLOOKUP($C243,{"29 - Psychiatrie (Erwachsene)","Psychiatrie";"30 - Kinder- und Jugendpsychiatrie","KJPsychiatrie";"31 - Psychosomatik","Psychosomatik";"00 - Bitte eine Fachabteilung auswählen","Leer";0,"Leer"},2,0)</f>
        <v>Leer</v>
      </c>
    </row>
    <row r="244" spans="2:26" ht="15" customHeight="1" x14ac:dyDescent="0.25">
      <c r="B244" s="78" t="str">
        <f t="shared" si="28"/>
        <v>!!!</v>
      </c>
      <c r="C244" s="279"/>
      <c r="D244" s="272"/>
      <c r="E244" s="280"/>
      <c r="F244" s="92"/>
      <c r="G244" s="281"/>
      <c r="H244" s="46"/>
      <c r="I244" s="46"/>
      <c r="J244" s="72"/>
      <c r="O244" s="9">
        <f t="shared" si="22"/>
        <v>0</v>
      </c>
      <c r="P244" s="9">
        <f>VLOOKUP(C244,{"29 - Psychiatrie (Erwachsene)",1;"30 - Kinder- und Jugendpsychiatrie",1;"31 - Psychosomatik",1;"00 - Bitte eine Fachabteilung auswählen",0;0,0},2,0)</f>
        <v>0</v>
      </c>
      <c r="Q244" s="9">
        <f t="shared" si="23"/>
        <v>0</v>
      </c>
      <c r="R244" s="9">
        <f t="shared" si="24"/>
        <v>0</v>
      </c>
      <c r="S244" s="9">
        <f t="shared" si="25"/>
        <v>0</v>
      </c>
      <c r="T244" s="9">
        <f t="shared" si="26"/>
        <v>0</v>
      </c>
      <c r="V244" s="9">
        <f>VLOOKUP($C244,{"29 - Psychiatrie (Erwachsene)",1;"30 - Kinder- und Jugendpsychiatrie",1;"31 - Psychosomatik",1;"00 - Bitte eine Fachabteilung auswählen",0;0,0},2,0)</f>
        <v>0</v>
      </c>
      <c r="W244" s="9" t="str">
        <f>IF('Angaben KH-Standort'!$D$13&gt;0,"VJ","KJA")</f>
        <v>KJA</v>
      </c>
      <c r="X244" s="9" t="str">
        <f>VLOOKUP(C243,{"29 - Psychiatrie (Erwachsene)","Einrichtungen2";"30 - Kinder- und Jugendpsychiatrie","Einrichtungen2";"31 - Psychosomatik","Einrichtungen2";"00 - Bitte eine Einrichtung auswählen","Leer";0,"Leer"},2,0)</f>
        <v>Leer</v>
      </c>
      <c r="Y244" s="39" t="str">
        <f t="shared" si="27"/>
        <v>Leer</v>
      </c>
      <c r="Z244" s="9" t="str">
        <f>VLOOKUP($C244,{"29 - Psychiatrie (Erwachsene)","Psychiatrie";"30 - Kinder- und Jugendpsychiatrie","KJPsychiatrie";"31 - Psychosomatik","Psychosomatik";"00 - Bitte eine Fachabteilung auswählen","Leer";0,"Leer"},2,0)</f>
        <v>Leer</v>
      </c>
    </row>
    <row r="245" spans="2:26" ht="15" customHeight="1" x14ac:dyDescent="0.25">
      <c r="B245" s="78" t="str">
        <f t="shared" si="28"/>
        <v>!!!</v>
      </c>
      <c r="C245" s="279"/>
      <c r="D245" s="272"/>
      <c r="E245" s="280"/>
      <c r="F245" s="92"/>
      <c r="G245" s="281"/>
      <c r="H245" s="46"/>
      <c r="I245" s="46"/>
      <c r="J245" s="72"/>
      <c r="O245" s="9">
        <f t="shared" si="22"/>
        <v>0</v>
      </c>
      <c r="P245" s="9">
        <f>VLOOKUP(C245,{"29 - Psychiatrie (Erwachsene)",1;"30 - Kinder- und Jugendpsychiatrie",1;"31 - Psychosomatik",1;"00 - Bitte eine Fachabteilung auswählen",0;0,0},2,0)</f>
        <v>0</v>
      </c>
      <c r="Q245" s="9">
        <f t="shared" si="23"/>
        <v>0</v>
      </c>
      <c r="R245" s="9">
        <f t="shared" si="24"/>
        <v>0</v>
      </c>
      <c r="S245" s="9">
        <f t="shared" si="25"/>
        <v>0</v>
      </c>
      <c r="T245" s="9">
        <f t="shared" si="26"/>
        <v>0</v>
      </c>
      <c r="V245" s="9">
        <f>VLOOKUP($C245,{"29 - Psychiatrie (Erwachsene)",1;"30 - Kinder- und Jugendpsychiatrie",1;"31 - Psychosomatik",1;"00 - Bitte eine Fachabteilung auswählen",0;0,0},2,0)</f>
        <v>0</v>
      </c>
      <c r="W245" s="9" t="str">
        <f>IF('Angaben KH-Standort'!$D$13&gt;0,"VJ","KJA")</f>
        <v>KJA</v>
      </c>
      <c r="X245" s="9" t="str">
        <f>VLOOKUP(C244,{"29 - Psychiatrie (Erwachsene)","Einrichtungen2";"30 - Kinder- und Jugendpsychiatrie","Einrichtungen2";"31 - Psychosomatik","Einrichtungen2";"00 - Bitte eine Einrichtung auswählen","Leer";0,"Leer"},2,0)</f>
        <v>Leer</v>
      </c>
      <c r="Y245" s="39" t="str">
        <f t="shared" si="27"/>
        <v>Leer</v>
      </c>
      <c r="Z245" s="9" t="str">
        <f>VLOOKUP($C245,{"29 - Psychiatrie (Erwachsene)","Psychiatrie";"30 - Kinder- und Jugendpsychiatrie","KJPsychiatrie";"31 - Psychosomatik","Psychosomatik";"00 - Bitte eine Fachabteilung auswählen","Leer";0,"Leer"},2,0)</f>
        <v>Leer</v>
      </c>
    </row>
    <row r="246" spans="2:26" ht="15" customHeight="1" x14ac:dyDescent="0.25">
      <c r="B246" s="78" t="str">
        <f t="shared" si="28"/>
        <v>!!!</v>
      </c>
      <c r="C246" s="279"/>
      <c r="D246" s="272"/>
      <c r="E246" s="280"/>
      <c r="F246" s="92"/>
      <c r="G246" s="281"/>
      <c r="H246" s="46"/>
      <c r="I246" s="46"/>
      <c r="J246" s="72"/>
      <c r="O246" s="9">
        <f t="shared" si="22"/>
        <v>0</v>
      </c>
      <c r="P246" s="9">
        <f>VLOOKUP(C246,{"29 - Psychiatrie (Erwachsene)",1;"30 - Kinder- und Jugendpsychiatrie",1;"31 - Psychosomatik",1;"00 - Bitte eine Fachabteilung auswählen",0;0,0},2,0)</f>
        <v>0</v>
      </c>
      <c r="Q246" s="9">
        <f t="shared" si="23"/>
        <v>0</v>
      </c>
      <c r="R246" s="9">
        <f t="shared" si="24"/>
        <v>0</v>
      </c>
      <c r="S246" s="9">
        <f t="shared" si="25"/>
        <v>0</v>
      </c>
      <c r="T246" s="9">
        <f t="shared" si="26"/>
        <v>0</v>
      </c>
      <c r="V246" s="9">
        <f>VLOOKUP($C246,{"29 - Psychiatrie (Erwachsene)",1;"30 - Kinder- und Jugendpsychiatrie",1;"31 - Psychosomatik",1;"00 - Bitte eine Fachabteilung auswählen",0;0,0},2,0)</f>
        <v>0</v>
      </c>
      <c r="W246" s="9" t="str">
        <f>IF('Angaben KH-Standort'!$D$13&gt;0,"VJ","KJA")</f>
        <v>KJA</v>
      </c>
      <c r="X246" s="9" t="str">
        <f>VLOOKUP(C245,{"29 - Psychiatrie (Erwachsene)","Einrichtungen2";"30 - Kinder- und Jugendpsychiatrie","Einrichtungen2";"31 - Psychosomatik","Einrichtungen2";"00 - Bitte eine Einrichtung auswählen","Leer";0,"Leer"},2,0)</f>
        <v>Leer</v>
      </c>
      <c r="Y246" s="39" t="str">
        <f t="shared" si="27"/>
        <v>Leer</v>
      </c>
      <c r="Z246" s="9" t="str">
        <f>VLOOKUP($C246,{"29 - Psychiatrie (Erwachsene)","Psychiatrie";"30 - Kinder- und Jugendpsychiatrie","KJPsychiatrie";"31 - Psychosomatik","Psychosomatik";"00 - Bitte eine Fachabteilung auswählen","Leer";0,"Leer"},2,0)</f>
        <v>Leer</v>
      </c>
    </row>
    <row r="247" spans="2:26" ht="15" customHeight="1" x14ac:dyDescent="0.25">
      <c r="B247" s="78" t="str">
        <f t="shared" si="28"/>
        <v>!!!</v>
      </c>
      <c r="C247" s="279"/>
      <c r="D247" s="272"/>
      <c r="E247" s="280"/>
      <c r="F247" s="92"/>
      <c r="G247" s="281"/>
      <c r="H247" s="46"/>
      <c r="I247" s="46"/>
      <c r="J247" s="72"/>
      <c r="O247" s="9">
        <f t="shared" si="22"/>
        <v>0</v>
      </c>
      <c r="P247" s="9">
        <f>VLOOKUP(C247,{"29 - Psychiatrie (Erwachsene)",1;"30 - Kinder- und Jugendpsychiatrie",1;"31 - Psychosomatik",1;"00 - Bitte eine Fachabteilung auswählen",0;0,0},2,0)</f>
        <v>0</v>
      </c>
      <c r="Q247" s="9">
        <f t="shared" si="23"/>
        <v>0</v>
      </c>
      <c r="R247" s="9">
        <f t="shared" si="24"/>
        <v>0</v>
      </c>
      <c r="S247" s="9">
        <f t="shared" si="25"/>
        <v>0</v>
      </c>
      <c r="T247" s="9">
        <f t="shared" si="26"/>
        <v>0</v>
      </c>
      <c r="V247" s="9">
        <f>VLOOKUP($C247,{"29 - Psychiatrie (Erwachsene)",1;"30 - Kinder- und Jugendpsychiatrie",1;"31 - Psychosomatik",1;"00 - Bitte eine Fachabteilung auswählen",0;0,0},2,0)</f>
        <v>0</v>
      </c>
      <c r="W247" s="9" t="str">
        <f>IF('Angaben KH-Standort'!$D$13&gt;0,"VJ","KJA")</f>
        <v>KJA</v>
      </c>
      <c r="X247" s="9" t="str">
        <f>VLOOKUP(C246,{"29 - Psychiatrie (Erwachsene)","Einrichtungen2";"30 - Kinder- und Jugendpsychiatrie","Einrichtungen2";"31 - Psychosomatik","Einrichtungen2";"00 - Bitte eine Einrichtung auswählen","Leer";0,"Leer"},2,0)</f>
        <v>Leer</v>
      </c>
      <c r="Y247" s="39" t="str">
        <f t="shared" si="27"/>
        <v>Leer</v>
      </c>
      <c r="Z247" s="9" t="str">
        <f>VLOOKUP($C247,{"29 - Psychiatrie (Erwachsene)","Psychiatrie";"30 - Kinder- und Jugendpsychiatrie","KJPsychiatrie";"31 - Psychosomatik","Psychosomatik";"00 - Bitte eine Fachabteilung auswählen","Leer";0,"Leer"},2,0)</f>
        <v>Leer</v>
      </c>
    </row>
    <row r="248" spans="2:26" ht="15" customHeight="1" x14ac:dyDescent="0.25">
      <c r="B248" s="78" t="str">
        <f t="shared" si="28"/>
        <v>!!!</v>
      </c>
      <c r="C248" s="279"/>
      <c r="D248" s="272"/>
      <c r="E248" s="280"/>
      <c r="F248" s="92"/>
      <c r="G248" s="281"/>
      <c r="H248" s="46"/>
      <c r="I248" s="46"/>
      <c r="J248" s="72"/>
      <c r="O248" s="9">
        <f t="shared" si="22"/>
        <v>0</v>
      </c>
      <c r="P248" s="9">
        <f>VLOOKUP(C248,{"29 - Psychiatrie (Erwachsene)",1;"30 - Kinder- und Jugendpsychiatrie",1;"31 - Psychosomatik",1;"00 - Bitte eine Fachabteilung auswählen",0;0,0},2,0)</f>
        <v>0</v>
      </c>
      <c r="Q248" s="9">
        <f t="shared" si="23"/>
        <v>0</v>
      </c>
      <c r="R248" s="9">
        <f t="shared" si="24"/>
        <v>0</v>
      </c>
      <c r="S248" s="9">
        <f t="shared" si="25"/>
        <v>0</v>
      </c>
      <c r="T248" s="9">
        <f t="shared" si="26"/>
        <v>0</v>
      </c>
      <c r="V248" s="9">
        <f>VLOOKUP($C248,{"29 - Psychiatrie (Erwachsene)",1;"30 - Kinder- und Jugendpsychiatrie",1;"31 - Psychosomatik",1;"00 - Bitte eine Fachabteilung auswählen",0;0,0},2,0)</f>
        <v>0</v>
      </c>
      <c r="W248" s="9" t="str">
        <f>IF('Angaben KH-Standort'!$D$13&gt;0,"VJ","KJA")</f>
        <v>KJA</v>
      </c>
      <c r="X248" s="9" t="str">
        <f>VLOOKUP(C247,{"29 - Psychiatrie (Erwachsene)","Einrichtungen2";"30 - Kinder- und Jugendpsychiatrie","Einrichtungen2";"31 - Psychosomatik","Einrichtungen2";"00 - Bitte eine Einrichtung auswählen","Leer";0,"Leer"},2,0)</f>
        <v>Leer</v>
      </c>
      <c r="Y248" s="39" t="str">
        <f t="shared" si="27"/>
        <v>Leer</v>
      </c>
      <c r="Z248" s="9" t="str">
        <f>VLOOKUP($C248,{"29 - Psychiatrie (Erwachsene)","Psychiatrie";"30 - Kinder- und Jugendpsychiatrie","KJPsychiatrie";"31 - Psychosomatik","Psychosomatik";"00 - Bitte eine Fachabteilung auswählen","Leer";0,"Leer"},2,0)</f>
        <v>Leer</v>
      </c>
    </row>
    <row r="249" spans="2:26" ht="15" customHeight="1" x14ac:dyDescent="0.25">
      <c r="B249" s="78" t="str">
        <f t="shared" si="28"/>
        <v>!!!</v>
      </c>
      <c r="C249" s="279"/>
      <c r="D249" s="272"/>
      <c r="E249" s="280"/>
      <c r="F249" s="92"/>
      <c r="G249" s="281"/>
      <c r="H249" s="46"/>
      <c r="I249" s="46"/>
      <c r="J249" s="72"/>
      <c r="O249" s="9">
        <f t="shared" si="22"/>
        <v>0</v>
      </c>
      <c r="P249" s="9">
        <f>VLOOKUP(C249,{"29 - Psychiatrie (Erwachsene)",1;"30 - Kinder- und Jugendpsychiatrie",1;"31 - Psychosomatik",1;"00 - Bitte eine Fachabteilung auswählen",0;0,0},2,0)</f>
        <v>0</v>
      </c>
      <c r="Q249" s="9">
        <f t="shared" si="23"/>
        <v>0</v>
      </c>
      <c r="R249" s="9">
        <f t="shared" si="24"/>
        <v>0</v>
      </c>
      <c r="S249" s="9">
        <f t="shared" si="25"/>
        <v>0</v>
      </c>
      <c r="T249" s="9">
        <f t="shared" si="26"/>
        <v>0</v>
      </c>
      <c r="V249" s="9">
        <f>VLOOKUP($C249,{"29 - Psychiatrie (Erwachsene)",1;"30 - Kinder- und Jugendpsychiatrie",1;"31 - Psychosomatik",1;"00 - Bitte eine Fachabteilung auswählen",0;0,0},2,0)</f>
        <v>0</v>
      </c>
      <c r="W249" s="9" t="str">
        <f>IF('Angaben KH-Standort'!$D$13&gt;0,"VJ","KJA")</f>
        <v>KJA</v>
      </c>
      <c r="X249" s="9" t="str">
        <f>VLOOKUP(C248,{"29 - Psychiatrie (Erwachsene)","Einrichtungen2";"30 - Kinder- und Jugendpsychiatrie","Einrichtungen2";"31 - Psychosomatik","Einrichtungen2";"00 - Bitte eine Einrichtung auswählen","Leer";0,"Leer"},2,0)</f>
        <v>Leer</v>
      </c>
      <c r="Y249" s="39" t="str">
        <f t="shared" si="27"/>
        <v>Leer</v>
      </c>
      <c r="Z249" s="9" t="str">
        <f>VLOOKUP($C249,{"29 - Psychiatrie (Erwachsene)","Psychiatrie";"30 - Kinder- und Jugendpsychiatrie","KJPsychiatrie";"31 - Psychosomatik","Psychosomatik";"00 - Bitte eine Fachabteilung auswählen","Leer";0,"Leer"},2,0)</f>
        <v>Leer</v>
      </c>
    </row>
    <row r="250" spans="2:26" ht="15" customHeight="1" x14ac:dyDescent="0.25">
      <c r="B250" s="78" t="str">
        <f t="shared" si="28"/>
        <v>!!!</v>
      </c>
      <c r="C250" s="279"/>
      <c r="D250" s="272"/>
      <c r="E250" s="280"/>
      <c r="F250" s="92"/>
      <c r="G250" s="281"/>
      <c r="H250" s="46"/>
      <c r="I250" s="46"/>
      <c r="J250" s="72"/>
      <c r="O250" s="9">
        <f t="shared" si="22"/>
        <v>0</v>
      </c>
      <c r="P250" s="9">
        <f>VLOOKUP(C250,{"29 - Psychiatrie (Erwachsene)",1;"30 - Kinder- und Jugendpsychiatrie",1;"31 - Psychosomatik",1;"00 - Bitte eine Fachabteilung auswählen",0;0,0},2,0)</f>
        <v>0</v>
      </c>
      <c r="Q250" s="9">
        <f t="shared" si="23"/>
        <v>0</v>
      </c>
      <c r="R250" s="9">
        <f t="shared" si="24"/>
        <v>0</v>
      </c>
      <c r="S250" s="9">
        <f t="shared" si="25"/>
        <v>0</v>
      </c>
      <c r="T250" s="9">
        <f t="shared" si="26"/>
        <v>0</v>
      </c>
      <c r="V250" s="9">
        <f>VLOOKUP($C250,{"29 - Psychiatrie (Erwachsene)",1;"30 - Kinder- und Jugendpsychiatrie",1;"31 - Psychosomatik",1;"00 - Bitte eine Fachabteilung auswählen",0;0,0},2,0)</f>
        <v>0</v>
      </c>
      <c r="W250" s="9" t="str">
        <f>IF('Angaben KH-Standort'!$D$13&gt;0,"VJ","KJA")</f>
        <v>KJA</v>
      </c>
      <c r="X250" s="9" t="str">
        <f>VLOOKUP(C249,{"29 - Psychiatrie (Erwachsene)","Einrichtungen2";"30 - Kinder- und Jugendpsychiatrie","Einrichtungen2";"31 - Psychosomatik","Einrichtungen2";"00 - Bitte eine Einrichtung auswählen","Leer";0,"Leer"},2,0)</f>
        <v>Leer</v>
      </c>
      <c r="Y250" s="39" t="str">
        <f t="shared" si="27"/>
        <v>Leer</v>
      </c>
      <c r="Z250" s="9" t="str">
        <f>VLOOKUP($C250,{"29 - Psychiatrie (Erwachsene)","Psychiatrie";"30 - Kinder- und Jugendpsychiatrie","KJPsychiatrie";"31 - Psychosomatik","Psychosomatik";"00 - Bitte eine Fachabteilung auswählen","Leer";0,"Leer"},2,0)</f>
        <v>Leer</v>
      </c>
    </row>
    <row r="251" spans="2:26" ht="15" customHeight="1" x14ac:dyDescent="0.25">
      <c r="B251" s="78" t="str">
        <f t="shared" si="28"/>
        <v>!!!</v>
      </c>
      <c r="C251" s="279"/>
      <c r="D251" s="272"/>
      <c r="E251" s="280"/>
      <c r="F251" s="92"/>
      <c r="G251" s="281"/>
      <c r="H251" s="46"/>
      <c r="I251" s="46"/>
      <c r="J251" s="72"/>
      <c r="O251" s="9">
        <f t="shared" si="22"/>
        <v>0</v>
      </c>
      <c r="P251" s="9">
        <f>VLOOKUP(C251,{"29 - Psychiatrie (Erwachsene)",1;"30 - Kinder- und Jugendpsychiatrie",1;"31 - Psychosomatik",1;"00 - Bitte eine Fachabteilung auswählen",0;0,0},2,0)</f>
        <v>0</v>
      </c>
      <c r="Q251" s="9">
        <f t="shared" si="23"/>
        <v>0</v>
      </c>
      <c r="R251" s="9">
        <f t="shared" si="24"/>
        <v>0</v>
      </c>
      <c r="S251" s="9">
        <f t="shared" si="25"/>
        <v>0</v>
      </c>
      <c r="T251" s="9">
        <f t="shared" si="26"/>
        <v>0</v>
      </c>
      <c r="V251" s="9">
        <f>VLOOKUP($C251,{"29 - Psychiatrie (Erwachsene)",1;"30 - Kinder- und Jugendpsychiatrie",1;"31 - Psychosomatik",1;"00 - Bitte eine Fachabteilung auswählen",0;0,0},2,0)</f>
        <v>0</v>
      </c>
      <c r="W251" s="9" t="str">
        <f>IF('Angaben KH-Standort'!$D$13&gt;0,"VJ","KJA")</f>
        <v>KJA</v>
      </c>
      <c r="X251" s="9" t="str">
        <f>VLOOKUP(C250,{"29 - Psychiatrie (Erwachsene)","Einrichtungen2";"30 - Kinder- und Jugendpsychiatrie","Einrichtungen2";"31 - Psychosomatik","Einrichtungen2";"00 - Bitte eine Einrichtung auswählen","Leer";0,"Leer"},2,0)</f>
        <v>Leer</v>
      </c>
      <c r="Y251" s="39" t="str">
        <f t="shared" si="27"/>
        <v>Leer</v>
      </c>
      <c r="Z251" s="9" t="str">
        <f>VLOOKUP($C251,{"29 - Psychiatrie (Erwachsene)","Psychiatrie";"30 - Kinder- und Jugendpsychiatrie","KJPsychiatrie";"31 - Psychosomatik","Psychosomatik";"00 - Bitte eine Fachabteilung auswählen","Leer";0,"Leer"},2,0)</f>
        <v>Leer</v>
      </c>
    </row>
    <row r="252" spans="2:26" ht="15" customHeight="1" x14ac:dyDescent="0.25">
      <c r="B252" s="78" t="str">
        <f t="shared" si="28"/>
        <v>!!!</v>
      </c>
      <c r="C252" s="279"/>
      <c r="D252" s="272"/>
      <c r="E252" s="280"/>
      <c r="F252" s="92"/>
      <c r="G252" s="281"/>
      <c r="H252" s="46"/>
      <c r="I252" s="46"/>
      <c r="J252" s="72"/>
      <c r="O252" s="9">
        <f t="shared" si="22"/>
        <v>0</v>
      </c>
      <c r="P252" s="9">
        <f>VLOOKUP(C252,{"29 - Psychiatrie (Erwachsene)",1;"30 - Kinder- und Jugendpsychiatrie",1;"31 - Psychosomatik",1;"00 - Bitte eine Fachabteilung auswählen",0;0,0},2,0)</f>
        <v>0</v>
      </c>
      <c r="Q252" s="9">
        <f t="shared" si="23"/>
        <v>0</v>
      </c>
      <c r="R252" s="9">
        <f t="shared" si="24"/>
        <v>0</v>
      </c>
      <c r="S252" s="9">
        <f t="shared" si="25"/>
        <v>0</v>
      </c>
      <c r="T252" s="9">
        <f t="shared" si="26"/>
        <v>0</v>
      </c>
      <c r="V252" s="9">
        <f>VLOOKUP($C252,{"29 - Psychiatrie (Erwachsene)",1;"30 - Kinder- und Jugendpsychiatrie",1;"31 - Psychosomatik",1;"00 - Bitte eine Fachabteilung auswählen",0;0,0},2,0)</f>
        <v>0</v>
      </c>
      <c r="W252" s="9" t="str">
        <f>IF('Angaben KH-Standort'!$D$13&gt;0,"VJ","KJA")</f>
        <v>KJA</v>
      </c>
      <c r="X252" s="9" t="str">
        <f>VLOOKUP(C251,{"29 - Psychiatrie (Erwachsene)","Einrichtungen2";"30 - Kinder- und Jugendpsychiatrie","Einrichtungen2";"31 - Psychosomatik","Einrichtungen2";"00 - Bitte eine Einrichtung auswählen","Leer";0,"Leer"},2,0)</f>
        <v>Leer</v>
      </c>
      <c r="Y252" s="39" t="str">
        <f t="shared" si="27"/>
        <v>Leer</v>
      </c>
      <c r="Z252" s="9" t="str">
        <f>VLOOKUP($C252,{"29 - Psychiatrie (Erwachsene)","Psychiatrie";"30 - Kinder- und Jugendpsychiatrie","KJPsychiatrie";"31 - Psychosomatik","Psychosomatik";"00 - Bitte eine Fachabteilung auswählen","Leer";0,"Leer"},2,0)</f>
        <v>Leer</v>
      </c>
    </row>
    <row r="253" spans="2:26" ht="15" customHeight="1" x14ac:dyDescent="0.25">
      <c r="B253" s="78" t="str">
        <f t="shared" si="28"/>
        <v>!!!</v>
      </c>
      <c r="C253" s="279"/>
      <c r="D253" s="272"/>
      <c r="E253" s="280"/>
      <c r="F253" s="92"/>
      <c r="G253" s="281"/>
      <c r="H253" s="46"/>
      <c r="I253" s="46"/>
      <c r="J253" s="72"/>
      <c r="O253" s="9">
        <f t="shared" si="22"/>
        <v>0</v>
      </c>
      <c r="P253" s="9">
        <f>VLOOKUP(C253,{"29 - Psychiatrie (Erwachsene)",1;"30 - Kinder- und Jugendpsychiatrie",1;"31 - Psychosomatik",1;"00 - Bitte eine Fachabteilung auswählen",0;0,0},2,0)</f>
        <v>0</v>
      </c>
      <c r="Q253" s="9">
        <f t="shared" si="23"/>
        <v>0</v>
      </c>
      <c r="R253" s="9">
        <f t="shared" si="24"/>
        <v>0</v>
      </c>
      <c r="S253" s="9">
        <f t="shared" si="25"/>
        <v>0</v>
      </c>
      <c r="T253" s="9">
        <f t="shared" si="26"/>
        <v>0</v>
      </c>
      <c r="V253" s="9">
        <f>VLOOKUP($C253,{"29 - Psychiatrie (Erwachsene)",1;"30 - Kinder- und Jugendpsychiatrie",1;"31 - Psychosomatik",1;"00 - Bitte eine Fachabteilung auswählen",0;0,0},2,0)</f>
        <v>0</v>
      </c>
      <c r="W253" s="9" t="str">
        <f>IF('Angaben KH-Standort'!$D$13&gt;0,"VJ","KJA")</f>
        <v>KJA</v>
      </c>
      <c r="X253" s="9" t="str">
        <f>VLOOKUP(C252,{"29 - Psychiatrie (Erwachsene)","Einrichtungen2";"30 - Kinder- und Jugendpsychiatrie","Einrichtungen2";"31 - Psychosomatik","Einrichtungen2";"00 - Bitte eine Einrichtung auswählen","Leer";0,"Leer"},2,0)</f>
        <v>Leer</v>
      </c>
      <c r="Y253" s="39" t="str">
        <f t="shared" si="27"/>
        <v>Leer</v>
      </c>
      <c r="Z253" s="9" t="str">
        <f>VLOOKUP($C253,{"29 - Psychiatrie (Erwachsene)","Psychiatrie";"30 - Kinder- und Jugendpsychiatrie","KJPsychiatrie";"31 - Psychosomatik","Psychosomatik";"00 - Bitte eine Fachabteilung auswählen","Leer";0,"Leer"},2,0)</f>
        <v>Leer</v>
      </c>
    </row>
    <row r="254" spans="2:26" ht="15" customHeight="1" x14ac:dyDescent="0.25">
      <c r="B254" s="78" t="str">
        <f t="shared" si="28"/>
        <v>!!!</v>
      </c>
      <c r="C254" s="279"/>
      <c r="D254" s="272"/>
      <c r="E254" s="280"/>
      <c r="F254" s="92"/>
      <c r="G254" s="281"/>
      <c r="H254" s="46"/>
      <c r="I254" s="46"/>
      <c r="J254" s="72"/>
      <c r="O254" s="9">
        <f t="shared" si="22"/>
        <v>0</v>
      </c>
      <c r="P254" s="9">
        <f>VLOOKUP(C254,{"29 - Psychiatrie (Erwachsene)",1;"30 - Kinder- und Jugendpsychiatrie",1;"31 - Psychosomatik",1;"00 - Bitte eine Fachabteilung auswählen",0;0,0},2,0)</f>
        <v>0</v>
      </c>
      <c r="Q254" s="9">
        <f t="shared" si="23"/>
        <v>0</v>
      </c>
      <c r="R254" s="9">
        <f t="shared" si="24"/>
        <v>0</v>
      </c>
      <c r="S254" s="9">
        <f t="shared" si="25"/>
        <v>0</v>
      </c>
      <c r="T254" s="9">
        <f t="shared" si="26"/>
        <v>0</v>
      </c>
      <c r="V254" s="9">
        <f>VLOOKUP($C254,{"29 - Psychiatrie (Erwachsene)",1;"30 - Kinder- und Jugendpsychiatrie",1;"31 - Psychosomatik",1;"00 - Bitte eine Fachabteilung auswählen",0;0,0},2,0)</f>
        <v>0</v>
      </c>
      <c r="W254" s="9" t="str">
        <f>IF('Angaben KH-Standort'!$D$13&gt;0,"VJ","KJA")</f>
        <v>KJA</v>
      </c>
      <c r="X254" s="9" t="str">
        <f>VLOOKUP(C253,{"29 - Psychiatrie (Erwachsene)","Einrichtungen2";"30 - Kinder- und Jugendpsychiatrie","Einrichtungen2";"31 - Psychosomatik","Einrichtungen2";"00 - Bitte eine Einrichtung auswählen","Leer";0,"Leer"},2,0)</f>
        <v>Leer</v>
      </c>
      <c r="Y254" s="39" t="str">
        <f t="shared" si="27"/>
        <v>Leer</v>
      </c>
      <c r="Z254" s="9" t="str">
        <f>VLOOKUP($C254,{"29 - Psychiatrie (Erwachsene)","Psychiatrie";"30 - Kinder- und Jugendpsychiatrie","KJPsychiatrie";"31 - Psychosomatik","Psychosomatik";"00 - Bitte eine Fachabteilung auswählen","Leer";0,"Leer"},2,0)</f>
        <v>Leer</v>
      </c>
    </row>
    <row r="255" spans="2:26" ht="15" customHeight="1" x14ac:dyDescent="0.25">
      <c r="B255" s="78" t="str">
        <f t="shared" si="28"/>
        <v>!!!</v>
      </c>
      <c r="C255" s="279"/>
      <c r="D255" s="272"/>
      <c r="E255" s="280"/>
      <c r="F255" s="92"/>
      <c r="G255" s="281"/>
      <c r="H255" s="46"/>
      <c r="I255" s="46"/>
      <c r="J255" s="72"/>
      <c r="O255" s="9">
        <f t="shared" si="22"/>
        <v>0</v>
      </c>
      <c r="P255" s="9">
        <f>VLOOKUP(C255,{"29 - Psychiatrie (Erwachsene)",1;"30 - Kinder- und Jugendpsychiatrie",1;"31 - Psychosomatik",1;"00 - Bitte eine Fachabteilung auswählen",0;0,0},2,0)</f>
        <v>0</v>
      </c>
      <c r="Q255" s="9">
        <f t="shared" si="23"/>
        <v>0</v>
      </c>
      <c r="R255" s="9">
        <f t="shared" si="24"/>
        <v>0</v>
      </c>
      <c r="S255" s="9">
        <f t="shared" si="25"/>
        <v>0</v>
      </c>
      <c r="T255" s="9">
        <f t="shared" si="26"/>
        <v>0</v>
      </c>
      <c r="V255" s="9">
        <f>VLOOKUP($C255,{"29 - Psychiatrie (Erwachsene)",1;"30 - Kinder- und Jugendpsychiatrie",1;"31 - Psychosomatik",1;"00 - Bitte eine Fachabteilung auswählen",0;0,0},2,0)</f>
        <v>0</v>
      </c>
      <c r="W255" s="9" t="str">
        <f>IF('Angaben KH-Standort'!$D$13&gt;0,"VJ","KJA")</f>
        <v>KJA</v>
      </c>
      <c r="X255" s="9" t="str">
        <f>VLOOKUP(C254,{"29 - Psychiatrie (Erwachsene)","Einrichtungen2";"30 - Kinder- und Jugendpsychiatrie","Einrichtungen2";"31 - Psychosomatik","Einrichtungen2";"00 - Bitte eine Einrichtung auswählen","Leer";0,"Leer"},2,0)</f>
        <v>Leer</v>
      </c>
      <c r="Y255" s="39" t="str">
        <f t="shared" si="27"/>
        <v>Leer</v>
      </c>
      <c r="Z255" s="9" t="str">
        <f>VLOOKUP($C255,{"29 - Psychiatrie (Erwachsene)","Psychiatrie";"30 - Kinder- und Jugendpsychiatrie","KJPsychiatrie";"31 - Psychosomatik","Psychosomatik";"00 - Bitte eine Fachabteilung auswählen","Leer";0,"Leer"},2,0)</f>
        <v>Leer</v>
      </c>
    </row>
    <row r="256" spans="2:26" ht="15" customHeight="1" x14ac:dyDescent="0.25">
      <c r="B256" s="78" t="str">
        <f t="shared" si="28"/>
        <v>!!!</v>
      </c>
      <c r="C256" s="279"/>
      <c r="D256" s="272"/>
      <c r="E256" s="280"/>
      <c r="F256" s="92"/>
      <c r="G256" s="281"/>
      <c r="H256" s="46"/>
      <c r="I256" s="46"/>
      <c r="J256" s="72"/>
      <c r="O256" s="9">
        <f t="shared" si="22"/>
        <v>0</v>
      </c>
      <c r="P256" s="9">
        <f>VLOOKUP(C256,{"29 - Psychiatrie (Erwachsene)",1;"30 - Kinder- und Jugendpsychiatrie",1;"31 - Psychosomatik",1;"00 - Bitte eine Fachabteilung auswählen",0;0,0},2,0)</f>
        <v>0</v>
      </c>
      <c r="Q256" s="9">
        <f t="shared" si="23"/>
        <v>0</v>
      </c>
      <c r="R256" s="9">
        <f t="shared" si="24"/>
        <v>0</v>
      </c>
      <c r="S256" s="9">
        <f t="shared" si="25"/>
        <v>0</v>
      </c>
      <c r="T256" s="9">
        <f t="shared" si="26"/>
        <v>0</v>
      </c>
      <c r="V256" s="9">
        <f>VLOOKUP($C256,{"29 - Psychiatrie (Erwachsene)",1;"30 - Kinder- und Jugendpsychiatrie",1;"31 - Psychosomatik",1;"00 - Bitte eine Fachabteilung auswählen",0;0,0},2,0)</f>
        <v>0</v>
      </c>
      <c r="W256" s="9" t="str">
        <f>IF('Angaben KH-Standort'!$D$13&gt;0,"VJ","KJA")</f>
        <v>KJA</v>
      </c>
      <c r="X256" s="9" t="str">
        <f>VLOOKUP(C255,{"29 - Psychiatrie (Erwachsene)","Einrichtungen2";"30 - Kinder- und Jugendpsychiatrie","Einrichtungen2";"31 - Psychosomatik","Einrichtungen2";"00 - Bitte eine Einrichtung auswählen","Leer";0,"Leer"},2,0)</f>
        <v>Leer</v>
      </c>
      <c r="Y256" s="39" t="str">
        <f t="shared" si="27"/>
        <v>Leer</v>
      </c>
      <c r="Z256" s="9" t="str">
        <f>VLOOKUP($C256,{"29 - Psychiatrie (Erwachsene)","Psychiatrie";"30 - Kinder- und Jugendpsychiatrie","KJPsychiatrie";"31 - Psychosomatik","Psychosomatik";"00 - Bitte eine Fachabteilung auswählen","Leer";0,"Leer"},2,0)</f>
        <v>Leer</v>
      </c>
    </row>
    <row r="257" spans="2:26" ht="15" customHeight="1" x14ac:dyDescent="0.25">
      <c r="B257" s="78" t="str">
        <f t="shared" si="28"/>
        <v>!!!</v>
      </c>
      <c r="C257" s="279"/>
      <c r="D257" s="272"/>
      <c r="E257" s="280"/>
      <c r="F257" s="92"/>
      <c r="G257" s="281"/>
      <c r="H257" s="46"/>
      <c r="I257" s="46"/>
      <c r="J257" s="72"/>
      <c r="O257" s="9">
        <f t="shared" si="22"/>
        <v>0</v>
      </c>
      <c r="P257" s="9">
        <f>VLOOKUP(C257,{"29 - Psychiatrie (Erwachsene)",1;"30 - Kinder- und Jugendpsychiatrie",1;"31 - Psychosomatik",1;"00 - Bitte eine Fachabteilung auswählen",0;0,0},2,0)</f>
        <v>0</v>
      </c>
      <c r="Q257" s="9">
        <f t="shared" si="23"/>
        <v>0</v>
      </c>
      <c r="R257" s="9">
        <f t="shared" si="24"/>
        <v>0</v>
      </c>
      <c r="S257" s="9">
        <f t="shared" si="25"/>
        <v>0</v>
      </c>
      <c r="T257" s="9">
        <f t="shared" si="26"/>
        <v>0</v>
      </c>
      <c r="V257" s="9">
        <f>VLOOKUP($C257,{"29 - Psychiatrie (Erwachsene)",1;"30 - Kinder- und Jugendpsychiatrie",1;"31 - Psychosomatik",1;"00 - Bitte eine Fachabteilung auswählen",0;0,0},2,0)</f>
        <v>0</v>
      </c>
      <c r="W257" s="9" t="str">
        <f>IF('Angaben KH-Standort'!$D$13&gt;0,"VJ","KJA")</f>
        <v>KJA</v>
      </c>
      <c r="X257" s="9" t="str">
        <f>VLOOKUP(C256,{"29 - Psychiatrie (Erwachsene)","Einrichtungen2";"30 - Kinder- und Jugendpsychiatrie","Einrichtungen2";"31 - Psychosomatik","Einrichtungen2";"00 - Bitte eine Einrichtung auswählen","Leer";0,"Leer"},2,0)</f>
        <v>Leer</v>
      </c>
      <c r="Y257" s="39" t="str">
        <f t="shared" si="27"/>
        <v>Leer</v>
      </c>
      <c r="Z257" s="9" t="str">
        <f>VLOOKUP($C257,{"29 - Psychiatrie (Erwachsene)","Psychiatrie";"30 - Kinder- und Jugendpsychiatrie","KJPsychiatrie";"31 - Psychosomatik","Psychosomatik";"00 - Bitte eine Fachabteilung auswählen","Leer";0,"Leer"},2,0)</f>
        <v>Leer</v>
      </c>
    </row>
    <row r="258" spans="2:26" ht="15" customHeight="1" x14ac:dyDescent="0.25">
      <c r="B258" s="78" t="str">
        <f t="shared" si="28"/>
        <v>!!!</v>
      </c>
      <c r="C258" s="279"/>
      <c r="D258" s="272"/>
      <c r="E258" s="280"/>
      <c r="F258" s="92"/>
      <c r="G258" s="281"/>
      <c r="H258" s="46"/>
      <c r="I258" s="46"/>
      <c r="J258" s="72"/>
      <c r="O258" s="9">
        <f t="shared" si="22"/>
        <v>0</v>
      </c>
      <c r="P258" s="9">
        <f>VLOOKUP(C258,{"29 - Psychiatrie (Erwachsene)",1;"30 - Kinder- und Jugendpsychiatrie",1;"31 - Psychosomatik",1;"00 - Bitte eine Fachabteilung auswählen",0;0,0},2,0)</f>
        <v>0</v>
      </c>
      <c r="Q258" s="9">
        <f t="shared" si="23"/>
        <v>0</v>
      </c>
      <c r="R258" s="9">
        <f t="shared" si="24"/>
        <v>0</v>
      </c>
      <c r="S258" s="9">
        <f t="shared" si="25"/>
        <v>0</v>
      </c>
      <c r="T258" s="9">
        <f t="shared" si="26"/>
        <v>0</v>
      </c>
      <c r="V258" s="9">
        <f>VLOOKUP($C258,{"29 - Psychiatrie (Erwachsene)",1;"30 - Kinder- und Jugendpsychiatrie",1;"31 - Psychosomatik",1;"00 - Bitte eine Fachabteilung auswählen",0;0,0},2,0)</f>
        <v>0</v>
      </c>
      <c r="W258" s="9" t="str">
        <f>IF('Angaben KH-Standort'!$D$13&gt;0,"VJ","KJA")</f>
        <v>KJA</v>
      </c>
      <c r="X258" s="9" t="str">
        <f>VLOOKUP(C257,{"29 - Psychiatrie (Erwachsene)","Einrichtungen2";"30 - Kinder- und Jugendpsychiatrie","Einrichtungen2";"31 - Psychosomatik","Einrichtungen2";"00 - Bitte eine Einrichtung auswählen","Leer";0,"Leer"},2,0)</f>
        <v>Leer</v>
      </c>
      <c r="Y258" s="39" t="str">
        <f t="shared" si="27"/>
        <v>Leer</v>
      </c>
      <c r="Z258" s="9" t="str">
        <f>VLOOKUP($C258,{"29 - Psychiatrie (Erwachsene)","Psychiatrie";"30 - Kinder- und Jugendpsychiatrie","KJPsychiatrie";"31 - Psychosomatik","Psychosomatik";"00 - Bitte eine Fachabteilung auswählen","Leer";0,"Leer"},2,0)</f>
        <v>Leer</v>
      </c>
    </row>
    <row r="259" spans="2:26" ht="15" customHeight="1" x14ac:dyDescent="0.25">
      <c r="B259" s="78" t="str">
        <f t="shared" si="28"/>
        <v>!!!</v>
      </c>
      <c r="C259" s="279"/>
      <c r="D259" s="272"/>
      <c r="E259" s="280"/>
      <c r="F259" s="92"/>
      <c r="G259" s="281"/>
      <c r="H259" s="46"/>
      <c r="I259" s="46"/>
      <c r="J259" s="72"/>
      <c r="O259" s="9">
        <f t="shared" si="22"/>
        <v>0</v>
      </c>
      <c r="P259" s="9">
        <f>VLOOKUP(C259,{"29 - Psychiatrie (Erwachsene)",1;"30 - Kinder- und Jugendpsychiatrie",1;"31 - Psychosomatik",1;"00 - Bitte eine Fachabteilung auswählen",0;0,0},2,0)</f>
        <v>0</v>
      </c>
      <c r="Q259" s="9">
        <f t="shared" si="23"/>
        <v>0</v>
      </c>
      <c r="R259" s="9">
        <f t="shared" si="24"/>
        <v>0</v>
      </c>
      <c r="S259" s="9">
        <f t="shared" si="25"/>
        <v>0</v>
      </c>
      <c r="T259" s="9">
        <f t="shared" si="26"/>
        <v>0</v>
      </c>
      <c r="V259" s="9">
        <f>VLOOKUP($C259,{"29 - Psychiatrie (Erwachsene)",1;"30 - Kinder- und Jugendpsychiatrie",1;"31 - Psychosomatik",1;"00 - Bitte eine Fachabteilung auswählen",0;0,0},2,0)</f>
        <v>0</v>
      </c>
      <c r="W259" s="9" t="str">
        <f>IF('Angaben KH-Standort'!$D$13&gt;0,"VJ","KJA")</f>
        <v>KJA</v>
      </c>
      <c r="X259" s="9" t="str">
        <f>VLOOKUP(C258,{"29 - Psychiatrie (Erwachsene)","Einrichtungen2";"30 - Kinder- und Jugendpsychiatrie","Einrichtungen2";"31 - Psychosomatik","Einrichtungen2";"00 - Bitte eine Einrichtung auswählen","Leer";0,"Leer"},2,0)</f>
        <v>Leer</v>
      </c>
      <c r="Y259" s="39" t="str">
        <f t="shared" si="27"/>
        <v>Leer</v>
      </c>
      <c r="Z259" s="9" t="str">
        <f>VLOOKUP($C259,{"29 - Psychiatrie (Erwachsene)","Psychiatrie";"30 - Kinder- und Jugendpsychiatrie","KJPsychiatrie";"31 - Psychosomatik","Psychosomatik";"00 - Bitte eine Fachabteilung auswählen","Leer";0,"Leer"},2,0)</f>
        <v>Leer</v>
      </c>
    </row>
    <row r="260" spans="2:26" ht="15" customHeight="1" x14ac:dyDescent="0.25">
      <c r="B260" s="78" t="str">
        <f t="shared" si="28"/>
        <v>!!!</v>
      </c>
      <c r="C260" s="279"/>
      <c r="D260" s="272"/>
      <c r="E260" s="280"/>
      <c r="F260" s="92"/>
      <c r="G260" s="281"/>
      <c r="H260" s="46"/>
      <c r="I260" s="46"/>
      <c r="J260" s="72"/>
      <c r="O260" s="9">
        <f t="shared" si="22"/>
        <v>0</v>
      </c>
      <c r="P260" s="9">
        <f>VLOOKUP(C260,{"29 - Psychiatrie (Erwachsene)",1;"30 - Kinder- und Jugendpsychiatrie",1;"31 - Psychosomatik",1;"00 - Bitte eine Fachabteilung auswählen",0;0,0},2,0)</f>
        <v>0</v>
      </c>
      <c r="Q260" s="9">
        <f t="shared" si="23"/>
        <v>0</v>
      </c>
      <c r="R260" s="9">
        <f t="shared" si="24"/>
        <v>0</v>
      </c>
      <c r="S260" s="9">
        <f t="shared" si="25"/>
        <v>0</v>
      </c>
      <c r="T260" s="9">
        <f t="shared" si="26"/>
        <v>0</v>
      </c>
      <c r="V260" s="9">
        <f>VLOOKUP($C260,{"29 - Psychiatrie (Erwachsene)",1;"30 - Kinder- und Jugendpsychiatrie",1;"31 - Psychosomatik",1;"00 - Bitte eine Fachabteilung auswählen",0;0,0},2,0)</f>
        <v>0</v>
      </c>
      <c r="W260" s="9" t="str">
        <f>IF('Angaben KH-Standort'!$D$13&gt;0,"VJ","KJA")</f>
        <v>KJA</v>
      </c>
      <c r="X260" s="9" t="str">
        <f>VLOOKUP(C259,{"29 - Psychiatrie (Erwachsene)","Einrichtungen2";"30 - Kinder- und Jugendpsychiatrie","Einrichtungen2";"31 - Psychosomatik","Einrichtungen2";"00 - Bitte eine Einrichtung auswählen","Leer";0,"Leer"},2,0)</f>
        <v>Leer</v>
      </c>
      <c r="Y260" s="39" t="str">
        <f t="shared" si="27"/>
        <v>Leer</v>
      </c>
      <c r="Z260" s="9" t="str">
        <f>VLOOKUP($C260,{"29 - Psychiatrie (Erwachsene)","Psychiatrie";"30 - Kinder- und Jugendpsychiatrie","KJPsychiatrie";"31 - Psychosomatik","Psychosomatik";"00 - Bitte eine Fachabteilung auswählen","Leer";0,"Leer"},2,0)</f>
        <v>Leer</v>
      </c>
    </row>
    <row r="261" spans="2:26" ht="15" customHeight="1" x14ac:dyDescent="0.25">
      <c r="B261" s="78" t="str">
        <f t="shared" si="28"/>
        <v>!!!</v>
      </c>
      <c r="C261" s="279"/>
      <c r="D261" s="272"/>
      <c r="E261" s="280"/>
      <c r="F261" s="92"/>
      <c r="G261" s="281"/>
      <c r="H261" s="46"/>
      <c r="I261" s="46"/>
      <c r="J261" s="72"/>
      <c r="O261" s="9">
        <f t="shared" si="22"/>
        <v>0</v>
      </c>
      <c r="P261" s="9">
        <f>VLOOKUP(C261,{"29 - Psychiatrie (Erwachsene)",1;"30 - Kinder- und Jugendpsychiatrie",1;"31 - Psychosomatik",1;"00 - Bitte eine Fachabteilung auswählen",0;0,0},2,0)</f>
        <v>0</v>
      </c>
      <c r="Q261" s="9">
        <f t="shared" si="23"/>
        <v>0</v>
      </c>
      <c r="R261" s="9">
        <f t="shared" si="24"/>
        <v>0</v>
      </c>
      <c r="S261" s="9">
        <f t="shared" si="25"/>
        <v>0</v>
      </c>
      <c r="T261" s="9">
        <f t="shared" si="26"/>
        <v>0</v>
      </c>
      <c r="V261" s="9">
        <f>VLOOKUP($C261,{"29 - Psychiatrie (Erwachsene)",1;"30 - Kinder- und Jugendpsychiatrie",1;"31 - Psychosomatik",1;"00 - Bitte eine Fachabteilung auswählen",0;0,0},2,0)</f>
        <v>0</v>
      </c>
      <c r="W261" s="9" t="str">
        <f>IF('Angaben KH-Standort'!$D$13&gt;0,"VJ","KJA")</f>
        <v>KJA</v>
      </c>
      <c r="X261" s="9" t="str">
        <f>VLOOKUP(C260,{"29 - Psychiatrie (Erwachsene)","Einrichtungen2";"30 - Kinder- und Jugendpsychiatrie","Einrichtungen2";"31 - Psychosomatik","Einrichtungen2";"00 - Bitte eine Einrichtung auswählen","Leer";0,"Leer"},2,0)</f>
        <v>Leer</v>
      </c>
      <c r="Y261" s="39" t="str">
        <f t="shared" si="27"/>
        <v>Leer</v>
      </c>
      <c r="Z261" s="9" t="str">
        <f>VLOOKUP($C261,{"29 - Psychiatrie (Erwachsene)","Psychiatrie";"30 - Kinder- und Jugendpsychiatrie","KJPsychiatrie";"31 - Psychosomatik","Psychosomatik";"00 - Bitte eine Fachabteilung auswählen","Leer";0,"Leer"},2,0)</f>
        <v>Leer</v>
      </c>
    </row>
    <row r="262" spans="2:26" ht="15" customHeight="1" x14ac:dyDescent="0.25">
      <c r="B262" s="78" t="str">
        <f t="shared" si="28"/>
        <v>!!!</v>
      </c>
      <c r="C262" s="279"/>
      <c r="D262" s="272"/>
      <c r="E262" s="280"/>
      <c r="F262" s="92"/>
      <c r="G262" s="281"/>
      <c r="H262" s="46"/>
      <c r="I262" s="46"/>
      <c r="J262" s="72"/>
      <c r="O262" s="9">
        <f t="shared" si="22"/>
        <v>0</v>
      </c>
      <c r="P262" s="9">
        <f>VLOOKUP(C262,{"29 - Psychiatrie (Erwachsene)",1;"30 - Kinder- und Jugendpsychiatrie",1;"31 - Psychosomatik",1;"00 - Bitte eine Fachabteilung auswählen",0;0,0},2,0)</f>
        <v>0</v>
      </c>
      <c r="Q262" s="9">
        <f t="shared" si="23"/>
        <v>0</v>
      </c>
      <c r="R262" s="9">
        <f t="shared" si="24"/>
        <v>0</v>
      </c>
      <c r="S262" s="9">
        <f t="shared" si="25"/>
        <v>0</v>
      </c>
      <c r="T262" s="9">
        <f t="shared" si="26"/>
        <v>0</v>
      </c>
      <c r="V262" s="9">
        <f>VLOOKUP($C262,{"29 - Psychiatrie (Erwachsene)",1;"30 - Kinder- und Jugendpsychiatrie",1;"31 - Psychosomatik",1;"00 - Bitte eine Fachabteilung auswählen",0;0,0},2,0)</f>
        <v>0</v>
      </c>
      <c r="W262" s="9" t="str">
        <f>IF('Angaben KH-Standort'!$D$13&gt;0,"VJ","KJA")</f>
        <v>KJA</v>
      </c>
      <c r="X262" s="9" t="str">
        <f>VLOOKUP(C261,{"29 - Psychiatrie (Erwachsene)","Einrichtungen2";"30 - Kinder- und Jugendpsychiatrie","Einrichtungen2";"31 - Psychosomatik","Einrichtungen2";"00 - Bitte eine Einrichtung auswählen","Leer";0,"Leer"},2,0)</f>
        <v>Leer</v>
      </c>
      <c r="Y262" s="39" t="str">
        <f t="shared" si="27"/>
        <v>Leer</v>
      </c>
      <c r="Z262" s="9" t="str">
        <f>VLOOKUP($C262,{"29 - Psychiatrie (Erwachsene)","Psychiatrie";"30 - Kinder- und Jugendpsychiatrie","KJPsychiatrie";"31 - Psychosomatik","Psychosomatik";"00 - Bitte eine Fachabteilung auswählen","Leer";0,"Leer"},2,0)</f>
        <v>Leer</v>
      </c>
    </row>
    <row r="263" spans="2:26" ht="15" customHeight="1" x14ac:dyDescent="0.25">
      <c r="B263" s="78" t="str">
        <f t="shared" si="28"/>
        <v>!!!</v>
      </c>
      <c r="C263" s="279"/>
      <c r="D263" s="272"/>
      <c r="E263" s="280"/>
      <c r="F263" s="92"/>
      <c r="G263" s="281"/>
      <c r="H263" s="46"/>
      <c r="I263" s="46"/>
      <c r="J263" s="72"/>
      <c r="O263" s="9">
        <f t="shared" si="22"/>
        <v>0</v>
      </c>
      <c r="P263" s="9">
        <f>VLOOKUP(C263,{"29 - Psychiatrie (Erwachsene)",1;"30 - Kinder- und Jugendpsychiatrie",1;"31 - Psychosomatik",1;"00 - Bitte eine Fachabteilung auswählen",0;0,0},2,0)</f>
        <v>0</v>
      </c>
      <c r="Q263" s="9">
        <f t="shared" si="23"/>
        <v>0</v>
      </c>
      <c r="R263" s="9">
        <f t="shared" si="24"/>
        <v>0</v>
      </c>
      <c r="S263" s="9">
        <f t="shared" si="25"/>
        <v>0</v>
      </c>
      <c r="T263" s="9">
        <f t="shared" si="26"/>
        <v>0</v>
      </c>
      <c r="V263" s="9">
        <f>VLOOKUP($C263,{"29 - Psychiatrie (Erwachsene)",1;"30 - Kinder- und Jugendpsychiatrie",1;"31 - Psychosomatik",1;"00 - Bitte eine Fachabteilung auswählen",0;0,0},2,0)</f>
        <v>0</v>
      </c>
      <c r="W263" s="9" t="str">
        <f>IF('Angaben KH-Standort'!$D$13&gt;0,"VJ","KJA")</f>
        <v>KJA</v>
      </c>
      <c r="X263" s="9" t="str">
        <f>VLOOKUP(C262,{"29 - Psychiatrie (Erwachsene)","Einrichtungen2";"30 - Kinder- und Jugendpsychiatrie","Einrichtungen2";"31 - Psychosomatik","Einrichtungen2";"00 - Bitte eine Einrichtung auswählen","Leer";0,"Leer"},2,0)</f>
        <v>Leer</v>
      </c>
      <c r="Y263" s="39" t="str">
        <f t="shared" si="27"/>
        <v>Leer</v>
      </c>
      <c r="Z263" s="9" t="str">
        <f>VLOOKUP($C263,{"29 - Psychiatrie (Erwachsene)","Psychiatrie";"30 - Kinder- und Jugendpsychiatrie","KJPsychiatrie";"31 - Psychosomatik","Psychosomatik";"00 - Bitte eine Fachabteilung auswählen","Leer";0,"Leer"},2,0)</f>
        <v>Leer</v>
      </c>
    </row>
    <row r="264" spans="2:26" ht="15" customHeight="1" x14ac:dyDescent="0.25">
      <c r="B264" s="78" t="str">
        <f t="shared" si="28"/>
        <v>!!!</v>
      </c>
      <c r="C264" s="279"/>
      <c r="D264" s="272"/>
      <c r="E264" s="280"/>
      <c r="F264" s="92"/>
      <c r="G264" s="281"/>
      <c r="H264" s="46"/>
      <c r="I264" s="46"/>
      <c r="J264" s="72"/>
      <c r="O264" s="9">
        <f t="shared" si="22"/>
        <v>0</v>
      </c>
      <c r="P264" s="9">
        <f>VLOOKUP(C264,{"29 - Psychiatrie (Erwachsene)",1;"30 - Kinder- und Jugendpsychiatrie",1;"31 - Psychosomatik",1;"00 - Bitte eine Fachabteilung auswählen",0;0,0},2,0)</f>
        <v>0</v>
      </c>
      <c r="Q264" s="9">
        <f t="shared" si="23"/>
        <v>0</v>
      </c>
      <c r="R264" s="9">
        <f t="shared" si="24"/>
        <v>0</v>
      </c>
      <c r="S264" s="9">
        <f t="shared" si="25"/>
        <v>0</v>
      </c>
      <c r="T264" s="9">
        <f t="shared" si="26"/>
        <v>0</v>
      </c>
      <c r="V264" s="9">
        <f>VLOOKUP($C264,{"29 - Psychiatrie (Erwachsene)",1;"30 - Kinder- und Jugendpsychiatrie",1;"31 - Psychosomatik",1;"00 - Bitte eine Fachabteilung auswählen",0;0,0},2,0)</f>
        <v>0</v>
      </c>
      <c r="W264" s="9" t="str">
        <f>IF('Angaben KH-Standort'!$D$13&gt;0,"VJ","KJA")</f>
        <v>KJA</v>
      </c>
      <c r="X264" s="9" t="str">
        <f>VLOOKUP(C263,{"29 - Psychiatrie (Erwachsene)","Einrichtungen2";"30 - Kinder- und Jugendpsychiatrie","Einrichtungen2";"31 - Psychosomatik","Einrichtungen2";"00 - Bitte eine Einrichtung auswählen","Leer";0,"Leer"},2,0)</f>
        <v>Leer</v>
      </c>
      <c r="Y264" s="39" t="str">
        <f t="shared" si="27"/>
        <v>Leer</v>
      </c>
      <c r="Z264" s="9" t="str">
        <f>VLOOKUP($C264,{"29 - Psychiatrie (Erwachsene)","Psychiatrie";"30 - Kinder- und Jugendpsychiatrie","KJPsychiatrie";"31 - Psychosomatik","Psychosomatik";"00 - Bitte eine Fachabteilung auswählen","Leer";0,"Leer"},2,0)</f>
        <v>Leer</v>
      </c>
    </row>
    <row r="265" spans="2:26" ht="15" customHeight="1" x14ac:dyDescent="0.25">
      <c r="B265" s="78" t="str">
        <f t="shared" si="28"/>
        <v>!!!</v>
      </c>
      <c r="C265" s="279"/>
      <c r="D265" s="272"/>
      <c r="E265" s="280"/>
      <c r="F265" s="92"/>
      <c r="G265" s="281"/>
      <c r="H265" s="46"/>
      <c r="I265" s="46"/>
      <c r="J265" s="72"/>
      <c r="O265" s="9">
        <f t="shared" si="22"/>
        <v>0</v>
      </c>
      <c r="P265" s="9">
        <f>VLOOKUP(C265,{"29 - Psychiatrie (Erwachsene)",1;"30 - Kinder- und Jugendpsychiatrie",1;"31 - Psychosomatik",1;"00 - Bitte eine Fachabteilung auswählen",0;0,0},2,0)</f>
        <v>0</v>
      </c>
      <c r="Q265" s="9">
        <f t="shared" si="23"/>
        <v>0</v>
      </c>
      <c r="R265" s="9">
        <f t="shared" si="24"/>
        <v>0</v>
      </c>
      <c r="S265" s="9">
        <f t="shared" si="25"/>
        <v>0</v>
      </c>
      <c r="T265" s="9">
        <f t="shared" si="26"/>
        <v>0</v>
      </c>
      <c r="V265" s="9">
        <f>VLOOKUP($C265,{"29 - Psychiatrie (Erwachsene)",1;"30 - Kinder- und Jugendpsychiatrie",1;"31 - Psychosomatik",1;"00 - Bitte eine Fachabteilung auswählen",0;0,0},2,0)</f>
        <v>0</v>
      </c>
      <c r="W265" s="9" t="str">
        <f>IF('Angaben KH-Standort'!$D$13&gt;0,"VJ","KJA")</f>
        <v>KJA</v>
      </c>
      <c r="X265" s="9" t="str">
        <f>VLOOKUP(C264,{"29 - Psychiatrie (Erwachsene)","Einrichtungen2";"30 - Kinder- und Jugendpsychiatrie","Einrichtungen2";"31 - Psychosomatik","Einrichtungen2";"00 - Bitte eine Einrichtung auswählen","Leer";0,"Leer"},2,0)</f>
        <v>Leer</v>
      </c>
      <c r="Y265" s="39" t="str">
        <f t="shared" si="27"/>
        <v>Leer</v>
      </c>
      <c r="Z265" s="9" t="str">
        <f>VLOOKUP($C265,{"29 - Psychiatrie (Erwachsene)","Psychiatrie";"30 - Kinder- und Jugendpsychiatrie","KJPsychiatrie";"31 - Psychosomatik","Psychosomatik";"00 - Bitte eine Fachabteilung auswählen","Leer";0,"Leer"},2,0)</f>
        <v>Leer</v>
      </c>
    </row>
    <row r="266" spans="2:26" ht="15" customHeight="1" x14ac:dyDescent="0.25">
      <c r="B266" s="78" t="str">
        <f t="shared" si="28"/>
        <v>!!!</v>
      </c>
      <c r="C266" s="279"/>
      <c r="D266" s="272"/>
      <c r="E266" s="280"/>
      <c r="F266" s="92"/>
      <c r="G266" s="281"/>
      <c r="H266" s="46"/>
      <c r="I266" s="46"/>
      <c r="J266" s="72"/>
      <c r="O266" s="9">
        <f t="shared" si="22"/>
        <v>0</v>
      </c>
      <c r="P266" s="9">
        <f>VLOOKUP(C266,{"29 - Psychiatrie (Erwachsene)",1;"30 - Kinder- und Jugendpsychiatrie",1;"31 - Psychosomatik",1;"00 - Bitte eine Fachabteilung auswählen",0;0,0},2,0)</f>
        <v>0</v>
      </c>
      <c r="Q266" s="9">
        <f t="shared" si="23"/>
        <v>0</v>
      </c>
      <c r="R266" s="9">
        <f t="shared" si="24"/>
        <v>0</v>
      </c>
      <c r="S266" s="9">
        <f t="shared" si="25"/>
        <v>0</v>
      </c>
      <c r="T266" s="9">
        <f t="shared" si="26"/>
        <v>0</v>
      </c>
      <c r="V266" s="9">
        <f>VLOOKUP($C266,{"29 - Psychiatrie (Erwachsene)",1;"30 - Kinder- und Jugendpsychiatrie",1;"31 - Psychosomatik",1;"00 - Bitte eine Fachabteilung auswählen",0;0,0},2,0)</f>
        <v>0</v>
      </c>
      <c r="W266" s="9" t="str">
        <f>IF('Angaben KH-Standort'!$D$13&gt;0,"VJ","KJA")</f>
        <v>KJA</v>
      </c>
      <c r="X266" s="9" t="str">
        <f>VLOOKUP(C265,{"29 - Psychiatrie (Erwachsene)","Einrichtungen2";"30 - Kinder- und Jugendpsychiatrie","Einrichtungen2";"31 - Psychosomatik","Einrichtungen2";"00 - Bitte eine Einrichtung auswählen","Leer";0,"Leer"},2,0)</f>
        <v>Leer</v>
      </c>
      <c r="Y266" s="39" t="str">
        <f t="shared" si="27"/>
        <v>Leer</v>
      </c>
      <c r="Z266" s="9" t="str">
        <f>VLOOKUP($C266,{"29 - Psychiatrie (Erwachsene)","Psychiatrie";"30 - Kinder- und Jugendpsychiatrie","KJPsychiatrie";"31 - Psychosomatik","Psychosomatik";"00 - Bitte eine Fachabteilung auswählen","Leer";0,"Leer"},2,0)</f>
        <v>Leer</v>
      </c>
    </row>
    <row r="267" spans="2:26" ht="15" customHeight="1" x14ac:dyDescent="0.25">
      <c r="B267" s="78" t="str">
        <f t="shared" si="28"/>
        <v>!!!</v>
      </c>
      <c r="C267" s="279"/>
      <c r="D267" s="272"/>
      <c r="E267" s="280"/>
      <c r="F267" s="92"/>
      <c r="G267" s="281"/>
      <c r="H267" s="46"/>
      <c r="I267" s="46"/>
      <c r="J267" s="72"/>
      <c r="O267" s="9">
        <f t="shared" si="22"/>
        <v>0</v>
      </c>
      <c r="P267" s="9">
        <f>VLOOKUP(C267,{"29 - Psychiatrie (Erwachsene)",1;"30 - Kinder- und Jugendpsychiatrie",1;"31 - Psychosomatik",1;"00 - Bitte eine Fachabteilung auswählen",0;0,0},2,0)</f>
        <v>0</v>
      </c>
      <c r="Q267" s="9">
        <f t="shared" si="23"/>
        <v>0</v>
      </c>
      <c r="R267" s="9">
        <f t="shared" si="24"/>
        <v>0</v>
      </c>
      <c r="S267" s="9">
        <f t="shared" si="25"/>
        <v>0</v>
      </c>
      <c r="T267" s="9">
        <f t="shared" si="26"/>
        <v>0</v>
      </c>
      <c r="V267" s="9">
        <f>VLOOKUP($C267,{"29 - Psychiatrie (Erwachsene)",1;"30 - Kinder- und Jugendpsychiatrie",1;"31 - Psychosomatik",1;"00 - Bitte eine Fachabteilung auswählen",0;0,0},2,0)</f>
        <v>0</v>
      </c>
      <c r="W267" s="9" t="str">
        <f>IF('Angaben KH-Standort'!$D$13&gt;0,"VJ","KJA")</f>
        <v>KJA</v>
      </c>
      <c r="X267" s="9" t="str">
        <f>VLOOKUP(C266,{"29 - Psychiatrie (Erwachsene)","Einrichtungen2";"30 - Kinder- und Jugendpsychiatrie","Einrichtungen2";"31 - Psychosomatik","Einrichtungen2";"00 - Bitte eine Einrichtung auswählen","Leer";0,"Leer"},2,0)</f>
        <v>Leer</v>
      </c>
      <c r="Y267" s="39" t="str">
        <f t="shared" si="27"/>
        <v>Leer</v>
      </c>
      <c r="Z267" s="9" t="str">
        <f>VLOOKUP($C267,{"29 - Psychiatrie (Erwachsene)","Psychiatrie";"30 - Kinder- und Jugendpsychiatrie","KJPsychiatrie";"31 - Psychosomatik","Psychosomatik";"00 - Bitte eine Fachabteilung auswählen","Leer";0,"Leer"},2,0)</f>
        <v>Leer</v>
      </c>
    </row>
    <row r="268" spans="2:26" ht="15" customHeight="1" x14ac:dyDescent="0.25">
      <c r="B268" s="78" t="str">
        <f t="shared" si="28"/>
        <v>!!!</v>
      </c>
      <c r="C268" s="279"/>
      <c r="D268" s="272"/>
      <c r="E268" s="280"/>
      <c r="F268" s="92"/>
      <c r="G268" s="281"/>
      <c r="H268" s="46"/>
      <c r="I268" s="46"/>
      <c r="J268" s="72"/>
      <c r="O268" s="9">
        <f t="shared" si="22"/>
        <v>0</v>
      </c>
      <c r="P268" s="9">
        <f>VLOOKUP(C268,{"29 - Psychiatrie (Erwachsene)",1;"30 - Kinder- und Jugendpsychiatrie",1;"31 - Psychosomatik",1;"00 - Bitte eine Fachabteilung auswählen",0;0,0},2,0)</f>
        <v>0</v>
      </c>
      <c r="Q268" s="9">
        <f t="shared" si="23"/>
        <v>0</v>
      </c>
      <c r="R268" s="9">
        <f t="shared" si="24"/>
        <v>0</v>
      </c>
      <c r="S268" s="9">
        <f t="shared" si="25"/>
        <v>0</v>
      </c>
      <c r="T268" s="9">
        <f t="shared" si="26"/>
        <v>0</v>
      </c>
      <c r="V268" s="9">
        <f>VLOOKUP($C268,{"29 - Psychiatrie (Erwachsene)",1;"30 - Kinder- und Jugendpsychiatrie",1;"31 - Psychosomatik",1;"00 - Bitte eine Fachabteilung auswählen",0;0,0},2,0)</f>
        <v>0</v>
      </c>
      <c r="W268" s="9" t="str">
        <f>IF('Angaben KH-Standort'!$D$13&gt;0,"VJ","KJA")</f>
        <v>KJA</v>
      </c>
      <c r="X268" s="9" t="str">
        <f>VLOOKUP(C267,{"29 - Psychiatrie (Erwachsene)","Einrichtungen2";"30 - Kinder- und Jugendpsychiatrie","Einrichtungen2";"31 - Psychosomatik","Einrichtungen2";"00 - Bitte eine Einrichtung auswählen","Leer";0,"Leer"},2,0)</f>
        <v>Leer</v>
      </c>
      <c r="Y268" s="39" t="str">
        <f t="shared" si="27"/>
        <v>Leer</v>
      </c>
      <c r="Z268" s="9" t="str">
        <f>VLOOKUP($C268,{"29 - Psychiatrie (Erwachsene)","Psychiatrie";"30 - Kinder- und Jugendpsychiatrie","KJPsychiatrie";"31 - Psychosomatik","Psychosomatik";"00 - Bitte eine Fachabteilung auswählen","Leer";0,"Leer"},2,0)</f>
        <v>Leer</v>
      </c>
    </row>
    <row r="269" spans="2:26" ht="15" customHeight="1" x14ac:dyDescent="0.25">
      <c r="B269" s="78" t="str">
        <f t="shared" si="28"/>
        <v>!!!</v>
      </c>
      <c r="C269" s="279"/>
      <c r="D269" s="272"/>
      <c r="E269" s="280"/>
      <c r="F269" s="92"/>
      <c r="G269" s="281"/>
      <c r="H269" s="46"/>
      <c r="I269" s="46"/>
      <c r="J269" s="72"/>
      <c r="O269" s="9">
        <f t="shared" si="22"/>
        <v>0</v>
      </c>
      <c r="P269" s="9">
        <f>VLOOKUP(C269,{"29 - Psychiatrie (Erwachsene)",1;"30 - Kinder- und Jugendpsychiatrie",1;"31 - Psychosomatik",1;"00 - Bitte eine Fachabteilung auswählen",0;0,0},2,0)</f>
        <v>0</v>
      </c>
      <c r="Q269" s="9">
        <f t="shared" si="23"/>
        <v>0</v>
      </c>
      <c r="R269" s="9">
        <f t="shared" si="24"/>
        <v>0</v>
      </c>
      <c r="S269" s="9">
        <f t="shared" si="25"/>
        <v>0</v>
      </c>
      <c r="T269" s="9">
        <f t="shared" si="26"/>
        <v>0</v>
      </c>
      <c r="V269" s="9">
        <f>VLOOKUP($C269,{"29 - Psychiatrie (Erwachsene)",1;"30 - Kinder- und Jugendpsychiatrie",1;"31 - Psychosomatik",1;"00 - Bitte eine Fachabteilung auswählen",0;0,0},2,0)</f>
        <v>0</v>
      </c>
      <c r="W269" s="9" t="str">
        <f>IF('Angaben KH-Standort'!$D$13&gt;0,"VJ","KJA")</f>
        <v>KJA</v>
      </c>
      <c r="X269" s="9" t="str">
        <f>VLOOKUP(C268,{"29 - Psychiatrie (Erwachsene)","Einrichtungen2";"30 - Kinder- und Jugendpsychiatrie","Einrichtungen2";"31 - Psychosomatik","Einrichtungen2";"00 - Bitte eine Einrichtung auswählen","Leer";0,"Leer"},2,0)</f>
        <v>Leer</v>
      </c>
      <c r="Y269" s="39" t="str">
        <f t="shared" si="27"/>
        <v>Leer</v>
      </c>
      <c r="Z269" s="9" t="str">
        <f>VLOOKUP($C269,{"29 - Psychiatrie (Erwachsene)","Psychiatrie";"30 - Kinder- und Jugendpsychiatrie","KJPsychiatrie";"31 - Psychosomatik","Psychosomatik";"00 - Bitte eine Fachabteilung auswählen","Leer";0,"Leer"},2,0)</f>
        <v>Leer</v>
      </c>
    </row>
    <row r="270" spans="2:26" ht="15" customHeight="1" x14ac:dyDescent="0.25">
      <c r="B270" s="78" t="str">
        <f t="shared" si="28"/>
        <v>!!!</v>
      </c>
      <c r="C270" s="279"/>
      <c r="D270" s="272"/>
      <c r="E270" s="280"/>
      <c r="F270" s="92"/>
      <c r="G270" s="281"/>
      <c r="H270" s="46"/>
      <c r="I270" s="46"/>
      <c r="J270" s="72"/>
      <c r="O270" s="9">
        <f t="shared" si="22"/>
        <v>0</v>
      </c>
      <c r="P270" s="9">
        <f>VLOOKUP(C270,{"29 - Psychiatrie (Erwachsene)",1;"30 - Kinder- und Jugendpsychiatrie",1;"31 - Psychosomatik",1;"00 - Bitte eine Fachabteilung auswählen",0;0,0},2,0)</f>
        <v>0</v>
      </c>
      <c r="Q270" s="9">
        <f t="shared" si="23"/>
        <v>0</v>
      </c>
      <c r="R270" s="9">
        <f t="shared" si="24"/>
        <v>0</v>
      </c>
      <c r="S270" s="9">
        <f t="shared" si="25"/>
        <v>0</v>
      </c>
      <c r="T270" s="9">
        <f t="shared" si="26"/>
        <v>0</v>
      </c>
      <c r="V270" s="9">
        <f>VLOOKUP($C270,{"29 - Psychiatrie (Erwachsene)",1;"30 - Kinder- und Jugendpsychiatrie",1;"31 - Psychosomatik",1;"00 - Bitte eine Fachabteilung auswählen",0;0,0},2,0)</f>
        <v>0</v>
      </c>
      <c r="W270" s="9" t="str">
        <f>IF('Angaben KH-Standort'!$D$13&gt;0,"VJ","KJA")</f>
        <v>KJA</v>
      </c>
      <c r="X270" s="9" t="str">
        <f>VLOOKUP(C269,{"29 - Psychiatrie (Erwachsene)","Einrichtungen2";"30 - Kinder- und Jugendpsychiatrie","Einrichtungen2";"31 - Psychosomatik","Einrichtungen2";"00 - Bitte eine Einrichtung auswählen","Leer";0,"Leer"},2,0)</f>
        <v>Leer</v>
      </c>
      <c r="Y270" s="39" t="str">
        <f t="shared" si="27"/>
        <v>Leer</v>
      </c>
      <c r="Z270" s="9" t="str">
        <f>VLOOKUP($C270,{"29 - Psychiatrie (Erwachsene)","Psychiatrie";"30 - Kinder- und Jugendpsychiatrie","KJPsychiatrie";"31 - Psychosomatik","Psychosomatik";"00 - Bitte eine Fachabteilung auswählen","Leer";0,"Leer"},2,0)</f>
        <v>Leer</v>
      </c>
    </row>
    <row r="271" spans="2:26" ht="15" customHeight="1" x14ac:dyDescent="0.25">
      <c r="B271" s="78" t="str">
        <f t="shared" si="28"/>
        <v>!!!</v>
      </c>
      <c r="C271" s="279"/>
      <c r="D271" s="272"/>
      <c r="E271" s="280"/>
      <c r="F271" s="92"/>
      <c r="G271" s="281"/>
      <c r="H271" s="46"/>
      <c r="I271" s="46"/>
      <c r="J271" s="72"/>
      <c r="O271" s="9">
        <f t="shared" si="22"/>
        <v>0</v>
      </c>
      <c r="P271" s="9">
        <f>VLOOKUP(C271,{"29 - Psychiatrie (Erwachsene)",1;"30 - Kinder- und Jugendpsychiatrie",1;"31 - Psychosomatik",1;"00 - Bitte eine Fachabteilung auswählen",0;0,0},2,0)</f>
        <v>0</v>
      </c>
      <c r="Q271" s="9">
        <f t="shared" si="23"/>
        <v>0</v>
      </c>
      <c r="R271" s="9">
        <f t="shared" si="24"/>
        <v>0</v>
      </c>
      <c r="S271" s="9">
        <f t="shared" si="25"/>
        <v>0</v>
      </c>
      <c r="T271" s="9">
        <f t="shared" si="26"/>
        <v>0</v>
      </c>
      <c r="V271" s="9">
        <f>VLOOKUP($C271,{"29 - Psychiatrie (Erwachsene)",1;"30 - Kinder- und Jugendpsychiatrie",1;"31 - Psychosomatik",1;"00 - Bitte eine Fachabteilung auswählen",0;0,0},2,0)</f>
        <v>0</v>
      </c>
      <c r="W271" s="9" t="str">
        <f>IF('Angaben KH-Standort'!$D$13&gt;0,"VJ","KJA")</f>
        <v>KJA</v>
      </c>
      <c r="X271" s="9" t="str">
        <f>VLOOKUP(C270,{"29 - Psychiatrie (Erwachsene)","Einrichtungen2";"30 - Kinder- und Jugendpsychiatrie","Einrichtungen2";"31 - Psychosomatik","Einrichtungen2";"00 - Bitte eine Einrichtung auswählen","Leer";0,"Leer"},2,0)</f>
        <v>Leer</v>
      </c>
      <c r="Y271" s="39" t="str">
        <f t="shared" si="27"/>
        <v>Leer</v>
      </c>
      <c r="Z271" s="9" t="str">
        <f>VLOOKUP($C271,{"29 - Psychiatrie (Erwachsene)","Psychiatrie";"30 - Kinder- und Jugendpsychiatrie","KJPsychiatrie";"31 - Psychosomatik","Psychosomatik";"00 - Bitte eine Fachabteilung auswählen","Leer";0,"Leer"},2,0)</f>
        <v>Leer</v>
      </c>
    </row>
    <row r="272" spans="2:26" ht="15" customHeight="1" x14ac:dyDescent="0.25">
      <c r="B272" s="78" t="str">
        <f t="shared" si="28"/>
        <v>!!!</v>
      </c>
      <c r="C272" s="279"/>
      <c r="D272" s="272"/>
      <c r="E272" s="280"/>
      <c r="F272" s="92"/>
      <c r="G272" s="281"/>
      <c r="H272" s="46"/>
      <c r="I272" s="46"/>
      <c r="J272" s="72"/>
      <c r="O272" s="9">
        <f t="shared" si="22"/>
        <v>0</v>
      </c>
      <c r="P272" s="9">
        <f>VLOOKUP(C272,{"29 - Psychiatrie (Erwachsene)",1;"30 - Kinder- und Jugendpsychiatrie",1;"31 - Psychosomatik",1;"00 - Bitte eine Fachabteilung auswählen",0;0,0},2,0)</f>
        <v>0</v>
      </c>
      <c r="Q272" s="9">
        <f t="shared" si="23"/>
        <v>0</v>
      </c>
      <c r="R272" s="9">
        <f t="shared" si="24"/>
        <v>0</v>
      </c>
      <c r="S272" s="9">
        <f t="shared" si="25"/>
        <v>0</v>
      </c>
      <c r="T272" s="9">
        <f t="shared" si="26"/>
        <v>0</v>
      </c>
      <c r="V272" s="9">
        <f>VLOOKUP($C272,{"29 - Psychiatrie (Erwachsene)",1;"30 - Kinder- und Jugendpsychiatrie",1;"31 - Psychosomatik",1;"00 - Bitte eine Fachabteilung auswählen",0;0,0},2,0)</f>
        <v>0</v>
      </c>
      <c r="W272" s="9" t="str">
        <f>IF('Angaben KH-Standort'!$D$13&gt;0,"VJ","KJA")</f>
        <v>KJA</v>
      </c>
      <c r="X272" s="9" t="str">
        <f>VLOOKUP(C271,{"29 - Psychiatrie (Erwachsene)","Einrichtungen2";"30 - Kinder- und Jugendpsychiatrie","Einrichtungen2";"31 - Psychosomatik","Einrichtungen2";"00 - Bitte eine Einrichtung auswählen","Leer";0,"Leer"},2,0)</f>
        <v>Leer</v>
      </c>
      <c r="Y272" s="39" t="str">
        <f t="shared" si="27"/>
        <v>Leer</v>
      </c>
      <c r="Z272" s="9" t="str">
        <f>VLOOKUP($C272,{"29 - Psychiatrie (Erwachsene)","Psychiatrie";"30 - Kinder- und Jugendpsychiatrie","KJPsychiatrie";"31 - Psychosomatik","Psychosomatik";"00 - Bitte eine Fachabteilung auswählen","Leer";0,"Leer"},2,0)</f>
        <v>Leer</v>
      </c>
    </row>
    <row r="273" spans="2:26" ht="15" customHeight="1" x14ac:dyDescent="0.25">
      <c r="B273" s="78" t="str">
        <f t="shared" si="28"/>
        <v>!!!</v>
      </c>
      <c r="C273" s="279"/>
      <c r="D273" s="272"/>
      <c r="E273" s="280"/>
      <c r="F273" s="92"/>
      <c r="G273" s="281"/>
      <c r="H273" s="46"/>
      <c r="I273" s="46"/>
      <c r="J273" s="72"/>
      <c r="O273" s="9">
        <f t="shared" si="22"/>
        <v>0</v>
      </c>
      <c r="P273" s="9">
        <f>VLOOKUP(C273,{"29 - Psychiatrie (Erwachsene)",1;"30 - Kinder- und Jugendpsychiatrie",1;"31 - Psychosomatik",1;"00 - Bitte eine Fachabteilung auswählen",0;0,0},2,0)</f>
        <v>0</v>
      </c>
      <c r="Q273" s="9">
        <f t="shared" si="23"/>
        <v>0</v>
      </c>
      <c r="R273" s="9">
        <f t="shared" si="24"/>
        <v>0</v>
      </c>
      <c r="S273" s="9">
        <f t="shared" si="25"/>
        <v>0</v>
      </c>
      <c r="T273" s="9">
        <f t="shared" si="26"/>
        <v>0</v>
      </c>
      <c r="V273" s="9">
        <f>VLOOKUP($C273,{"29 - Psychiatrie (Erwachsene)",1;"30 - Kinder- und Jugendpsychiatrie",1;"31 - Psychosomatik",1;"00 - Bitte eine Fachabteilung auswählen",0;0,0},2,0)</f>
        <v>0</v>
      </c>
      <c r="W273" s="9" t="str">
        <f>IF('Angaben KH-Standort'!$D$13&gt;0,"VJ","KJA")</f>
        <v>KJA</v>
      </c>
      <c r="X273" s="9" t="str">
        <f>VLOOKUP(C272,{"29 - Psychiatrie (Erwachsene)","Einrichtungen2";"30 - Kinder- und Jugendpsychiatrie","Einrichtungen2";"31 - Psychosomatik","Einrichtungen2";"00 - Bitte eine Einrichtung auswählen","Leer";0,"Leer"},2,0)</f>
        <v>Leer</v>
      </c>
      <c r="Y273" s="39" t="str">
        <f t="shared" si="27"/>
        <v>Leer</v>
      </c>
      <c r="Z273" s="9" t="str">
        <f>VLOOKUP($C273,{"29 - Psychiatrie (Erwachsene)","Psychiatrie";"30 - Kinder- und Jugendpsychiatrie","KJPsychiatrie";"31 - Psychosomatik","Psychosomatik";"00 - Bitte eine Fachabteilung auswählen","Leer";0,"Leer"},2,0)</f>
        <v>Leer</v>
      </c>
    </row>
    <row r="274" spans="2:26" ht="15" customHeight="1" x14ac:dyDescent="0.25">
      <c r="B274" s="78" t="str">
        <f t="shared" si="28"/>
        <v>!!!</v>
      </c>
      <c r="C274" s="279"/>
      <c r="D274" s="272"/>
      <c r="E274" s="280"/>
      <c r="F274" s="92"/>
      <c r="G274" s="281"/>
      <c r="H274" s="46"/>
      <c r="I274" s="46"/>
      <c r="J274" s="72"/>
      <c r="O274" s="9">
        <f t="shared" si="22"/>
        <v>0</v>
      </c>
      <c r="P274" s="9">
        <f>VLOOKUP(C274,{"29 - Psychiatrie (Erwachsene)",1;"30 - Kinder- und Jugendpsychiatrie",1;"31 - Psychosomatik",1;"00 - Bitte eine Fachabteilung auswählen",0;0,0},2,0)</f>
        <v>0</v>
      </c>
      <c r="Q274" s="9">
        <f t="shared" si="23"/>
        <v>0</v>
      </c>
      <c r="R274" s="9">
        <f t="shared" si="24"/>
        <v>0</v>
      </c>
      <c r="S274" s="9">
        <f t="shared" si="25"/>
        <v>0</v>
      </c>
      <c r="T274" s="9">
        <f t="shared" si="26"/>
        <v>0</v>
      </c>
      <c r="V274" s="9">
        <f>VLOOKUP($C274,{"29 - Psychiatrie (Erwachsene)",1;"30 - Kinder- und Jugendpsychiatrie",1;"31 - Psychosomatik",1;"00 - Bitte eine Fachabteilung auswählen",0;0,0},2,0)</f>
        <v>0</v>
      </c>
      <c r="W274" s="9" t="str">
        <f>IF('Angaben KH-Standort'!$D$13&gt;0,"VJ","KJA")</f>
        <v>KJA</v>
      </c>
      <c r="X274" s="9" t="str">
        <f>VLOOKUP(C273,{"29 - Psychiatrie (Erwachsene)","Einrichtungen2";"30 - Kinder- und Jugendpsychiatrie","Einrichtungen2";"31 - Psychosomatik","Einrichtungen2";"00 - Bitte eine Einrichtung auswählen","Leer";0,"Leer"},2,0)</f>
        <v>Leer</v>
      </c>
      <c r="Y274" s="39" t="str">
        <f t="shared" si="27"/>
        <v>Leer</v>
      </c>
      <c r="Z274" s="9" t="str">
        <f>VLOOKUP($C274,{"29 - Psychiatrie (Erwachsene)","Psychiatrie";"30 - Kinder- und Jugendpsychiatrie","KJPsychiatrie";"31 - Psychosomatik","Psychosomatik";"00 - Bitte eine Fachabteilung auswählen","Leer";0,"Leer"},2,0)</f>
        <v>Leer</v>
      </c>
    </row>
    <row r="275" spans="2:26" ht="15" customHeight="1" x14ac:dyDescent="0.25">
      <c r="B275" s="78" t="str">
        <f t="shared" si="28"/>
        <v>!!!</v>
      </c>
      <c r="C275" s="279"/>
      <c r="D275" s="272"/>
      <c r="E275" s="280"/>
      <c r="F275" s="92"/>
      <c r="G275" s="281"/>
      <c r="H275" s="46"/>
      <c r="I275" s="46"/>
      <c r="J275" s="72"/>
      <c r="O275" s="9">
        <f t="shared" si="22"/>
        <v>0</v>
      </c>
      <c r="P275" s="9">
        <f>VLOOKUP(C275,{"29 - Psychiatrie (Erwachsene)",1;"30 - Kinder- und Jugendpsychiatrie",1;"31 - Psychosomatik",1;"00 - Bitte eine Fachabteilung auswählen",0;0,0},2,0)</f>
        <v>0</v>
      </c>
      <c r="Q275" s="9">
        <f t="shared" si="23"/>
        <v>0</v>
      </c>
      <c r="R275" s="9">
        <f t="shared" si="24"/>
        <v>0</v>
      </c>
      <c r="S275" s="9">
        <f t="shared" si="25"/>
        <v>0</v>
      </c>
      <c r="T275" s="9">
        <f t="shared" si="26"/>
        <v>0</v>
      </c>
      <c r="V275" s="9">
        <f>VLOOKUP($C275,{"29 - Psychiatrie (Erwachsene)",1;"30 - Kinder- und Jugendpsychiatrie",1;"31 - Psychosomatik",1;"00 - Bitte eine Fachabteilung auswählen",0;0,0},2,0)</f>
        <v>0</v>
      </c>
      <c r="W275" s="9" t="str">
        <f>IF('Angaben KH-Standort'!$D$13&gt;0,"VJ","KJA")</f>
        <v>KJA</v>
      </c>
      <c r="X275" s="9" t="str">
        <f>VLOOKUP(C274,{"29 - Psychiatrie (Erwachsene)","Einrichtungen2";"30 - Kinder- und Jugendpsychiatrie","Einrichtungen2";"31 - Psychosomatik","Einrichtungen2";"00 - Bitte eine Einrichtung auswählen","Leer";0,"Leer"},2,0)</f>
        <v>Leer</v>
      </c>
      <c r="Y275" s="39" t="str">
        <f t="shared" si="27"/>
        <v>Leer</v>
      </c>
      <c r="Z275" s="9" t="str">
        <f>VLOOKUP($C275,{"29 - Psychiatrie (Erwachsene)","Psychiatrie";"30 - Kinder- und Jugendpsychiatrie","KJPsychiatrie";"31 - Psychosomatik","Psychosomatik";"00 - Bitte eine Fachabteilung auswählen","Leer";0,"Leer"},2,0)</f>
        <v>Leer</v>
      </c>
    </row>
    <row r="276" spans="2:26" ht="15" customHeight="1" x14ac:dyDescent="0.25">
      <c r="B276" s="78" t="str">
        <f t="shared" si="28"/>
        <v>!!!</v>
      </c>
      <c r="C276" s="279"/>
      <c r="D276" s="272"/>
      <c r="E276" s="280"/>
      <c r="F276" s="92"/>
      <c r="G276" s="281"/>
      <c r="H276" s="46"/>
      <c r="I276" s="46"/>
      <c r="J276" s="72"/>
      <c r="O276" s="9">
        <f t="shared" si="22"/>
        <v>0</v>
      </c>
      <c r="P276" s="9">
        <f>VLOOKUP(C276,{"29 - Psychiatrie (Erwachsene)",1;"30 - Kinder- und Jugendpsychiatrie",1;"31 - Psychosomatik",1;"00 - Bitte eine Fachabteilung auswählen",0;0,0},2,0)</f>
        <v>0</v>
      </c>
      <c r="Q276" s="9">
        <f t="shared" si="23"/>
        <v>0</v>
      </c>
      <c r="R276" s="9">
        <f t="shared" si="24"/>
        <v>0</v>
      </c>
      <c r="S276" s="9">
        <f t="shared" si="25"/>
        <v>0</v>
      </c>
      <c r="T276" s="9">
        <f t="shared" si="26"/>
        <v>0</v>
      </c>
      <c r="V276" s="9">
        <f>VLOOKUP($C276,{"29 - Psychiatrie (Erwachsene)",1;"30 - Kinder- und Jugendpsychiatrie",1;"31 - Psychosomatik",1;"00 - Bitte eine Fachabteilung auswählen",0;0,0},2,0)</f>
        <v>0</v>
      </c>
      <c r="W276" s="9" t="str">
        <f>IF('Angaben KH-Standort'!$D$13&gt;0,"VJ","KJA")</f>
        <v>KJA</v>
      </c>
      <c r="X276" s="9" t="str">
        <f>VLOOKUP(C275,{"29 - Psychiatrie (Erwachsene)","Einrichtungen2";"30 - Kinder- und Jugendpsychiatrie","Einrichtungen2";"31 - Psychosomatik","Einrichtungen2";"00 - Bitte eine Einrichtung auswählen","Leer";0,"Leer"},2,0)</f>
        <v>Leer</v>
      </c>
      <c r="Y276" s="39" t="str">
        <f t="shared" si="27"/>
        <v>Leer</v>
      </c>
      <c r="Z276" s="9" t="str">
        <f>VLOOKUP($C276,{"29 - Psychiatrie (Erwachsene)","Psychiatrie";"30 - Kinder- und Jugendpsychiatrie","KJPsychiatrie";"31 - Psychosomatik","Psychosomatik";"00 - Bitte eine Fachabteilung auswählen","Leer";0,"Leer"},2,0)</f>
        <v>Leer</v>
      </c>
    </row>
    <row r="277" spans="2:26" ht="15" customHeight="1" x14ac:dyDescent="0.25">
      <c r="B277" s="78" t="str">
        <f t="shared" si="28"/>
        <v>!!!</v>
      </c>
      <c r="C277" s="279"/>
      <c r="D277" s="272"/>
      <c r="E277" s="280"/>
      <c r="F277" s="92"/>
      <c r="G277" s="281"/>
      <c r="H277" s="46"/>
      <c r="I277" s="46"/>
      <c r="J277" s="72"/>
      <c r="O277" s="9">
        <f t="shared" ref="O277:O340" si="29">IF(LEN(B277)&gt;0,0,1)</f>
        <v>0</v>
      </c>
      <c r="P277" s="9">
        <f>VLOOKUP(C277,{"29 - Psychiatrie (Erwachsene)",1;"30 - Kinder- und Jugendpsychiatrie",1;"31 - Psychosomatik",1;"00 - Bitte eine Fachabteilung auswählen",0;0,0},2,0)</f>
        <v>0</v>
      </c>
      <c r="Q277" s="9">
        <f t="shared" ref="Q277:Q340" si="30">IF(LEN(D277)&gt;0,1,0)</f>
        <v>0</v>
      </c>
      <c r="R277" s="9">
        <f t="shared" ref="R277:R340" si="31">IF(LEN(E277)&gt;0,1,0)</f>
        <v>0</v>
      </c>
      <c r="S277" s="9">
        <f t="shared" ref="S277:S340" si="32">IF(LEN(F277)&gt;0,1,0)</f>
        <v>0</v>
      </c>
      <c r="T277" s="9">
        <f t="shared" ref="T277:T340" si="33">IF(LEN(G277)&gt;0,1,0)</f>
        <v>0</v>
      </c>
      <c r="V277" s="9">
        <f>VLOOKUP($C277,{"29 - Psychiatrie (Erwachsene)",1;"30 - Kinder- und Jugendpsychiatrie",1;"31 - Psychosomatik",1;"00 - Bitte eine Fachabteilung auswählen",0;0,0},2,0)</f>
        <v>0</v>
      </c>
      <c r="W277" s="9" t="str">
        <f>IF('Angaben KH-Standort'!$D$13&gt;0,"VJ","KJA")</f>
        <v>KJA</v>
      </c>
      <c r="X277" s="9" t="str">
        <f>VLOOKUP(C276,{"29 - Psychiatrie (Erwachsene)","Einrichtungen2";"30 - Kinder- und Jugendpsychiatrie","Einrichtungen2";"31 - Psychosomatik","Einrichtungen2";"00 - Bitte eine Einrichtung auswählen","Leer";0,"Leer"},2,0)</f>
        <v>Leer</v>
      </c>
      <c r="Y277" s="39" t="str">
        <f t="shared" ref="Y277:Y340" si="34">IF(V277=1,W277,"Leer")</f>
        <v>Leer</v>
      </c>
      <c r="Z277" s="9" t="str">
        <f>VLOOKUP($C277,{"29 - Psychiatrie (Erwachsene)","Psychiatrie";"30 - Kinder- und Jugendpsychiatrie","KJPsychiatrie";"31 - Psychosomatik","Psychosomatik";"00 - Bitte eine Fachabteilung auswählen","Leer";0,"Leer"},2,0)</f>
        <v>Leer</v>
      </c>
    </row>
    <row r="278" spans="2:26" ht="15" customHeight="1" x14ac:dyDescent="0.25">
      <c r="B278" s="78" t="str">
        <f t="shared" si="28"/>
        <v>!!!</v>
      </c>
      <c r="C278" s="279"/>
      <c r="D278" s="272"/>
      <c r="E278" s="280"/>
      <c r="F278" s="92"/>
      <c r="G278" s="281"/>
      <c r="H278" s="46"/>
      <c r="I278" s="46"/>
      <c r="J278" s="72"/>
      <c r="O278" s="9">
        <f t="shared" si="29"/>
        <v>0</v>
      </c>
      <c r="P278" s="9">
        <f>VLOOKUP(C278,{"29 - Psychiatrie (Erwachsene)",1;"30 - Kinder- und Jugendpsychiatrie",1;"31 - Psychosomatik",1;"00 - Bitte eine Fachabteilung auswählen",0;0,0},2,0)</f>
        <v>0</v>
      </c>
      <c r="Q278" s="9">
        <f t="shared" si="30"/>
        <v>0</v>
      </c>
      <c r="R278" s="9">
        <f t="shared" si="31"/>
        <v>0</v>
      </c>
      <c r="S278" s="9">
        <f t="shared" si="32"/>
        <v>0</v>
      </c>
      <c r="T278" s="9">
        <f t="shared" si="33"/>
        <v>0</v>
      </c>
      <c r="V278" s="9">
        <f>VLOOKUP($C278,{"29 - Psychiatrie (Erwachsene)",1;"30 - Kinder- und Jugendpsychiatrie",1;"31 - Psychosomatik",1;"00 - Bitte eine Fachabteilung auswählen",0;0,0},2,0)</f>
        <v>0</v>
      </c>
      <c r="W278" s="9" t="str">
        <f>IF('Angaben KH-Standort'!$D$13&gt;0,"VJ","KJA")</f>
        <v>KJA</v>
      </c>
      <c r="X278" s="9" t="str">
        <f>VLOOKUP(C277,{"29 - Psychiatrie (Erwachsene)","Einrichtungen2";"30 - Kinder- und Jugendpsychiatrie","Einrichtungen2";"31 - Psychosomatik","Einrichtungen2";"00 - Bitte eine Einrichtung auswählen","Leer";0,"Leer"},2,0)</f>
        <v>Leer</v>
      </c>
      <c r="Y278" s="39" t="str">
        <f t="shared" si="34"/>
        <v>Leer</v>
      </c>
      <c r="Z278" s="9" t="str">
        <f>VLOOKUP($C278,{"29 - Psychiatrie (Erwachsene)","Psychiatrie";"30 - Kinder- und Jugendpsychiatrie","KJPsychiatrie";"31 - Psychosomatik","Psychosomatik";"00 - Bitte eine Fachabteilung auswählen","Leer";0,"Leer"},2,0)</f>
        <v>Leer</v>
      </c>
    </row>
    <row r="279" spans="2:26" ht="15" customHeight="1" x14ac:dyDescent="0.25">
      <c r="B279" s="78" t="str">
        <f t="shared" si="28"/>
        <v>!!!</v>
      </c>
      <c r="C279" s="279"/>
      <c r="D279" s="272"/>
      <c r="E279" s="280"/>
      <c r="F279" s="92"/>
      <c r="G279" s="281"/>
      <c r="H279" s="46"/>
      <c r="I279" s="46"/>
      <c r="J279" s="72"/>
      <c r="O279" s="9">
        <f t="shared" si="29"/>
        <v>0</v>
      </c>
      <c r="P279" s="9">
        <f>VLOOKUP(C279,{"29 - Psychiatrie (Erwachsene)",1;"30 - Kinder- und Jugendpsychiatrie",1;"31 - Psychosomatik",1;"00 - Bitte eine Fachabteilung auswählen",0;0,0},2,0)</f>
        <v>0</v>
      </c>
      <c r="Q279" s="9">
        <f t="shared" si="30"/>
        <v>0</v>
      </c>
      <c r="R279" s="9">
        <f t="shared" si="31"/>
        <v>0</v>
      </c>
      <c r="S279" s="9">
        <f t="shared" si="32"/>
        <v>0</v>
      </c>
      <c r="T279" s="9">
        <f t="shared" si="33"/>
        <v>0</v>
      </c>
      <c r="V279" s="9">
        <f>VLOOKUP($C279,{"29 - Psychiatrie (Erwachsene)",1;"30 - Kinder- und Jugendpsychiatrie",1;"31 - Psychosomatik",1;"00 - Bitte eine Fachabteilung auswählen",0;0,0},2,0)</f>
        <v>0</v>
      </c>
      <c r="W279" s="9" t="str">
        <f>IF('Angaben KH-Standort'!$D$13&gt;0,"VJ","KJA")</f>
        <v>KJA</v>
      </c>
      <c r="X279" s="9" t="str">
        <f>VLOOKUP(C278,{"29 - Psychiatrie (Erwachsene)","Einrichtungen2";"30 - Kinder- und Jugendpsychiatrie","Einrichtungen2";"31 - Psychosomatik","Einrichtungen2";"00 - Bitte eine Einrichtung auswählen","Leer";0,"Leer"},2,0)</f>
        <v>Leer</v>
      </c>
      <c r="Y279" s="39" t="str">
        <f t="shared" si="34"/>
        <v>Leer</v>
      </c>
      <c r="Z279" s="9" t="str">
        <f>VLOOKUP($C279,{"29 - Psychiatrie (Erwachsene)","Psychiatrie";"30 - Kinder- und Jugendpsychiatrie","KJPsychiatrie";"31 - Psychosomatik","Psychosomatik";"00 - Bitte eine Fachabteilung auswählen","Leer";0,"Leer"},2,0)</f>
        <v>Leer</v>
      </c>
    </row>
    <row r="280" spans="2:26" ht="15" customHeight="1" x14ac:dyDescent="0.25">
      <c r="B280" s="78" t="str">
        <f t="shared" si="28"/>
        <v>!!!</v>
      </c>
      <c r="C280" s="279"/>
      <c r="D280" s="272"/>
      <c r="E280" s="280"/>
      <c r="F280" s="92"/>
      <c r="G280" s="281"/>
      <c r="H280" s="46"/>
      <c r="I280" s="46"/>
      <c r="J280" s="72"/>
      <c r="O280" s="9">
        <f t="shared" si="29"/>
        <v>0</v>
      </c>
      <c r="P280" s="9">
        <f>VLOOKUP(C280,{"29 - Psychiatrie (Erwachsene)",1;"30 - Kinder- und Jugendpsychiatrie",1;"31 - Psychosomatik",1;"00 - Bitte eine Fachabteilung auswählen",0;0,0},2,0)</f>
        <v>0</v>
      </c>
      <c r="Q280" s="9">
        <f t="shared" si="30"/>
        <v>0</v>
      </c>
      <c r="R280" s="9">
        <f t="shared" si="31"/>
        <v>0</v>
      </c>
      <c r="S280" s="9">
        <f t="shared" si="32"/>
        <v>0</v>
      </c>
      <c r="T280" s="9">
        <f t="shared" si="33"/>
        <v>0</v>
      </c>
      <c r="V280" s="9">
        <f>VLOOKUP($C280,{"29 - Psychiatrie (Erwachsene)",1;"30 - Kinder- und Jugendpsychiatrie",1;"31 - Psychosomatik",1;"00 - Bitte eine Fachabteilung auswählen",0;0,0},2,0)</f>
        <v>0</v>
      </c>
      <c r="W280" s="9" t="str">
        <f>IF('Angaben KH-Standort'!$D$13&gt;0,"VJ","KJA")</f>
        <v>KJA</v>
      </c>
      <c r="X280" s="9" t="str">
        <f>VLOOKUP(C279,{"29 - Psychiatrie (Erwachsene)","Einrichtungen2";"30 - Kinder- und Jugendpsychiatrie","Einrichtungen2";"31 - Psychosomatik","Einrichtungen2";"00 - Bitte eine Einrichtung auswählen","Leer";0,"Leer"},2,0)</f>
        <v>Leer</v>
      </c>
      <c r="Y280" s="39" t="str">
        <f t="shared" si="34"/>
        <v>Leer</v>
      </c>
      <c r="Z280" s="9" t="str">
        <f>VLOOKUP($C280,{"29 - Psychiatrie (Erwachsene)","Psychiatrie";"30 - Kinder- und Jugendpsychiatrie","KJPsychiatrie";"31 - Psychosomatik","Psychosomatik";"00 - Bitte eine Fachabteilung auswählen","Leer";0,"Leer"},2,0)</f>
        <v>Leer</v>
      </c>
    </row>
    <row r="281" spans="2:26" ht="15" customHeight="1" x14ac:dyDescent="0.25">
      <c r="B281" s="78" t="str">
        <f t="shared" si="28"/>
        <v>!!!</v>
      </c>
      <c r="C281" s="279"/>
      <c r="D281" s="272"/>
      <c r="E281" s="280"/>
      <c r="F281" s="92"/>
      <c r="G281" s="281"/>
      <c r="H281" s="46"/>
      <c r="I281" s="46"/>
      <c r="J281" s="72"/>
      <c r="O281" s="9">
        <f t="shared" si="29"/>
        <v>0</v>
      </c>
      <c r="P281" s="9">
        <f>VLOOKUP(C281,{"29 - Psychiatrie (Erwachsene)",1;"30 - Kinder- und Jugendpsychiatrie",1;"31 - Psychosomatik",1;"00 - Bitte eine Fachabteilung auswählen",0;0,0},2,0)</f>
        <v>0</v>
      </c>
      <c r="Q281" s="9">
        <f t="shared" si="30"/>
        <v>0</v>
      </c>
      <c r="R281" s="9">
        <f t="shared" si="31"/>
        <v>0</v>
      </c>
      <c r="S281" s="9">
        <f t="shared" si="32"/>
        <v>0</v>
      </c>
      <c r="T281" s="9">
        <f t="shared" si="33"/>
        <v>0</v>
      </c>
      <c r="V281" s="9">
        <f>VLOOKUP($C281,{"29 - Psychiatrie (Erwachsene)",1;"30 - Kinder- und Jugendpsychiatrie",1;"31 - Psychosomatik",1;"00 - Bitte eine Fachabteilung auswählen",0;0,0},2,0)</f>
        <v>0</v>
      </c>
      <c r="W281" s="9" t="str">
        <f>IF('Angaben KH-Standort'!$D$13&gt;0,"VJ","KJA")</f>
        <v>KJA</v>
      </c>
      <c r="X281" s="9" t="str">
        <f>VLOOKUP(C280,{"29 - Psychiatrie (Erwachsene)","Einrichtungen2";"30 - Kinder- und Jugendpsychiatrie","Einrichtungen2";"31 - Psychosomatik","Einrichtungen2";"00 - Bitte eine Einrichtung auswählen","Leer";0,"Leer"},2,0)</f>
        <v>Leer</v>
      </c>
      <c r="Y281" s="39" t="str">
        <f t="shared" si="34"/>
        <v>Leer</v>
      </c>
      <c r="Z281" s="9" t="str">
        <f>VLOOKUP($C281,{"29 - Psychiatrie (Erwachsene)","Psychiatrie";"30 - Kinder- und Jugendpsychiatrie","KJPsychiatrie";"31 - Psychosomatik","Psychosomatik";"00 - Bitte eine Fachabteilung auswählen","Leer";0,"Leer"},2,0)</f>
        <v>Leer</v>
      </c>
    </row>
    <row r="282" spans="2:26" ht="15" customHeight="1" x14ac:dyDescent="0.25">
      <c r="B282" s="78" t="str">
        <f t="shared" si="28"/>
        <v>!!!</v>
      </c>
      <c r="C282" s="279"/>
      <c r="D282" s="272"/>
      <c r="E282" s="280"/>
      <c r="F282" s="92"/>
      <c r="G282" s="281"/>
      <c r="H282" s="46"/>
      <c r="I282" s="46"/>
      <c r="J282" s="72"/>
      <c r="O282" s="9">
        <f t="shared" si="29"/>
        <v>0</v>
      </c>
      <c r="P282" s="9">
        <f>VLOOKUP(C282,{"29 - Psychiatrie (Erwachsene)",1;"30 - Kinder- und Jugendpsychiatrie",1;"31 - Psychosomatik",1;"00 - Bitte eine Fachabteilung auswählen",0;0,0},2,0)</f>
        <v>0</v>
      </c>
      <c r="Q282" s="9">
        <f t="shared" si="30"/>
        <v>0</v>
      </c>
      <c r="R282" s="9">
        <f t="shared" si="31"/>
        <v>0</v>
      </c>
      <c r="S282" s="9">
        <f t="shared" si="32"/>
        <v>0</v>
      </c>
      <c r="T282" s="9">
        <f t="shared" si="33"/>
        <v>0</v>
      </c>
      <c r="V282" s="9">
        <f>VLOOKUP($C282,{"29 - Psychiatrie (Erwachsene)",1;"30 - Kinder- und Jugendpsychiatrie",1;"31 - Psychosomatik",1;"00 - Bitte eine Fachabteilung auswählen",0;0,0},2,0)</f>
        <v>0</v>
      </c>
      <c r="W282" s="9" t="str">
        <f>IF('Angaben KH-Standort'!$D$13&gt;0,"VJ","KJA")</f>
        <v>KJA</v>
      </c>
      <c r="X282" s="9" t="str">
        <f>VLOOKUP(C281,{"29 - Psychiatrie (Erwachsene)","Einrichtungen2";"30 - Kinder- und Jugendpsychiatrie","Einrichtungen2";"31 - Psychosomatik","Einrichtungen2";"00 - Bitte eine Einrichtung auswählen","Leer";0,"Leer"},2,0)</f>
        <v>Leer</v>
      </c>
      <c r="Y282" s="39" t="str">
        <f t="shared" si="34"/>
        <v>Leer</v>
      </c>
      <c r="Z282" s="9" t="str">
        <f>VLOOKUP($C282,{"29 - Psychiatrie (Erwachsene)","Psychiatrie";"30 - Kinder- und Jugendpsychiatrie","KJPsychiatrie";"31 - Psychosomatik","Psychosomatik";"00 - Bitte eine Fachabteilung auswählen","Leer";0,"Leer"},2,0)</f>
        <v>Leer</v>
      </c>
    </row>
    <row r="283" spans="2:26" ht="15" customHeight="1" x14ac:dyDescent="0.25">
      <c r="B283" s="78" t="str">
        <f t="shared" ref="B283:B346" si="35">IF(SUM(P283:T283)&lt;5,"!!!","")</f>
        <v>!!!</v>
      </c>
      <c r="C283" s="279"/>
      <c r="D283" s="272"/>
      <c r="E283" s="280"/>
      <c r="F283" s="92"/>
      <c r="G283" s="281"/>
      <c r="H283" s="46"/>
      <c r="I283" s="46"/>
      <c r="J283" s="72"/>
      <c r="O283" s="9">
        <f t="shared" si="29"/>
        <v>0</v>
      </c>
      <c r="P283" s="9">
        <f>VLOOKUP(C283,{"29 - Psychiatrie (Erwachsene)",1;"30 - Kinder- und Jugendpsychiatrie",1;"31 - Psychosomatik",1;"00 - Bitte eine Fachabteilung auswählen",0;0,0},2,0)</f>
        <v>0</v>
      </c>
      <c r="Q283" s="9">
        <f t="shared" si="30"/>
        <v>0</v>
      </c>
      <c r="R283" s="9">
        <f t="shared" si="31"/>
        <v>0</v>
      </c>
      <c r="S283" s="9">
        <f t="shared" si="32"/>
        <v>0</v>
      </c>
      <c r="T283" s="9">
        <f t="shared" si="33"/>
        <v>0</v>
      </c>
      <c r="V283" s="9">
        <f>VLOOKUP($C283,{"29 - Psychiatrie (Erwachsene)",1;"30 - Kinder- und Jugendpsychiatrie",1;"31 - Psychosomatik",1;"00 - Bitte eine Fachabteilung auswählen",0;0,0},2,0)</f>
        <v>0</v>
      </c>
      <c r="W283" s="9" t="str">
        <f>IF('Angaben KH-Standort'!$D$13&gt;0,"VJ","KJA")</f>
        <v>KJA</v>
      </c>
      <c r="X283" s="9" t="str">
        <f>VLOOKUP(C282,{"29 - Psychiatrie (Erwachsene)","Einrichtungen2";"30 - Kinder- und Jugendpsychiatrie","Einrichtungen2";"31 - Psychosomatik","Einrichtungen2";"00 - Bitte eine Einrichtung auswählen","Leer";0,"Leer"},2,0)</f>
        <v>Leer</v>
      </c>
      <c r="Y283" s="39" t="str">
        <f t="shared" si="34"/>
        <v>Leer</v>
      </c>
      <c r="Z283" s="9" t="str">
        <f>VLOOKUP($C283,{"29 - Psychiatrie (Erwachsene)","Psychiatrie";"30 - Kinder- und Jugendpsychiatrie","KJPsychiatrie";"31 - Psychosomatik","Psychosomatik";"00 - Bitte eine Fachabteilung auswählen","Leer";0,"Leer"},2,0)</f>
        <v>Leer</v>
      </c>
    </row>
    <row r="284" spans="2:26" ht="15" customHeight="1" x14ac:dyDescent="0.25">
      <c r="B284" s="78" t="str">
        <f t="shared" si="35"/>
        <v>!!!</v>
      </c>
      <c r="C284" s="279"/>
      <c r="D284" s="272"/>
      <c r="E284" s="280"/>
      <c r="F284" s="92"/>
      <c r="G284" s="281"/>
      <c r="H284" s="46"/>
      <c r="I284" s="46"/>
      <c r="J284" s="72"/>
      <c r="O284" s="9">
        <f t="shared" si="29"/>
        <v>0</v>
      </c>
      <c r="P284" s="9">
        <f>VLOOKUP(C284,{"29 - Psychiatrie (Erwachsene)",1;"30 - Kinder- und Jugendpsychiatrie",1;"31 - Psychosomatik",1;"00 - Bitte eine Fachabteilung auswählen",0;0,0},2,0)</f>
        <v>0</v>
      </c>
      <c r="Q284" s="9">
        <f t="shared" si="30"/>
        <v>0</v>
      </c>
      <c r="R284" s="9">
        <f t="shared" si="31"/>
        <v>0</v>
      </c>
      <c r="S284" s="9">
        <f t="shared" si="32"/>
        <v>0</v>
      </c>
      <c r="T284" s="9">
        <f t="shared" si="33"/>
        <v>0</v>
      </c>
      <c r="V284" s="9">
        <f>VLOOKUP($C284,{"29 - Psychiatrie (Erwachsene)",1;"30 - Kinder- und Jugendpsychiatrie",1;"31 - Psychosomatik",1;"00 - Bitte eine Fachabteilung auswählen",0;0,0},2,0)</f>
        <v>0</v>
      </c>
      <c r="W284" s="9" t="str">
        <f>IF('Angaben KH-Standort'!$D$13&gt;0,"VJ","KJA")</f>
        <v>KJA</v>
      </c>
      <c r="X284" s="9" t="str">
        <f>VLOOKUP(C283,{"29 - Psychiatrie (Erwachsene)","Einrichtungen2";"30 - Kinder- und Jugendpsychiatrie","Einrichtungen2";"31 - Psychosomatik","Einrichtungen2";"00 - Bitte eine Einrichtung auswählen","Leer";0,"Leer"},2,0)</f>
        <v>Leer</v>
      </c>
      <c r="Y284" s="39" t="str">
        <f t="shared" si="34"/>
        <v>Leer</v>
      </c>
      <c r="Z284" s="9" t="str">
        <f>VLOOKUP($C284,{"29 - Psychiatrie (Erwachsene)","Psychiatrie";"30 - Kinder- und Jugendpsychiatrie","KJPsychiatrie";"31 - Psychosomatik","Psychosomatik";"00 - Bitte eine Fachabteilung auswählen","Leer";0,"Leer"},2,0)</f>
        <v>Leer</v>
      </c>
    </row>
    <row r="285" spans="2:26" ht="15" customHeight="1" x14ac:dyDescent="0.25">
      <c r="B285" s="78" t="str">
        <f t="shared" si="35"/>
        <v>!!!</v>
      </c>
      <c r="C285" s="279"/>
      <c r="D285" s="272"/>
      <c r="E285" s="280"/>
      <c r="F285" s="92"/>
      <c r="G285" s="281"/>
      <c r="H285" s="46"/>
      <c r="I285" s="46"/>
      <c r="J285" s="72"/>
      <c r="O285" s="9">
        <f t="shared" si="29"/>
        <v>0</v>
      </c>
      <c r="P285" s="9">
        <f>VLOOKUP(C285,{"29 - Psychiatrie (Erwachsene)",1;"30 - Kinder- und Jugendpsychiatrie",1;"31 - Psychosomatik",1;"00 - Bitte eine Fachabteilung auswählen",0;0,0},2,0)</f>
        <v>0</v>
      </c>
      <c r="Q285" s="9">
        <f t="shared" si="30"/>
        <v>0</v>
      </c>
      <c r="R285" s="9">
        <f t="shared" si="31"/>
        <v>0</v>
      </c>
      <c r="S285" s="9">
        <f t="shared" si="32"/>
        <v>0</v>
      </c>
      <c r="T285" s="9">
        <f t="shared" si="33"/>
        <v>0</v>
      </c>
      <c r="V285" s="9">
        <f>VLOOKUP($C285,{"29 - Psychiatrie (Erwachsene)",1;"30 - Kinder- und Jugendpsychiatrie",1;"31 - Psychosomatik",1;"00 - Bitte eine Fachabteilung auswählen",0;0,0},2,0)</f>
        <v>0</v>
      </c>
      <c r="W285" s="9" t="str">
        <f>IF('Angaben KH-Standort'!$D$13&gt;0,"VJ","KJA")</f>
        <v>KJA</v>
      </c>
      <c r="X285" s="9" t="str">
        <f>VLOOKUP(C284,{"29 - Psychiatrie (Erwachsene)","Einrichtungen2";"30 - Kinder- und Jugendpsychiatrie","Einrichtungen2";"31 - Psychosomatik","Einrichtungen2";"00 - Bitte eine Einrichtung auswählen","Leer";0,"Leer"},2,0)</f>
        <v>Leer</v>
      </c>
      <c r="Y285" s="39" t="str">
        <f t="shared" si="34"/>
        <v>Leer</v>
      </c>
      <c r="Z285" s="9" t="str">
        <f>VLOOKUP($C285,{"29 - Psychiatrie (Erwachsene)","Psychiatrie";"30 - Kinder- und Jugendpsychiatrie","KJPsychiatrie";"31 - Psychosomatik","Psychosomatik";"00 - Bitte eine Fachabteilung auswählen","Leer";0,"Leer"},2,0)</f>
        <v>Leer</v>
      </c>
    </row>
    <row r="286" spans="2:26" ht="15" customHeight="1" x14ac:dyDescent="0.25">
      <c r="B286" s="78" t="str">
        <f t="shared" si="35"/>
        <v>!!!</v>
      </c>
      <c r="C286" s="279"/>
      <c r="D286" s="272"/>
      <c r="E286" s="280"/>
      <c r="F286" s="92"/>
      <c r="G286" s="281"/>
      <c r="H286" s="46"/>
      <c r="I286" s="46"/>
      <c r="J286" s="72"/>
      <c r="O286" s="9">
        <f t="shared" si="29"/>
        <v>0</v>
      </c>
      <c r="P286" s="9">
        <f>VLOOKUP(C286,{"29 - Psychiatrie (Erwachsene)",1;"30 - Kinder- und Jugendpsychiatrie",1;"31 - Psychosomatik",1;"00 - Bitte eine Fachabteilung auswählen",0;0,0},2,0)</f>
        <v>0</v>
      </c>
      <c r="Q286" s="9">
        <f t="shared" si="30"/>
        <v>0</v>
      </c>
      <c r="R286" s="9">
        <f t="shared" si="31"/>
        <v>0</v>
      </c>
      <c r="S286" s="9">
        <f t="shared" si="32"/>
        <v>0</v>
      </c>
      <c r="T286" s="9">
        <f t="shared" si="33"/>
        <v>0</v>
      </c>
      <c r="V286" s="9">
        <f>VLOOKUP($C286,{"29 - Psychiatrie (Erwachsene)",1;"30 - Kinder- und Jugendpsychiatrie",1;"31 - Psychosomatik",1;"00 - Bitte eine Fachabteilung auswählen",0;0,0},2,0)</f>
        <v>0</v>
      </c>
      <c r="W286" s="9" t="str">
        <f>IF('Angaben KH-Standort'!$D$13&gt;0,"VJ","KJA")</f>
        <v>KJA</v>
      </c>
      <c r="X286" s="9" t="str">
        <f>VLOOKUP(C285,{"29 - Psychiatrie (Erwachsene)","Einrichtungen2";"30 - Kinder- und Jugendpsychiatrie","Einrichtungen2";"31 - Psychosomatik","Einrichtungen2";"00 - Bitte eine Einrichtung auswählen","Leer";0,"Leer"},2,0)</f>
        <v>Leer</v>
      </c>
      <c r="Y286" s="39" t="str">
        <f t="shared" si="34"/>
        <v>Leer</v>
      </c>
      <c r="Z286" s="9" t="str">
        <f>VLOOKUP($C286,{"29 - Psychiatrie (Erwachsene)","Psychiatrie";"30 - Kinder- und Jugendpsychiatrie","KJPsychiatrie";"31 - Psychosomatik","Psychosomatik";"00 - Bitte eine Fachabteilung auswählen","Leer";0,"Leer"},2,0)</f>
        <v>Leer</v>
      </c>
    </row>
    <row r="287" spans="2:26" ht="15" customHeight="1" x14ac:dyDescent="0.25">
      <c r="B287" s="78" t="str">
        <f t="shared" si="35"/>
        <v>!!!</v>
      </c>
      <c r="C287" s="279"/>
      <c r="D287" s="272"/>
      <c r="E287" s="280"/>
      <c r="F287" s="92"/>
      <c r="G287" s="281"/>
      <c r="H287" s="46"/>
      <c r="I287" s="46"/>
      <c r="J287" s="72"/>
      <c r="O287" s="9">
        <f t="shared" si="29"/>
        <v>0</v>
      </c>
      <c r="P287" s="9">
        <f>VLOOKUP(C287,{"29 - Psychiatrie (Erwachsene)",1;"30 - Kinder- und Jugendpsychiatrie",1;"31 - Psychosomatik",1;"00 - Bitte eine Fachabteilung auswählen",0;0,0},2,0)</f>
        <v>0</v>
      </c>
      <c r="Q287" s="9">
        <f t="shared" si="30"/>
        <v>0</v>
      </c>
      <c r="R287" s="9">
        <f t="shared" si="31"/>
        <v>0</v>
      </c>
      <c r="S287" s="9">
        <f t="shared" si="32"/>
        <v>0</v>
      </c>
      <c r="T287" s="9">
        <f t="shared" si="33"/>
        <v>0</v>
      </c>
      <c r="V287" s="9">
        <f>VLOOKUP($C287,{"29 - Psychiatrie (Erwachsene)",1;"30 - Kinder- und Jugendpsychiatrie",1;"31 - Psychosomatik",1;"00 - Bitte eine Fachabteilung auswählen",0;0,0},2,0)</f>
        <v>0</v>
      </c>
      <c r="W287" s="9" t="str">
        <f>IF('Angaben KH-Standort'!$D$13&gt;0,"VJ","KJA")</f>
        <v>KJA</v>
      </c>
      <c r="X287" s="9" t="str">
        <f>VLOOKUP(C286,{"29 - Psychiatrie (Erwachsene)","Einrichtungen2";"30 - Kinder- und Jugendpsychiatrie","Einrichtungen2";"31 - Psychosomatik","Einrichtungen2";"00 - Bitte eine Einrichtung auswählen","Leer";0,"Leer"},2,0)</f>
        <v>Leer</v>
      </c>
      <c r="Y287" s="39" t="str">
        <f t="shared" si="34"/>
        <v>Leer</v>
      </c>
      <c r="Z287" s="9" t="str">
        <f>VLOOKUP($C287,{"29 - Psychiatrie (Erwachsene)","Psychiatrie";"30 - Kinder- und Jugendpsychiatrie","KJPsychiatrie";"31 - Psychosomatik","Psychosomatik";"00 - Bitte eine Fachabteilung auswählen","Leer";0,"Leer"},2,0)</f>
        <v>Leer</v>
      </c>
    </row>
    <row r="288" spans="2:26" ht="15" customHeight="1" x14ac:dyDescent="0.25">
      <c r="B288" s="78" t="str">
        <f t="shared" si="35"/>
        <v>!!!</v>
      </c>
      <c r="C288" s="279"/>
      <c r="D288" s="272"/>
      <c r="E288" s="280"/>
      <c r="F288" s="92"/>
      <c r="G288" s="281"/>
      <c r="H288" s="46"/>
      <c r="I288" s="46"/>
      <c r="J288" s="72"/>
      <c r="O288" s="9">
        <f t="shared" si="29"/>
        <v>0</v>
      </c>
      <c r="P288" s="9">
        <f>VLOOKUP(C288,{"29 - Psychiatrie (Erwachsene)",1;"30 - Kinder- und Jugendpsychiatrie",1;"31 - Psychosomatik",1;"00 - Bitte eine Fachabteilung auswählen",0;0,0},2,0)</f>
        <v>0</v>
      </c>
      <c r="Q288" s="9">
        <f t="shared" si="30"/>
        <v>0</v>
      </c>
      <c r="R288" s="9">
        <f t="shared" si="31"/>
        <v>0</v>
      </c>
      <c r="S288" s="9">
        <f t="shared" si="32"/>
        <v>0</v>
      </c>
      <c r="T288" s="9">
        <f t="shared" si="33"/>
        <v>0</v>
      </c>
      <c r="V288" s="9">
        <f>VLOOKUP($C288,{"29 - Psychiatrie (Erwachsene)",1;"30 - Kinder- und Jugendpsychiatrie",1;"31 - Psychosomatik",1;"00 - Bitte eine Fachabteilung auswählen",0;0,0},2,0)</f>
        <v>0</v>
      </c>
      <c r="W288" s="9" t="str">
        <f>IF('Angaben KH-Standort'!$D$13&gt;0,"VJ","KJA")</f>
        <v>KJA</v>
      </c>
      <c r="X288" s="9" t="str">
        <f>VLOOKUP(C287,{"29 - Psychiatrie (Erwachsene)","Einrichtungen2";"30 - Kinder- und Jugendpsychiatrie","Einrichtungen2";"31 - Psychosomatik","Einrichtungen2";"00 - Bitte eine Einrichtung auswählen","Leer";0,"Leer"},2,0)</f>
        <v>Leer</v>
      </c>
      <c r="Y288" s="39" t="str">
        <f t="shared" si="34"/>
        <v>Leer</v>
      </c>
      <c r="Z288" s="9" t="str">
        <f>VLOOKUP($C288,{"29 - Psychiatrie (Erwachsene)","Psychiatrie";"30 - Kinder- und Jugendpsychiatrie","KJPsychiatrie";"31 - Psychosomatik","Psychosomatik";"00 - Bitte eine Fachabteilung auswählen","Leer";0,"Leer"},2,0)</f>
        <v>Leer</v>
      </c>
    </row>
    <row r="289" spans="2:26" ht="15" customHeight="1" x14ac:dyDescent="0.25">
      <c r="B289" s="78" t="str">
        <f t="shared" si="35"/>
        <v>!!!</v>
      </c>
      <c r="C289" s="279"/>
      <c r="D289" s="272"/>
      <c r="E289" s="280"/>
      <c r="F289" s="92"/>
      <c r="G289" s="281"/>
      <c r="H289" s="46"/>
      <c r="I289" s="46"/>
      <c r="J289" s="72"/>
      <c r="O289" s="9">
        <f t="shared" si="29"/>
        <v>0</v>
      </c>
      <c r="P289" s="9">
        <f>VLOOKUP(C289,{"29 - Psychiatrie (Erwachsene)",1;"30 - Kinder- und Jugendpsychiatrie",1;"31 - Psychosomatik",1;"00 - Bitte eine Fachabteilung auswählen",0;0,0},2,0)</f>
        <v>0</v>
      </c>
      <c r="Q289" s="9">
        <f t="shared" si="30"/>
        <v>0</v>
      </c>
      <c r="R289" s="9">
        <f t="shared" si="31"/>
        <v>0</v>
      </c>
      <c r="S289" s="9">
        <f t="shared" si="32"/>
        <v>0</v>
      </c>
      <c r="T289" s="9">
        <f t="shared" si="33"/>
        <v>0</v>
      </c>
      <c r="V289" s="9">
        <f>VLOOKUP($C289,{"29 - Psychiatrie (Erwachsene)",1;"30 - Kinder- und Jugendpsychiatrie",1;"31 - Psychosomatik",1;"00 - Bitte eine Fachabteilung auswählen",0;0,0},2,0)</f>
        <v>0</v>
      </c>
      <c r="W289" s="9" t="str">
        <f>IF('Angaben KH-Standort'!$D$13&gt;0,"VJ","KJA")</f>
        <v>KJA</v>
      </c>
      <c r="X289" s="9" t="str">
        <f>VLOOKUP(C288,{"29 - Psychiatrie (Erwachsene)","Einrichtungen2";"30 - Kinder- und Jugendpsychiatrie","Einrichtungen2";"31 - Psychosomatik","Einrichtungen2";"00 - Bitte eine Einrichtung auswählen","Leer";0,"Leer"},2,0)</f>
        <v>Leer</v>
      </c>
      <c r="Y289" s="39" t="str">
        <f t="shared" si="34"/>
        <v>Leer</v>
      </c>
      <c r="Z289" s="9" t="str">
        <f>VLOOKUP($C289,{"29 - Psychiatrie (Erwachsene)","Psychiatrie";"30 - Kinder- und Jugendpsychiatrie","KJPsychiatrie";"31 - Psychosomatik","Psychosomatik";"00 - Bitte eine Fachabteilung auswählen","Leer";0,"Leer"},2,0)</f>
        <v>Leer</v>
      </c>
    </row>
    <row r="290" spans="2:26" ht="15" customHeight="1" x14ac:dyDescent="0.25">
      <c r="B290" s="78" t="str">
        <f t="shared" si="35"/>
        <v>!!!</v>
      </c>
      <c r="C290" s="279"/>
      <c r="D290" s="272"/>
      <c r="E290" s="280"/>
      <c r="F290" s="92"/>
      <c r="G290" s="281"/>
      <c r="H290" s="46"/>
      <c r="I290" s="46"/>
      <c r="J290" s="72"/>
      <c r="O290" s="9">
        <f t="shared" si="29"/>
        <v>0</v>
      </c>
      <c r="P290" s="9">
        <f>VLOOKUP(C290,{"29 - Psychiatrie (Erwachsene)",1;"30 - Kinder- und Jugendpsychiatrie",1;"31 - Psychosomatik",1;"00 - Bitte eine Fachabteilung auswählen",0;0,0},2,0)</f>
        <v>0</v>
      </c>
      <c r="Q290" s="9">
        <f t="shared" si="30"/>
        <v>0</v>
      </c>
      <c r="R290" s="9">
        <f t="shared" si="31"/>
        <v>0</v>
      </c>
      <c r="S290" s="9">
        <f t="shared" si="32"/>
        <v>0</v>
      </c>
      <c r="T290" s="9">
        <f t="shared" si="33"/>
        <v>0</v>
      </c>
      <c r="V290" s="9">
        <f>VLOOKUP($C290,{"29 - Psychiatrie (Erwachsene)",1;"30 - Kinder- und Jugendpsychiatrie",1;"31 - Psychosomatik",1;"00 - Bitte eine Fachabteilung auswählen",0;0,0},2,0)</f>
        <v>0</v>
      </c>
      <c r="W290" s="9" t="str">
        <f>IF('Angaben KH-Standort'!$D$13&gt;0,"VJ","KJA")</f>
        <v>KJA</v>
      </c>
      <c r="X290" s="9" t="str">
        <f>VLOOKUP(C289,{"29 - Psychiatrie (Erwachsene)","Einrichtungen2";"30 - Kinder- und Jugendpsychiatrie","Einrichtungen2";"31 - Psychosomatik","Einrichtungen2";"00 - Bitte eine Einrichtung auswählen","Leer";0,"Leer"},2,0)</f>
        <v>Leer</v>
      </c>
      <c r="Y290" s="39" t="str">
        <f t="shared" si="34"/>
        <v>Leer</v>
      </c>
      <c r="Z290" s="9" t="str">
        <f>VLOOKUP($C290,{"29 - Psychiatrie (Erwachsene)","Psychiatrie";"30 - Kinder- und Jugendpsychiatrie","KJPsychiatrie";"31 - Psychosomatik","Psychosomatik";"00 - Bitte eine Fachabteilung auswählen","Leer";0,"Leer"},2,0)</f>
        <v>Leer</v>
      </c>
    </row>
    <row r="291" spans="2:26" ht="15" customHeight="1" x14ac:dyDescent="0.25">
      <c r="B291" s="78" t="str">
        <f t="shared" si="35"/>
        <v>!!!</v>
      </c>
      <c r="C291" s="279"/>
      <c r="D291" s="272"/>
      <c r="E291" s="280"/>
      <c r="F291" s="92"/>
      <c r="G291" s="281"/>
      <c r="H291" s="46"/>
      <c r="I291" s="46"/>
      <c r="J291" s="72"/>
      <c r="O291" s="9">
        <f t="shared" si="29"/>
        <v>0</v>
      </c>
      <c r="P291" s="9">
        <f>VLOOKUP(C291,{"29 - Psychiatrie (Erwachsene)",1;"30 - Kinder- und Jugendpsychiatrie",1;"31 - Psychosomatik",1;"00 - Bitte eine Fachabteilung auswählen",0;0,0},2,0)</f>
        <v>0</v>
      </c>
      <c r="Q291" s="9">
        <f t="shared" si="30"/>
        <v>0</v>
      </c>
      <c r="R291" s="9">
        <f t="shared" si="31"/>
        <v>0</v>
      </c>
      <c r="S291" s="9">
        <f t="shared" si="32"/>
        <v>0</v>
      </c>
      <c r="T291" s="9">
        <f t="shared" si="33"/>
        <v>0</v>
      </c>
      <c r="V291" s="9">
        <f>VLOOKUP($C291,{"29 - Psychiatrie (Erwachsene)",1;"30 - Kinder- und Jugendpsychiatrie",1;"31 - Psychosomatik",1;"00 - Bitte eine Fachabteilung auswählen",0;0,0},2,0)</f>
        <v>0</v>
      </c>
      <c r="W291" s="9" t="str">
        <f>IF('Angaben KH-Standort'!$D$13&gt;0,"VJ","KJA")</f>
        <v>KJA</v>
      </c>
      <c r="X291" s="9" t="str">
        <f>VLOOKUP(C290,{"29 - Psychiatrie (Erwachsene)","Einrichtungen2";"30 - Kinder- und Jugendpsychiatrie","Einrichtungen2";"31 - Psychosomatik","Einrichtungen2";"00 - Bitte eine Einrichtung auswählen","Leer";0,"Leer"},2,0)</f>
        <v>Leer</v>
      </c>
      <c r="Y291" s="39" t="str">
        <f t="shared" si="34"/>
        <v>Leer</v>
      </c>
      <c r="Z291" s="9" t="str">
        <f>VLOOKUP($C291,{"29 - Psychiatrie (Erwachsene)","Psychiatrie";"30 - Kinder- und Jugendpsychiatrie","KJPsychiatrie";"31 - Psychosomatik","Psychosomatik";"00 - Bitte eine Fachabteilung auswählen","Leer";0,"Leer"},2,0)</f>
        <v>Leer</v>
      </c>
    </row>
    <row r="292" spans="2:26" ht="15" customHeight="1" x14ac:dyDescent="0.25">
      <c r="B292" s="78" t="str">
        <f t="shared" si="35"/>
        <v>!!!</v>
      </c>
      <c r="C292" s="279"/>
      <c r="D292" s="272"/>
      <c r="E292" s="280"/>
      <c r="F292" s="92"/>
      <c r="G292" s="281"/>
      <c r="H292" s="46"/>
      <c r="I292" s="46"/>
      <c r="J292" s="72"/>
      <c r="O292" s="9">
        <f t="shared" si="29"/>
        <v>0</v>
      </c>
      <c r="P292" s="9">
        <f>VLOOKUP(C292,{"29 - Psychiatrie (Erwachsene)",1;"30 - Kinder- und Jugendpsychiatrie",1;"31 - Psychosomatik",1;"00 - Bitte eine Fachabteilung auswählen",0;0,0},2,0)</f>
        <v>0</v>
      </c>
      <c r="Q292" s="9">
        <f t="shared" si="30"/>
        <v>0</v>
      </c>
      <c r="R292" s="9">
        <f t="shared" si="31"/>
        <v>0</v>
      </c>
      <c r="S292" s="9">
        <f t="shared" si="32"/>
        <v>0</v>
      </c>
      <c r="T292" s="9">
        <f t="shared" si="33"/>
        <v>0</v>
      </c>
      <c r="V292" s="9">
        <f>VLOOKUP($C292,{"29 - Psychiatrie (Erwachsene)",1;"30 - Kinder- und Jugendpsychiatrie",1;"31 - Psychosomatik",1;"00 - Bitte eine Fachabteilung auswählen",0;0,0},2,0)</f>
        <v>0</v>
      </c>
      <c r="W292" s="9" t="str">
        <f>IF('Angaben KH-Standort'!$D$13&gt;0,"VJ","KJA")</f>
        <v>KJA</v>
      </c>
      <c r="X292" s="9" t="str">
        <f>VLOOKUP(C291,{"29 - Psychiatrie (Erwachsene)","Einrichtungen2";"30 - Kinder- und Jugendpsychiatrie","Einrichtungen2";"31 - Psychosomatik","Einrichtungen2";"00 - Bitte eine Einrichtung auswählen","Leer";0,"Leer"},2,0)</f>
        <v>Leer</v>
      </c>
      <c r="Y292" s="39" t="str">
        <f t="shared" si="34"/>
        <v>Leer</v>
      </c>
      <c r="Z292" s="9" t="str">
        <f>VLOOKUP($C292,{"29 - Psychiatrie (Erwachsene)","Psychiatrie";"30 - Kinder- und Jugendpsychiatrie","KJPsychiatrie";"31 - Psychosomatik","Psychosomatik";"00 - Bitte eine Fachabteilung auswählen","Leer";0,"Leer"},2,0)</f>
        <v>Leer</v>
      </c>
    </row>
    <row r="293" spans="2:26" ht="15" customHeight="1" x14ac:dyDescent="0.25">
      <c r="B293" s="78" t="str">
        <f t="shared" si="35"/>
        <v>!!!</v>
      </c>
      <c r="C293" s="279"/>
      <c r="D293" s="272"/>
      <c r="E293" s="280"/>
      <c r="F293" s="92"/>
      <c r="G293" s="281"/>
      <c r="H293" s="46"/>
      <c r="I293" s="46"/>
      <c r="J293" s="72"/>
      <c r="O293" s="9">
        <f t="shared" si="29"/>
        <v>0</v>
      </c>
      <c r="P293" s="9">
        <f>VLOOKUP(C293,{"29 - Psychiatrie (Erwachsene)",1;"30 - Kinder- und Jugendpsychiatrie",1;"31 - Psychosomatik",1;"00 - Bitte eine Fachabteilung auswählen",0;0,0},2,0)</f>
        <v>0</v>
      </c>
      <c r="Q293" s="9">
        <f t="shared" si="30"/>
        <v>0</v>
      </c>
      <c r="R293" s="9">
        <f t="shared" si="31"/>
        <v>0</v>
      </c>
      <c r="S293" s="9">
        <f t="shared" si="32"/>
        <v>0</v>
      </c>
      <c r="T293" s="9">
        <f t="shared" si="33"/>
        <v>0</v>
      </c>
      <c r="V293" s="9">
        <f>VLOOKUP($C293,{"29 - Psychiatrie (Erwachsene)",1;"30 - Kinder- und Jugendpsychiatrie",1;"31 - Psychosomatik",1;"00 - Bitte eine Fachabteilung auswählen",0;0,0},2,0)</f>
        <v>0</v>
      </c>
      <c r="W293" s="9" t="str">
        <f>IF('Angaben KH-Standort'!$D$13&gt;0,"VJ","KJA")</f>
        <v>KJA</v>
      </c>
      <c r="X293" s="9" t="str">
        <f>VLOOKUP(C292,{"29 - Psychiatrie (Erwachsene)","Einrichtungen2";"30 - Kinder- und Jugendpsychiatrie","Einrichtungen2";"31 - Psychosomatik","Einrichtungen2";"00 - Bitte eine Einrichtung auswählen","Leer";0,"Leer"},2,0)</f>
        <v>Leer</v>
      </c>
      <c r="Y293" s="39" t="str">
        <f t="shared" si="34"/>
        <v>Leer</v>
      </c>
      <c r="Z293" s="9" t="str">
        <f>VLOOKUP($C293,{"29 - Psychiatrie (Erwachsene)","Psychiatrie";"30 - Kinder- und Jugendpsychiatrie","KJPsychiatrie";"31 - Psychosomatik","Psychosomatik";"00 - Bitte eine Fachabteilung auswählen","Leer";0,"Leer"},2,0)</f>
        <v>Leer</v>
      </c>
    </row>
    <row r="294" spans="2:26" ht="15" customHeight="1" x14ac:dyDescent="0.25">
      <c r="B294" s="78" t="str">
        <f t="shared" si="35"/>
        <v>!!!</v>
      </c>
      <c r="C294" s="279"/>
      <c r="D294" s="272"/>
      <c r="E294" s="280"/>
      <c r="F294" s="92"/>
      <c r="G294" s="281"/>
      <c r="H294" s="46"/>
      <c r="I294" s="46"/>
      <c r="J294" s="72"/>
      <c r="O294" s="9">
        <f t="shared" si="29"/>
        <v>0</v>
      </c>
      <c r="P294" s="9">
        <f>VLOOKUP(C294,{"29 - Psychiatrie (Erwachsene)",1;"30 - Kinder- und Jugendpsychiatrie",1;"31 - Psychosomatik",1;"00 - Bitte eine Fachabteilung auswählen",0;0,0},2,0)</f>
        <v>0</v>
      </c>
      <c r="Q294" s="9">
        <f t="shared" si="30"/>
        <v>0</v>
      </c>
      <c r="R294" s="9">
        <f t="shared" si="31"/>
        <v>0</v>
      </c>
      <c r="S294" s="9">
        <f t="shared" si="32"/>
        <v>0</v>
      </c>
      <c r="T294" s="9">
        <f t="shared" si="33"/>
        <v>0</v>
      </c>
      <c r="V294" s="9">
        <f>VLOOKUP($C294,{"29 - Psychiatrie (Erwachsene)",1;"30 - Kinder- und Jugendpsychiatrie",1;"31 - Psychosomatik",1;"00 - Bitte eine Fachabteilung auswählen",0;0,0},2,0)</f>
        <v>0</v>
      </c>
      <c r="W294" s="9" t="str">
        <f>IF('Angaben KH-Standort'!$D$13&gt;0,"VJ","KJA")</f>
        <v>KJA</v>
      </c>
      <c r="X294" s="9" t="str">
        <f>VLOOKUP(C293,{"29 - Psychiatrie (Erwachsene)","Einrichtungen2";"30 - Kinder- und Jugendpsychiatrie","Einrichtungen2";"31 - Psychosomatik","Einrichtungen2";"00 - Bitte eine Einrichtung auswählen","Leer";0,"Leer"},2,0)</f>
        <v>Leer</v>
      </c>
      <c r="Y294" s="39" t="str">
        <f t="shared" si="34"/>
        <v>Leer</v>
      </c>
      <c r="Z294" s="9" t="str">
        <f>VLOOKUP($C294,{"29 - Psychiatrie (Erwachsene)","Psychiatrie";"30 - Kinder- und Jugendpsychiatrie","KJPsychiatrie";"31 - Psychosomatik","Psychosomatik";"00 - Bitte eine Fachabteilung auswählen","Leer";0,"Leer"},2,0)</f>
        <v>Leer</v>
      </c>
    </row>
    <row r="295" spans="2:26" ht="15" customHeight="1" x14ac:dyDescent="0.25">
      <c r="B295" s="78" t="str">
        <f t="shared" si="35"/>
        <v>!!!</v>
      </c>
      <c r="C295" s="279"/>
      <c r="D295" s="272"/>
      <c r="E295" s="280"/>
      <c r="F295" s="92"/>
      <c r="G295" s="281"/>
      <c r="H295" s="46"/>
      <c r="I295" s="46"/>
      <c r="J295" s="72"/>
      <c r="O295" s="9">
        <f t="shared" si="29"/>
        <v>0</v>
      </c>
      <c r="P295" s="9">
        <f>VLOOKUP(C295,{"29 - Psychiatrie (Erwachsene)",1;"30 - Kinder- und Jugendpsychiatrie",1;"31 - Psychosomatik",1;"00 - Bitte eine Fachabteilung auswählen",0;0,0},2,0)</f>
        <v>0</v>
      </c>
      <c r="Q295" s="9">
        <f t="shared" si="30"/>
        <v>0</v>
      </c>
      <c r="R295" s="9">
        <f t="shared" si="31"/>
        <v>0</v>
      </c>
      <c r="S295" s="9">
        <f t="shared" si="32"/>
        <v>0</v>
      </c>
      <c r="T295" s="9">
        <f t="shared" si="33"/>
        <v>0</v>
      </c>
      <c r="V295" s="9">
        <f>VLOOKUP($C295,{"29 - Psychiatrie (Erwachsene)",1;"30 - Kinder- und Jugendpsychiatrie",1;"31 - Psychosomatik",1;"00 - Bitte eine Fachabteilung auswählen",0;0,0},2,0)</f>
        <v>0</v>
      </c>
      <c r="W295" s="9" t="str">
        <f>IF('Angaben KH-Standort'!$D$13&gt;0,"VJ","KJA")</f>
        <v>KJA</v>
      </c>
      <c r="X295" s="9" t="str">
        <f>VLOOKUP(C294,{"29 - Psychiatrie (Erwachsene)","Einrichtungen2";"30 - Kinder- und Jugendpsychiatrie","Einrichtungen2";"31 - Psychosomatik","Einrichtungen2";"00 - Bitte eine Einrichtung auswählen","Leer";0,"Leer"},2,0)</f>
        <v>Leer</v>
      </c>
      <c r="Y295" s="39" t="str">
        <f t="shared" si="34"/>
        <v>Leer</v>
      </c>
      <c r="Z295" s="9" t="str">
        <f>VLOOKUP($C295,{"29 - Psychiatrie (Erwachsene)","Psychiatrie";"30 - Kinder- und Jugendpsychiatrie","KJPsychiatrie";"31 - Psychosomatik","Psychosomatik";"00 - Bitte eine Fachabteilung auswählen","Leer";0,"Leer"},2,0)</f>
        <v>Leer</v>
      </c>
    </row>
    <row r="296" spans="2:26" ht="15" customHeight="1" x14ac:dyDescent="0.25">
      <c r="B296" s="78" t="str">
        <f t="shared" si="35"/>
        <v>!!!</v>
      </c>
      <c r="C296" s="279"/>
      <c r="D296" s="272"/>
      <c r="E296" s="280"/>
      <c r="F296" s="92"/>
      <c r="G296" s="281"/>
      <c r="H296" s="46"/>
      <c r="I296" s="46"/>
      <c r="J296" s="72"/>
      <c r="O296" s="9">
        <f t="shared" si="29"/>
        <v>0</v>
      </c>
      <c r="P296" s="9">
        <f>VLOOKUP(C296,{"29 - Psychiatrie (Erwachsene)",1;"30 - Kinder- und Jugendpsychiatrie",1;"31 - Psychosomatik",1;"00 - Bitte eine Fachabteilung auswählen",0;0,0},2,0)</f>
        <v>0</v>
      </c>
      <c r="Q296" s="9">
        <f t="shared" si="30"/>
        <v>0</v>
      </c>
      <c r="R296" s="9">
        <f t="shared" si="31"/>
        <v>0</v>
      </c>
      <c r="S296" s="9">
        <f t="shared" si="32"/>
        <v>0</v>
      </c>
      <c r="T296" s="9">
        <f t="shared" si="33"/>
        <v>0</v>
      </c>
      <c r="V296" s="9">
        <f>VLOOKUP($C296,{"29 - Psychiatrie (Erwachsene)",1;"30 - Kinder- und Jugendpsychiatrie",1;"31 - Psychosomatik",1;"00 - Bitte eine Fachabteilung auswählen",0;0,0},2,0)</f>
        <v>0</v>
      </c>
      <c r="W296" s="9" t="str">
        <f>IF('Angaben KH-Standort'!$D$13&gt;0,"VJ","KJA")</f>
        <v>KJA</v>
      </c>
      <c r="X296" s="9" t="str">
        <f>VLOOKUP(C295,{"29 - Psychiatrie (Erwachsene)","Einrichtungen2";"30 - Kinder- und Jugendpsychiatrie","Einrichtungen2";"31 - Psychosomatik","Einrichtungen2";"00 - Bitte eine Einrichtung auswählen","Leer";0,"Leer"},2,0)</f>
        <v>Leer</v>
      </c>
      <c r="Y296" s="39" t="str">
        <f t="shared" si="34"/>
        <v>Leer</v>
      </c>
      <c r="Z296" s="9" t="str">
        <f>VLOOKUP($C296,{"29 - Psychiatrie (Erwachsene)","Psychiatrie";"30 - Kinder- und Jugendpsychiatrie","KJPsychiatrie";"31 - Psychosomatik","Psychosomatik";"00 - Bitte eine Fachabteilung auswählen","Leer";0,"Leer"},2,0)</f>
        <v>Leer</v>
      </c>
    </row>
    <row r="297" spans="2:26" ht="15" customHeight="1" x14ac:dyDescent="0.25">
      <c r="B297" s="78" t="str">
        <f t="shared" si="35"/>
        <v>!!!</v>
      </c>
      <c r="C297" s="279"/>
      <c r="D297" s="272"/>
      <c r="E297" s="280"/>
      <c r="F297" s="92"/>
      <c r="G297" s="281"/>
      <c r="H297" s="46"/>
      <c r="I297" s="46"/>
      <c r="J297" s="72"/>
      <c r="O297" s="9">
        <f t="shared" si="29"/>
        <v>0</v>
      </c>
      <c r="P297" s="9">
        <f>VLOOKUP(C297,{"29 - Psychiatrie (Erwachsene)",1;"30 - Kinder- und Jugendpsychiatrie",1;"31 - Psychosomatik",1;"00 - Bitte eine Fachabteilung auswählen",0;0,0},2,0)</f>
        <v>0</v>
      </c>
      <c r="Q297" s="9">
        <f t="shared" si="30"/>
        <v>0</v>
      </c>
      <c r="R297" s="9">
        <f t="shared" si="31"/>
        <v>0</v>
      </c>
      <c r="S297" s="9">
        <f t="shared" si="32"/>
        <v>0</v>
      </c>
      <c r="T297" s="9">
        <f t="shared" si="33"/>
        <v>0</v>
      </c>
      <c r="V297" s="9">
        <f>VLOOKUP($C297,{"29 - Psychiatrie (Erwachsene)",1;"30 - Kinder- und Jugendpsychiatrie",1;"31 - Psychosomatik",1;"00 - Bitte eine Fachabteilung auswählen",0;0,0},2,0)</f>
        <v>0</v>
      </c>
      <c r="W297" s="9" t="str">
        <f>IF('Angaben KH-Standort'!$D$13&gt;0,"VJ","KJA")</f>
        <v>KJA</v>
      </c>
      <c r="X297" s="9" t="str">
        <f>VLOOKUP(C296,{"29 - Psychiatrie (Erwachsene)","Einrichtungen2";"30 - Kinder- und Jugendpsychiatrie","Einrichtungen2";"31 - Psychosomatik","Einrichtungen2";"00 - Bitte eine Einrichtung auswählen","Leer";0,"Leer"},2,0)</f>
        <v>Leer</v>
      </c>
      <c r="Y297" s="39" t="str">
        <f t="shared" si="34"/>
        <v>Leer</v>
      </c>
      <c r="Z297" s="9" t="str">
        <f>VLOOKUP($C297,{"29 - Psychiatrie (Erwachsene)","Psychiatrie";"30 - Kinder- und Jugendpsychiatrie","KJPsychiatrie";"31 - Psychosomatik","Psychosomatik";"00 - Bitte eine Fachabteilung auswählen","Leer";0,"Leer"},2,0)</f>
        <v>Leer</v>
      </c>
    </row>
    <row r="298" spans="2:26" ht="15" customHeight="1" x14ac:dyDescent="0.25">
      <c r="B298" s="78" t="str">
        <f t="shared" si="35"/>
        <v>!!!</v>
      </c>
      <c r="C298" s="279"/>
      <c r="D298" s="272"/>
      <c r="E298" s="280"/>
      <c r="F298" s="92"/>
      <c r="G298" s="281"/>
      <c r="H298" s="46"/>
      <c r="I298" s="46"/>
      <c r="J298" s="72"/>
      <c r="O298" s="9">
        <f t="shared" si="29"/>
        <v>0</v>
      </c>
      <c r="P298" s="9">
        <f>VLOOKUP(C298,{"29 - Psychiatrie (Erwachsene)",1;"30 - Kinder- und Jugendpsychiatrie",1;"31 - Psychosomatik",1;"00 - Bitte eine Fachabteilung auswählen",0;0,0},2,0)</f>
        <v>0</v>
      </c>
      <c r="Q298" s="9">
        <f t="shared" si="30"/>
        <v>0</v>
      </c>
      <c r="R298" s="9">
        <f t="shared" si="31"/>
        <v>0</v>
      </c>
      <c r="S298" s="9">
        <f t="shared" si="32"/>
        <v>0</v>
      </c>
      <c r="T298" s="9">
        <f t="shared" si="33"/>
        <v>0</v>
      </c>
      <c r="V298" s="9">
        <f>VLOOKUP($C298,{"29 - Psychiatrie (Erwachsene)",1;"30 - Kinder- und Jugendpsychiatrie",1;"31 - Psychosomatik",1;"00 - Bitte eine Fachabteilung auswählen",0;0,0},2,0)</f>
        <v>0</v>
      </c>
      <c r="W298" s="9" t="str">
        <f>IF('Angaben KH-Standort'!$D$13&gt;0,"VJ","KJA")</f>
        <v>KJA</v>
      </c>
      <c r="X298" s="9" t="str">
        <f>VLOOKUP(C297,{"29 - Psychiatrie (Erwachsene)","Einrichtungen2";"30 - Kinder- und Jugendpsychiatrie","Einrichtungen2";"31 - Psychosomatik","Einrichtungen2";"00 - Bitte eine Einrichtung auswählen","Leer";0,"Leer"},2,0)</f>
        <v>Leer</v>
      </c>
      <c r="Y298" s="39" t="str">
        <f t="shared" si="34"/>
        <v>Leer</v>
      </c>
      <c r="Z298" s="9" t="str">
        <f>VLOOKUP($C298,{"29 - Psychiatrie (Erwachsene)","Psychiatrie";"30 - Kinder- und Jugendpsychiatrie","KJPsychiatrie";"31 - Psychosomatik","Psychosomatik";"00 - Bitte eine Fachabteilung auswählen","Leer";0,"Leer"},2,0)</f>
        <v>Leer</v>
      </c>
    </row>
    <row r="299" spans="2:26" ht="15" customHeight="1" x14ac:dyDescent="0.25">
      <c r="B299" s="78" t="str">
        <f t="shared" si="35"/>
        <v>!!!</v>
      </c>
      <c r="C299" s="279"/>
      <c r="D299" s="272"/>
      <c r="E299" s="280"/>
      <c r="F299" s="92"/>
      <c r="G299" s="281"/>
      <c r="H299" s="46"/>
      <c r="I299" s="46"/>
      <c r="J299" s="72"/>
      <c r="O299" s="9">
        <f t="shared" si="29"/>
        <v>0</v>
      </c>
      <c r="P299" s="9">
        <f>VLOOKUP(C299,{"29 - Psychiatrie (Erwachsene)",1;"30 - Kinder- und Jugendpsychiatrie",1;"31 - Psychosomatik",1;"00 - Bitte eine Fachabteilung auswählen",0;0,0},2,0)</f>
        <v>0</v>
      </c>
      <c r="Q299" s="9">
        <f t="shared" si="30"/>
        <v>0</v>
      </c>
      <c r="R299" s="9">
        <f t="shared" si="31"/>
        <v>0</v>
      </c>
      <c r="S299" s="9">
        <f t="shared" si="32"/>
        <v>0</v>
      </c>
      <c r="T299" s="9">
        <f t="shared" si="33"/>
        <v>0</v>
      </c>
      <c r="V299" s="9">
        <f>VLOOKUP($C299,{"29 - Psychiatrie (Erwachsene)",1;"30 - Kinder- und Jugendpsychiatrie",1;"31 - Psychosomatik",1;"00 - Bitte eine Fachabteilung auswählen",0;0,0},2,0)</f>
        <v>0</v>
      </c>
      <c r="W299" s="9" t="str">
        <f>IF('Angaben KH-Standort'!$D$13&gt;0,"VJ","KJA")</f>
        <v>KJA</v>
      </c>
      <c r="X299" s="9" t="str">
        <f>VLOOKUP(C298,{"29 - Psychiatrie (Erwachsene)","Einrichtungen2";"30 - Kinder- und Jugendpsychiatrie","Einrichtungen2";"31 - Psychosomatik","Einrichtungen2";"00 - Bitte eine Einrichtung auswählen","Leer";0,"Leer"},2,0)</f>
        <v>Leer</v>
      </c>
      <c r="Y299" s="39" t="str">
        <f t="shared" si="34"/>
        <v>Leer</v>
      </c>
      <c r="Z299" s="9" t="str">
        <f>VLOOKUP($C299,{"29 - Psychiatrie (Erwachsene)","Psychiatrie";"30 - Kinder- und Jugendpsychiatrie","KJPsychiatrie";"31 - Psychosomatik","Psychosomatik";"00 - Bitte eine Fachabteilung auswählen","Leer";0,"Leer"},2,0)</f>
        <v>Leer</v>
      </c>
    </row>
    <row r="300" spans="2:26" ht="15" customHeight="1" x14ac:dyDescent="0.25">
      <c r="B300" s="78" t="str">
        <f t="shared" si="35"/>
        <v>!!!</v>
      </c>
      <c r="C300" s="279"/>
      <c r="D300" s="272"/>
      <c r="E300" s="280"/>
      <c r="F300" s="92"/>
      <c r="G300" s="281"/>
      <c r="H300" s="46"/>
      <c r="I300" s="46"/>
      <c r="J300" s="72"/>
      <c r="O300" s="9">
        <f t="shared" si="29"/>
        <v>0</v>
      </c>
      <c r="P300" s="9">
        <f>VLOOKUP(C300,{"29 - Psychiatrie (Erwachsene)",1;"30 - Kinder- und Jugendpsychiatrie",1;"31 - Psychosomatik",1;"00 - Bitte eine Fachabteilung auswählen",0;0,0},2,0)</f>
        <v>0</v>
      </c>
      <c r="Q300" s="9">
        <f t="shared" si="30"/>
        <v>0</v>
      </c>
      <c r="R300" s="9">
        <f t="shared" si="31"/>
        <v>0</v>
      </c>
      <c r="S300" s="9">
        <f t="shared" si="32"/>
        <v>0</v>
      </c>
      <c r="T300" s="9">
        <f t="shared" si="33"/>
        <v>0</v>
      </c>
      <c r="V300" s="9">
        <f>VLOOKUP($C300,{"29 - Psychiatrie (Erwachsene)",1;"30 - Kinder- und Jugendpsychiatrie",1;"31 - Psychosomatik",1;"00 - Bitte eine Fachabteilung auswählen",0;0,0},2,0)</f>
        <v>0</v>
      </c>
      <c r="W300" s="9" t="str">
        <f>IF('Angaben KH-Standort'!$D$13&gt;0,"VJ","KJA")</f>
        <v>KJA</v>
      </c>
      <c r="X300" s="9" t="str">
        <f>VLOOKUP(C299,{"29 - Psychiatrie (Erwachsene)","Einrichtungen2";"30 - Kinder- und Jugendpsychiatrie","Einrichtungen2";"31 - Psychosomatik","Einrichtungen2";"00 - Bitte eine Einrichtung auswählen","Leer";0,"Leer"},2,0)</f>
        <v>Leer</v>
      </c>
      <c r="Y300" s="39" t="str">
        <f t="shared" si="34"/>
        <v>Leer</v>
      </c>
      <c r="Z300" s="9" t="str">
        <f>VLOOKUP($C300,{"29 - Psychiatrie (Erwachsene)","Psychiatrie";"30 - Kinder- und Jugendpsychiatrie","KJPsychiatrie";"31 - Psychosomatik","Psychosomatik";"00 - Bitte eine Fachabteilung auswählen","Leer";0,"Leer"},2,0)</f>
        <v>Leer</v>
      </c>
    </row>
    <row r="301" spans="2:26" ht="15" customHeight="1" x14ac:dyDescent="0.25">
      <c r="B301" s="78" t="str">
        <f t="shared" si="35"/>
        <v>!!!</v>
      </c>
      <c r="C301" s="279"/>
      <c r="D301" s="272"/>
      <c r="E301" s="280"/>
      <c r="F301" s="92"/>
      <c r="G301" s="281"/>
      <c r="H301" s="46"/>
      <c r="I301" s="46"/>
      <c r="J301" s="72"/>
      <c r="O301" s="9">
        <f t="shared" si="29"/>
        <v>0</v>
      </c>
      <c r="P301" s="9">
        <f>VLOOKUP(C301,{"29 - Psychiatrie (Erwachsene)",1;"30 - Kinder- und Jugendpsychiatrie",1;"31 - Psychosomatik",1;"00 - Bitte eine Fachabteilung auswählen",0;0,0},2,0)</f>
        <v>0</v>
      </c>
      <c r="Q301" s="9">
        <f t="shared" si="30"/>
        <v>0</v>
      </c>
      <c r="R301" s="9">
        <f t="shared" si="31"/>
        <v>0</v>
      </c>
      <c r="S301" s="9">
        <f t="shared" si="32"/>
        <v>0</v>
      </c>
      <c r="T301" s="9">
        <f t="shared" si="33"/>
        <v>0</v>
      </c>
      <c r="V301" s="9">
        <f>VLOOKUP($C301,{"29 - Psychiatrie (Erwachsene)",1;"30 - Kinder- und Jugendpsychiatrie",1;"31 - Psychosomatik",1;"00 - Bitte eine Fachabteilung auswählen",0;0,0},2,0)</f>
        <v>0</v>
      </c>
      <c r="W301" s="9" t="str">
        <f>IF('Angaben KH-Standort'!$D$13&gt;0,"VJ","KJA")</f>
        <v>KJA</v>
      </c>
      <c r="X301" s="9" t="str">
        <f>VLOOKUP(C300,{"29 - Psychiatrie (Erwachsene)","Einrichtungen2";"30 - Kinder- und Jugendpsychiatrie","Einrichtungen2";"31 - Psychosomatik","Einrichtungen2";"00 - Bitte eine Einrichtung auswählen","Leer";0,"Leer"},2,0)</f>
        <v>Leer</v>
      </c>
      <c r="Y301" s="39" t="str">
        <f t="shared" si="34"/>
        <v>Leer</v>
      </c>
      <c r="Z301" s="9" t="str">
        <f>VLOOKUP($C301,{"29 - Psychiatrie (Erwachsene)","Psychiatrie";"30 - Kinder- und Jugendpsychiatrie","KJPsychiatrie";"31 - Psychosomatik","Psychosomatik";"00 - Bitte eine Fachabteilung auswählen","Leer";0,"Leer"},2,0)</f>
        <v>Leer</v>
      </c>
    </row>
    <row r="302" spans="2:26" ht="15" customHeight="1" x14ac:dyDescent="0.25">
      <c r="B302" s="78" t="str">
        <f t="shared" si="35"/>
        <v>!!!</v>
      </c>
      <c r="C302" s="279"/>
      <c r="D302" s="272"/>
      <c r="E302" s="280"/>
      <c r="F302" s="92"/>
      <c r="G302" s="281"/>
      <c r="H302" s="46"/>
      <c r="I302" s="46"/>
      <c r="J302" s="72"/>
      <c r="O302" s="9">
        <f t="shared" si="29"/>
        <v>0</v>
      </c>
      <c r="P302" s="9">
        <f>VLOOKUP(C302,{"29 - Psychiatrie (Erwachsene)",1;"30 - Kinder- und Jugendpsychiatrie",1;"31 - Psychosomatik",1;"00 - Bitte eine Fachabteilung auswählen",0;0,0},2,0)</f>
        <v>0</v>
      </c>
      <c r="Q302" s="9">
        <f t="shared" si="30"/>
        <v>0</v>
      </c>
      <c r="R302" s="9">
        <f t="shared" si="31"/>
        <v>0</v>
      </c>
      <c r="S302" s="9">
        <f t="shared" si="32"/>
        <v>0</v>
      </c>
      <c r="T302" s="9">
        <f t="shared" si="33"/>
        <v>0</v>
      </c>
      <c r="V302" s="9">
        <f>VLOOKUP($C302,{"29 - Psychiatrie (Erwachsene)",1;"30 - Kinder- und Jugendpsychiatrie",1;"31 - Psychosomatik",1;"00 - Bitte eine Fachabteilung auswählen",0;0,0},2,0)</f>
        <v>0</v>
      </c>
      <c r="W302" s="9" t="str">
        <f>IF('Angaben KH-Standort'!$D$13&gt;0,"VJ","KJA")</f>
        <v>KJA</v>
      </c>
      <c r="X302" s="9" t="str">
        <f>VLOOKUP(C301,{"29 - Psychiatrie (Erwachsene)","Einrichtungen2";"30 - Kinder- und Jugendpsychiatrie","Einrichtungen2";"31 - Psychosomatik","Einrichtungen2";"00 - Bitte eine Einrichtung auswählen","Leer";0,"Leer"},2,0)</f>
        <v>Leer</v>
      </c>
      <c r="Y302" s="39" t="str">
        <f t="shared" si="34"/>
        <v>Leer</v>
      </c>
      <c r="Z302" s="9" t="str">
        <f>VLOOKUP($C302,{"29 - Psychiatrie (Erwachsene)","Psychiatrie";"30 - Kinder- und Jugendpsychiatrie","KJPsychiatrie";"31 - Psychosomatik","Psychosomatik";"00 - Bitte eine Fachabteilung auswählen","Leer";0,"Leer"},2,0)</f>
        <v>Leer</v>
      </c>
    </row>
    <row r="303" spans="2:26" ht="15" customHeight="1" x14ac:dyDescent="0.25">
      <c r="B303" s="78" t="str">
        <f t="shared" si="35"/>
        <v>!!!</v>
      </c>
      <c r="C303" s="279"/>
      <c r="D303" s="272"/>
      <c r="E303" s="280"/>
      <c r="F303" s="92"/>
      <c r="G303" s="281"/>
      <c r="H303" s="46"/>
      <c r="I303" s="46"/>
      <c r="J303" s="72"/>
      <c r="O303" s="9">
        <f t="shared" si="29"/>
        <v>0</v>
      </c>
      <c r="P303" s="9">
        <f>VLOOKUP(C303,{"29 - Psychiatrie (Erwachsene)",1;"30 - Kinder- und Jugendpsychiatrie",1;"31 - Psychosomatik",1;"00 - Bitte eine Fachabteilung auswählen",0;0,0},2,0)</f>
        <v>0</v>
      </c>
      <c r="Q303" s="9">
        <f t="shared" si="30"/>
        <v>0</v>
      </c>
      <c r="R303" s="9">
        <f t="shared" si="31"/>
        <v>0</v>
      </c>
      <c r="S303" s="9">
        <f t="shared" si="32"/>
        <v>0</v>
      </c>
      <c r="T303" s="9">
        <f t="shared" si="33"/>
        <v>0</v>
      </c>
      <c r="V303" s="9">
        <f>VLOOKUP($C303,{"29 - Psychiatrie (Erwachsene)",1;"30 - Kinder- und Jugendpsychiatrie",1;"31 - Psychosomatik",1;"00 - Bitte eine Fachabteilung auswählen",0;0,0},2,0)</f>
        <v>0</v>
      </c>
      <c r="W303" s="9" t="str">
        <f>IF('Angaben KH-Standort'!$D$13&gt;0,"VJ","KJA")</f>
        <v>KJA</v>
      </c>
      <c r="X303" s="9" t="str">
        <f>VLOOKUP(C302,{"29 - Psychiatrie (Erwachsene)","Einrichtungen2";"30 - Kinder- und Jugendpsychiatrie","Einrichtungen2";"31 - Psychosomatik","Einrichtungen2";"00 - Bitte eine Einrichtung auswählen","Leer";0,"Leer"},2,0)</f>
        <v>Leer</v>
      </c>
      <c r="Y303" s="39" t="str">
        <f t="shared" si="34"/>
        <v>Leer</v>
      </c>
      <c r="Z303" s="9" t="str">
        <f>VLOOKUP($C303,{"29 - Psychiatrie (Erwachsene)","Psychiatrie";"30 - Kinder- und Jugendpsychiatrie","KJPsychiatrie";"31 - Psychosomatik","Psychosomatik";"00 - Bitte eine Fachabteilung auswählen","Leer";0,"Leer"},2,0)</f>
        <v>Leer</v>
      </c>
    </row>
    <row r="304" spans="2:26" ht="15" customHeight="1" x14ac:dyDescent="0.25">
      <c r="B304" s="78" t="str">
        <f t="shared" si="35"/>
        <v>!!!</v>
      </c>
      <c r="C304" s="279"/>
      <c r="D304" s="272"/>
      <c r="E304" s="280"/>
      <c r="F304" s="92"/>
      <c r="G304" s="281"/>
      <c r="H304" s="46"/>
      <c r="I304" s="46"/>
      <c r="J304" s="72"/>
      <c r="O304" s="9">
        <f t="shared" si="29"/>
        <v>0</v>
      </c>
      <c r="P304" s="9">
        <f>VLOOKUP(C304,{"29 - Psychiatrie (Erwachsene)",1;"30 - Kinder- und Jugendpsychiatrie",1;"31 - Psychosomatik",1;"00 - Bitte eine Fachabteilung auswählen",0;0,0},2,0)</f>
        <v>0</v>
      </c>
      <c r="Q304" s="9">
        <f t="shared" si="30"/>
        <v>0</v>
      </c>
      <c r="R304" s="9">
        <f t="shared" si="31"/>
        <v>0</v>
      </c>
      <c r="S304" s="9">
        <f t="shared" si="32"/>
        <v>0</v>
      </c>
      <c r="T304" s="9">
        <f t="shared" si="33"/>
        <v>0</v>
      </c>
      <c r="V304" s="9">
        <f>VLOOKUP($C304,{"29 - Psychiatrie (Erwachsene)",1;"30 - Kinder- und Jugendpsychiatrie",1;"31 - Psychosomatik",1;"00 - Bitte eine Fachabteilung auswählen",0;0,0},2,0)</f>
        <v>0</v>
      </c>
      <c r="W304" s="9" t="str">
        <f>IF('Angaben KH-Standort'!$D$13&gt;0,"VJ","KJA")</f>
        <v>KJA</v>
      </c>
      <c r="X304" s="9" t="str">
        <f>VLOOKUP(C303,{"29 - Psychiatrie (Erwachsene)","Einrichtungen2";"30 - Kinder- und Jugendpsychiatrie","Einrichtungen2";"31 - Psychosomatik","Einrichtungen2";"00 - Bitte eine Einrichtung auswählen","Leer";0,"Leer"},2,0)</f>
        <v>Leer</v>
      </c>
      <c r="Y304" s="39" t="str">
        <f t="shared" si="34"/>
        <v>Leer</v>
      </c>
      <c r="Z304" s="9" t="str">
        <f>VLOOKUP($C304,{"29 - Psychiatrie (Erwachsene)","Psychiatrie";"30 - Kinder- und Jugendpsychiatrie","KJPsychiatrie";"31 - Psychosomatik","Psychosomatik";"00 - Bitte eine Fachabteilung auswählen","Leer";0,"Leer"},2,0)</f>
        <v>Leer</v>
      </c>
    </row>
    <row r="305" spans="2:26" ht="15" customHeight="1" x14ac:dyDescent="0.25">
      <c r="B305" s="78" t="str">
        <f t="shared" si="35"/>
        <v>!!!</v>
      </c>
      <c r="C305" s="279"/>
      <c r="D305" s="272"/>
      <c r="E305" s="280"/>
      <c r="F305" s="92"/>
      <c r="G305" s="281"/>
      <c r="H305" s="46"/>
      <c r="I305" s="46"/>
      <c r="J305" s="72"/>
      <c r="O305" s="9">
        <f t="shared" si="29"/>
        <v>0</v>
      </c>
      <c r="P305" s="9">
        <f>VLOOKUP(C305,{"29 - Psychiatrie (Erwachsene)",1;"30 - Kinder- und Jugendpsychiatrie",1;"31 - Psychosomatik",1;"00 - Bitte eine Fachabteilung auswählen",0;0,0},2,0)</f>
        <v>0</v>
      </c>
      <c r="Q305" s="9">
        <f t="shared" si="30"/>
        <v>0</v>
      </c>
      <c r="R305" s="9">
        <f t="shared" si="31"/>
        <v>0</v>
      </c>
      <c r="S305" s="9">
        <f t="shared" si="32"/>
        <v>0</v>
      </c>
      <c r="T305" s="9">
        <f t="shared" si="33"/>
        <v>0</v>
      </c>
      <c r="V305" s="9">
        <f>VLOOKUP($C305,{"29 - Psychiatrie (Erwachsene)",1;"30 - Kinder- und Jugendpsychiatrie",1;"31 - Psychosomatik",1;"00 - Bitte eine Fachabteilung auswählen",0;0,0},2,0)</f>
        <v>0</v>
      </c>
      <c r="W305" s="9" t="str">
        <f>IF('Angaben KH-Standort'!$D$13&gt;0,"VJ","KJA")</f>
        <v>KJA</v>
      </c>
      <c r="X305" s="9" t="str">
        <f>VLOOKUP(C304,{"29 - Psychiatrie (Erwachsene)","Einrichtungen2";"30 - Kinder- und Jugendpsychiatrie","Einrichtungen2";"31 - Psychosomatik","Einrichtungen2";"00 - Bitte eine Einrichtung auswählen","Leer";0,"Leer"},2,0)</f>
        <v>Leer</v>
      </c>
      <c r="Y305" s="39" t="str">
        <f t="shared" si="34"/>
        <v>Leer</v>
      </c>
      <c r="Z305" s="9" t="str">
        <f>VLOOKUP($C305,{"29 - Psychiatrie (Erwachsene)","Psychiatrie";"30 - Kinder- und Jugendpsychiatrie","KJPsychiatrie";"31 - Psychosomatik","Psychosomatik";"00 - Bitte eine Fachabteilung auswählen","Leer";0,"Leer"},2,0)</f>
        <v>Leer</v>
      </c>
    </row>
    <row r="306" spans="2:26" ht="15" customHeight="1" x14ac:dyDescent="0.25">
      <c r="B306" s="78" t="str">
        <f t="shared" si="35"/>
        <v>!!!</v>
      </c>
      <c r="C306" s="279"/>
      <c r="D306" s="272"/>
      <c r="E306" s="280"/>
      <c r="F306" s="92"/>
      <c r="G306" s="281"/>
      <c r="H306" s="46"/>
      <c r="I306" s="46"/>
      <c r="J306" s="72"/>
      <c r="O306" s="9">
        <f t="shared" si="29"/>
        <v>0</v>
      </c>
      <c r="P306" s="9">
        <f>VLOOKUP(C306,{"29 - Psychiatrie (Erwachsene)",1;"30 - Kinder- und Jugendpsychiatrie",1;"31 - Psychosomatik",1;"00 - Bitte eine Fachabteilung auswählen",0;0,0},2,0)</f>
        <v>0</v>
      </c>
      <c r="Q306" s="9">
        <f t="shared" si="30"/>
        <v>0</v>
      </c>
      <c r="R306" s="9">
        <f t="shared" si="31"/>
        <v>0</v>
      </c>
      <c r="S306" s="9">
        <f t="shared" si="32"/>
        <v>0</v>
      </c>
      <c r="T306" s="9">
        <f t="shared" si="33"/>
        <v>0</v>
      </c>
      <c r="V306" s="9">
        <f>VLOOKUP($C306,{"29 - Psychiatrie (Erwachsene)",1;"30 - Kinder- und Jugendpsychiatrie",1;"31 - Psychosomatik",1;"00 - Bitte eine Fachabteilung auswählen",0;0,0},2,0)</f>
        <v>0</v>
      </c>
      <c r="W306" s="9" t="str">
        <f>IF('Angaben KH-Standort'!$D$13&gt;0,"VJ","KJA")</f>
        <v>KJA</v>
      </c>
      <c r="X306" s="9" t="str">
        <f>VLOOKUP(C305,{"29 - Psychiatrie (Erwachsene)","Einrichtungen2";"30 - Kinder- und Jugendpsychiatrie","Einrichtungen2";"31 - Psychosomatik","Einrichtungen2";"00 - Bitte eine Einrichtung auswählen","Leer";0,"Leer"},2,0)</f>
        <v>Leer</v>
      </c>
      <c r="Y306" s="39" t="str">
        <f t="shared" si="34"/>
        <v>Leer</v>
      </c>
      <c r="Z306" s="9" t="str">
        <f>VLOOKUP($C306,{"29 - Psychiatrie (Erwachsene)","Psychiatrie";"30 - Kinder- und Jugendpsychiatrie","KJPsychiatrie";"31 - Psychosomatik","Psychosomatik";"00 - Bitte eine Fachabteilung auswählen","Leer";0,"Leer"},2,0)</f>
        <v>Leer</v>
      </c>
    </row>
    <row r="307" spans="2:26" ht="15" customHeight="1" x14ac:dyDescent="0.25">
      <c r="B307" s="78" t="str">
        <f t="shared" si="35"/>
        <v>!!!</v>
      </c>
      <c r="C307" s="279"/>
      <c r="D307" s="272"/>
      <c r="E307" s="280"/>
      <c r="F307" s="92"/>
      <c r="G307" s="281"/>
      <c r="H307" s="46"/>
      <c r="I307" s="46"/>
      <c r="J307" s="72"/>
      <c r="O307" s="9">
        <f t="shared" si="29"/>
        <v>0</v>
      </c>
      <c r="P307" s="9">
        <f>VLOOKUP(C307,{"29 - Psychiatrie (Erwachsene)",1;"30 - Kinder- und Jugendpsychiatrie",1;"31 - Psychosomatik",1;"00 - Bitte eine Fachabteilung auswählen",0;0,0},2,0)</f>
        <v>0</v>
      </c>
      <c r="Q307" s="9">
        <f t="shared" si="30"/>
        <v>0</v>
      </c>
      <c r="R307" s="9">
        <f t="shared" si="31"/>
        <v>0</v>
      </c>
      <c r="S307" s="9">
        <f t="shared" si="32"/>
        <v>0</v>
      </c>
      <c r="T307" s="9">
        <f t="shared" si="33"/>
        <v>0</v>
      </c>
      <c r="V307" s="9">
        <f>VLOOKUP($C307,{"29 - Psychiatrie (Erwachsene)",1;"30 - Kinder- und Jugendpsychiatrie",1;"31 - Psychosomatik",1;"00 - Bitte eine Fachabteilung auswählen",0;0,0},2,0)</f>
        <v>0</v>
      </c>
      <c r="W307" s="9" t="str">
        <f>IF('Angaben KH-Standort'!$D$13&gt;0,"VJ","KJA")</f>
        <v>KJA</v>
      </c>
      <c r="X307" s="9" t="str">
        <f>VLOOKUP(C306,{"29 - Psychiatrie (Erwachsene)","Einrichtungen2";"30 - Kinder- und Jugendpsychiatrie","Einrichtungen2";"31 - Psychosomatik","Einrichtungen2";"00 - Bitte eine Einrichtung auswählen","Leer";0,"Leer"},2,0)</f>
        <v>Leer</v>
      </c>
      <c r="Y307" s="39" t="str">
        <f t="shared" si="34"/>
        <v>Leer</v>
      </c>
      <c r="Z307" s="9" t="str">
        <f>VLOOKUP($C307,{"29 - Psychiatrie (Erwachsene)","Psychiatrie";"30 - Kinder- und Jugendpsychiatrie","KJPsychiatrie";"31 - Psychosomatik","Psychosomatik";"00 - Bitte eine Fachabteilung auswählen","Leer";0,"Leer"},2,0)</f>
        <v>Leer</v>
      </c>
    </row>
    <row r="308" spans="2:26" ht="15" customHeight="1" x14ac:dyDescent="0.25">
      <c r="B308" s="78" t="str">
        <f t="shared" si="35"/>
        <v>!!!</v>
      </c>
      <c r="C308" s="279"/>
      <c r="D308" s="272"/>
      <c r="E308" s="280"/>
      <c r="F308" s="92"/>
      <c r="G308" s="281"/>
      <c r="H308" s="46"/>
      <c r="I308" s="46"/>
      <c r="J308" s="72"/>
      <c r="O308" s="9">
        <f t="shared" si="29"/>
        <v>0</v>
      </c>
      <c r="P308" s="9">
        <f>VLOOKUP(C308,{"29 - Psychiatrie (Erwachsene)",1;"30 - Kinder- und Jugendpsychiatrie",1;"31 - Psychosomatik",1;"00 - Bitte eine Fachabteilung auswählen",0;0,0},2,0)</f>
        <v>0</v>
      </c>
      <c r="Q308" s="9">
        <f t="shared" si="30"/>
        <v>0</v>
      </c>
      <c r="R308" s="9">
        <f t="shared" si="31"/>
        <v>0</v>
      </c>
      <c r="S308" s="9">
        <f t="shared" si="32"/>
        <v>0</v>
      </c>
      <c r="T308" s="9">
        <f t="shared" si="33"/>
        <v>0</v>
      </c>
      <c r="V308" s="9">
        <f>VLOOKUP($C308,{"29 - Psychiatrie (Erwachsene)",1;"30 - Kinder- und Jugendpsychiatrie",1;"31 - Psychosomatik",1;"00 - Bitte eine Fachabteilung auswählen",0;0,0},2,0)</f>
        <v>0</v>
      </c>
      <c r="W308" s="9" t="str">
        <f>IF('Angaben KH-Standort'!$D$13&gt;0,"VJ","KJA")</f>
        <v>KJA</v>
      </c>
      <c r="X308" s="9" t="str">
        <f>VLOOKUP(C307,{"29 - Psychiatrie (Erwachsene)","Einrichtungen2";"30 - Kinder- und Jugendpsychiatrie","Einrichtungen2";"31 - Psychosomatik","Einrichtungen2";"00 - Bitte eine Einrichtung auswählen","Leer";0,"Leer"},2,0)</f>
        <v>Leer</v>
      </c>
      <c r="Y308" s="39" t="str">
        <f t="shared" si="34"/>
        <v>Leer</v>
      </c>
      <c r="Z308" s="9" t="str">
        <f>VLOOKUP($C308,{"29 - Psychiatrie (Erwachsene)","Psychiatrie";"30 - Kinder- und Jugendpsychiatrie","KJPsychiatrie";"31 - Psychosomatik","Psychosomatik";"00 - Bitte eine Fachabteilung auswählen","Leer";0,"Leer"},2,0)</f>
        <v>Leer</v>
      </c>
    </row>
    <row r="309" spans="2:26" ht="15" customHeight="1" x14ac:dyDescent="0.25">
      <c r="B309" s="78" t="str">
        <f t="shared" si="35"/>
        <v>!!!</v>
      </c>
      <c r="C309" s="279"/>
      <c r="D309" s="272"/>
      <c r="E309" s="280"/>
      <c r="F309" s="92"/>
      <c r="G309" s="281"/>
      <c r="H309" s="46"/>
      <c r="I309" s="46"/>
      <c r="J309" s="72"/>
      <c r="O309" s="9">
        <f t="shared" si="29"/>
        <v>0</v>
      </c>
      <c r="P309" s="9">
        <f>VLOOKUP(C309,{"29 - Psychiatrie (Erwachsene)",1;"30 - Kinder- und Jugendpsychiatrie",1;"31 - Psychosomatik",1;"00 - Bitte eine Fachabteilung auswählen",0;0,0},2,0)</f>
        <v>0</v>
      </c>
      <c r="Q309" s="9">
        <f t="shared" si="30"/>
        <v>0</v>
      </c>
      <c r="R309" s="9">
        <f t="shared" si="31"/>
        <v>0</v>
      </c>
      <c r="S309" s="9">
        <f t="shared" si="32"/>
        <v>0</v>
      </c>
      <c r="T309" s="9">
        <f t="shared" si="33"/>
        <v>0</v>
      </c>
      <c r="V309" s="9">
        <f>VLOOKUP($C309,{"29 - Psychiatrie (Erwachsene)",1;"30 - Kinder- und Jugendpsychiatrie",1;"31 - Psychosomatik",1;"00 - Bitte eine Fachabteilung auswählen",0;0,0},2,0)</f>
        <v>0</v>
      </c>
      <c r="W309" s="9" t="str">
        <f>IF('Angaben KH-Standort'!$D$13&gt;0,"VJ","KJA")</f>
        <v>KJA</v>
      </c>
      <c r="X309" s="9" t="str">
        <f>VLOOKUP(C308,{"29 - Psychiatrie (Erwachsene)","Einrichtungen2";"30 - Kinder- und Jugendpsychiatrie","Einrichtungen2";"31 - Psychosomatik","Einrichtungen2";"00 - Bitte eine Einrichtung auswählen","Leer";0,"Leer"},2,0)</f>
        <v>Leer</v>
      </c>
      <c r="Y309" s="39" t="str">
        <f t="shared" si="34"/>
        <v>Leer</v>
      </c>
      <c r="Z309" s="9" t="str">
        <f>VLOOKUP($C309,{"29 - Psychiatrie (Erwachsene)","Psychiatrie";"30 - Kinder- und Jugendpsychiatrie","KJPsychiatrie";"31 - Psychosomatik","Psychosomatik";"00 - Bitte eine Fachabteilung auswählen","Leer";0,"Leer"},2,0)</f>
        <v>Leer</v>
      </c>
    </row>
    <row r="310" spans="2:26" ht="15" customHeight="1" x14ac:dyDescent="0.25">
      <c r="B310" s="78" t="str">
        <f t="shared" si="35"/>
        <v>!!!</v>
      </c>
      <c r="C310" s="279"/>
      <c r="D310" s="272"/>
      <c r="E310" s="280"/>
      <c r="F310" s="92"/>
      <c r="G310" s="281"/>
      <c r="H310" s="46"/>
      <c r="I310" s="46"/>
      <c r="J310" s="72"/>
      <c r="O310" s="9">
        <f t="shared" si="29"/>
        <v>0</v>
      </c>
      <c r="P310" s="9">
        <f>VLOOKUP(C310,{"29 - Psychiatrie (Erwachsene)",1;"30 - Kinder- und Jugendpsychiatrie",1;"31 - Psychosomatik",1;"00 - Bitte eine Fachabteilung auswählen",0;0,0},2,0)</f>
        <v>0</v>
      </c>
      <c r="Q310" s="9">
        <f t="shared" si="30"/>
        <v>0</v>
      </c>
      <c r="R310" s="9">
        <f t="shared" si="31"/>
        <v>0</v>
      </c>
      <c r="S310" s="9">
        <f t="shared" si="32"/>
        <v>0</v>
      </c>
      <c r="T310" s="9">
        <f t="shared" si="33"/>
        <v>0</v>
      </c>
      <c r="V310" s="9">
        <f>VLOOKUP($C310,{"29 - Psychiatrie (Erwachsene)",1;"30 - Kinder- und Jugendpsychiatrie",1;"31 - Psychosomatik",1;"00 - Bitte eine Fachabteilung auswählen",0;0,0},2,0)</f>
        <v>0</v>
      </c>
      <c r="W310" s="9" t="str">
        <f>IF('Angaben KH-Standort'!$D$13&gt;0,"VJ","KJA")</f>
        <v>KJA</v>
      </c>
      <c r="X310" s="9" t="str">
        <f>VLOOKUP(C309,{"29 - Psychiatrie (Erwachsene)","Einrichtungen2";"30 - Kinder- und Jugendpsychiatrie","Einrichtungen2";"31 - Psychosomatik","Einrichtungen2";"00 - Bitte eine Einrichtung auswählen","Leer";0,"Leer"},2,0)</f>
        <v>Leer</v>
      </c>
      <c r="Y310" s="39" t="str">
        <f t="shared" si="34"/>
        <v>Leer</v>
      </c>
      <c r="Z310" s="9" t="str">
        <f>VLOOKUP($C310,{"29 - Psychiatrie (Erwachsene)","Psychiatrie";"30 - Kinder- und Jugendpsychiatrie","KJPsychiatrie";"31 - Psychosomatik","Psychosomatik";"00 - Bitte eine Fachabteilung auswählen","Leer";0,"Leer"},2,0)</f>
        <v>Leer</v>
      </c>
    </row>
    <row r="311" spans="2:26" ht="15" customHeight="1" x14ac:dyDescent="0.25">
      <c r="B311" s="78" t="str">
        <f t="shared" si="35"/>
        <v>!!!</v>
      </c>
      <c r="C311" s="279"/>
      <c r="D311" s="272"/>
      <c r="E311" s="280"/>
      <c r="F311" s="92"/>
      <c r="G311" s="281"/>
      <c r="H311" s="46"/>
      <c r="I311" s="46"/>
      <c r="J311" s="72"/>
      <c r="O311" s="9">
        <f t="shared" si="29"/>
        <v>0</v>
      </c>
      <c r="P311" s="9">
        <f>VLOOKUP(C311,{"29 - Psychiatrie (Erwachsene)",1;"30 - Kinder- und Jugendpsychiatrie",1;"31 - Psychosomatik",1;"00 - Bitte eine Fachabteilung auswählen",0;0,0},2,0)</f>
        <v>0</v>
      </c>
      <c r="Q311" s="9">
        <f t="shared" si="30"/>
        <v>0</v>
      </c>
      <c r="R311" s="9">
        <f t="shared" si="31"/>
        <v>0</v>
      </c>
      <c r="S311" s="9">
        <f t="shared" si="32"/>
        <v>0</v>
      </c>
      <c r="T311" s="9">
        <f t="shared" si="33"/>
        <v>0</v>
      </c>
      <c r="V311" s="9">
        <f>VLOOKUP($C311,{"29 - Psychiatrie (Erwachsene)",1;"30 - Kinder- und Jugendpsychiatrie",1;"31 - Psychosomatik",1;"00 - Bitte eine Fachabteilung auswählen",0;0,0},2,0)</f>
        <v>0</v>
      </c>
      <c r="W311" s="9" t="str">
        <f>IF('Angaben KH-Standort'!$D$13&gt;0,"VJ","KJA")</f>
        <v>KJA</v>
      </c>
      <c r="X311" s="9" t="str">
        <f>VLOOKUP(C310,{"29 - Psychiatrie (Erwachsene)","Einrichtungen2";"30 - Kinder- und Jugendpsychiatrie","Einrichtungen2";"31 - Psychosomatik","Einrichtungen2";"00 - Bitte eine Einrichtung auswählen","Leer";0,"Leer"},2,0)</f>
        <v>Leer</v>
      </c>
      <c r="Y311" s="39" t="str">
        <f t="shared" si="34"/>
        <v>Leer</v>
      </c>
      <c r="Z311" s="9" t="str">
        <f>VLOOKUP($C311,{"29 - Psychiatrie (Erwachsene)","Psychiatrie";"30 - Kinder- und Jugendpsychiatrie","KJPsychiatrie";"31 - Psychosomatik","Psychosomatik";"00 - Bitte eine Fachabteilung auswählen","Leer";0,"Leer"},2,0)</f>
        <v>Leer</v>
      </c>
    </row>
    <row r="312" spans="2:26" ht="15" customHeight="1" x14ac:dyDescent="0.25">
      <c r="B312" s="78" t="str">
        <f t="shared" si="35"/>
        <v>!!!</v>
      </c>
      <c r="C312" s="279"/>
      <c r="D312" s="272"/>
      <c r="E312" s="280"/>
      <c r="F312" s="92"/>
      <c r="G312" s="281"/>
      <c r="H312" s="46"/>
      <c r="I312" s="46"/>
      <c r="J312" s="72"/>
      <c r="O312" s="9">
        <f t="shared" si="29"/>
        <v>0</v>
      </c>
      <c r="P312" s="9">
        <f>VLOOKUP(C312,{"29 - Psychiatrie (Erwachsene)",1;"30 - Kinder- und Jugendpsychiatrie",1;"31 - Psychosomatik",1;"00 - Bitte eine Fachabteilung auswählen",0;0,0},2,0)</f>
        <v>0</v>
      </c>
      <c r="Q312" s="9">
        <f t="shared" si="30"/>
        <v>0</v>
      </c>
      <c r="R312" s="9">
        <f t="shared" si="31"/>
        <v>0</v>
      </c>
      <c r="S312" s="9">
        <f t="shared" si="32"/>
        <v>0</v>
      </c>
      <c r="T312" s="9">
        <f t="shared" si="33"/>
        <v>0</v>
      </c>
      <c r="V312" s="9">
        <f>VLOOKUP($C312,{"29 - Psychiatrie (Erwachsene)",1;"30 - Kinder- und Jugendpsychiatrie",1;"31 - Psychosomatik",1;"00 - Bitte eine Fachabteilung auswählen",0;0,0},2,0)</f>
        <v>0</v>
      </c>
      <c r="W312" s="9" t="str">
        <f>IF('Angaben KH-Standort'!$D$13&gt;0,"VJ","KJA")</f>
        <v>KJA</v>
      </c>
      <c r="X312" s="9" t="str">
        <f>VLOOKUP(C311,{"29 - Psychiatrie (Erwachsene)","Einrichtungen2";"30 - Kinder- und Jugendpsychiatrie","Einrichtungen2";"31 - Psychosomatik","Einrichtungen2";"00 - Bitte eine Einrichtung auswählen","Leer";0,"Leer"},2,0)</f>
        <v>Leer</v>
      </c>
      <c r="Y312" s="39" t="str">
        <f t="shared" si="34"/>
        <v>Leer</v>
      </c>
      <c r="Z312" s="9" t="str">
        <f>VLOOKUP($C312,{"29 - Psychiatrie (Erwachsene)","Psychiatrie";"30 - Kinder- und Jugendpsychiatrie","KJPsychiatrie";"31 - Psychosomatik","Psychosomatik";"00 - Bitte eine Fachabteilung auswählen","Leer";0,"Leer"},2,0)</f>
        <v>Leer</v>
      </c>
    </row>
    <row r="313" spans="2:26" ht="15" customHeight="1" x14ac:dyDescent="0.25">
      <c r="B313" s="78" t="str">
        <f t="shared" si="35"/>
        <v>!!!</v>
      </c>
      <c r="C313" s="279"/>
      <c r="D313" s="272"/>
      <c r="E313" s="280"/>
      <c r="F313" s="92"/>
      <c r="G313" s="281"/>
      <c r="H313" s="46"/>
      <c r="I313" s="46"/>
      <c r="J313" s="72"/>
      <c r="O313" s="9">
        <f t="shared" si="29"/>
        <v>0</v>
      </c>
      <c r="P313" s="9">
        <f>VLOOKUP(C313,{"29 - Psychiatrie (Erwachsene)",1;"30 - Kinder- und Jugendpsychiatrie",1;"31 - Psychosomatik",1;"00 - Bitte eine Fachabteilung auswählen",0;0,0},2,0)</f>
        <v>0</v>
      </c>
      <c r="Q313" s="9">
        <f t="shared" si="30"/>
        <v>0</v>
      </c>
      <c r="R313" s="9">
        <f t="shared" si="31"/>
        <v>0</v>
      </c>
      <c r="S313" s="9">
        <f t="shared" si="32"/>
        <v>0</v>
      </c>
      <c r="T313" s="9">
        <f t="shared" si="33"/>
        <v>0</v>
      </c>
      <c r="V313" s="9">
        <f>VLOOKUP($C313,{"29 - Psychiatrie (Erwachsene)",1;"30 - Kinder- und Jugendpsychiatrie",1;"31 - Psychosomatik",1;"00 - Bitte eine Fachabteilung auswählen",0;0,0},2,0)</f>
        <v>0</v>
      </c>
      <c r="W313" s="9" t="str">
        <f>IF('Angaben KH-Standort'!$D$13&gt;0,"VJ","KJA")</f>
        <v>KJA</v>
      </c>
      <c r="X313" s="9" t="str">
        <f>VLOOKUP(C312,{"29 - Psychiatrie (Erwachsene)","Einrichtungen2";"30 - Kinder- und Jugendpsychiatrie","Einrichtungen2";"31 - Psychosomatik","Einrichtungen2";"00 - Bitte eine Einrichtung auswählen","Leer";0,"Leer"},2,0)</f>
        <v>Leer</v>
      </c>
      <c r="Y313" s="39" t="str">
        <f t="shared" si="34"/>
        <v>Leer</v>
      </c>
      <c r="Z313" s="9" t="str">
        <f>VLOOKUP($C313,{"29 - Psychiatrie (Erwachsene)","Psychiatrie";"30 - Kinder- und Jugendpsychiatrie","KJPsychiatrie";"31 - Psychosomatik","Psychosomatik";"00 - Bitte eine Fachabteilung auswählen","Leer";0,"Leer"},2,0)</f>
        <v>Leer</v>
      </c>
    </row>
    <row r="314" spans="2:26" ht="15" customHeight="1" x14ac:dyDescent="0.25">
      <c r="B314" s="78" t="str">
        <f t="shared" si="35"/>
        <v>!!!</v>
      </c>
      <c r="C314" s="279"/>
      <c r="D314" s="272"/>
      <c r="E314" s="280"/>
      <c r="F314" s="92"/>
      <c r="G314" s="281"/>
      <c r="H314" s="46"/>
      <c r="I314" s="46"/>
      <c r="J314" s="72"/>
      <c r="O314" s="9">
        <f t="shared" si="29"/>
        <v>0</v>
      </c>
      <c r="P314" s="9">
        <f>VLOOKUP(C314,{"29 - Psychiatrie (Erwachsene)",1;"30 - Kinder- und Jugendpsychiatrie",1;"31 - Psychosomatik",1;"00 - Bitte eine Fachabteilung auswählen",0;0,0},2,0)</f>
        <v>0</v>
      </c>
      <c r="Q314" s="9">
        <f t="shared" si="30"/>
        <v>0</v>
      </c>
      <c r="R314" s="9">
        <f t="shared" si="31"/>
        <v>0</v>
      </c>
      <c r="S314" s="9">
        <f t="shared" si="32"/>
        <v>0</v>
      </c>
      <c r="T314" s="9">
        <f t="shared" si="33"/>
        <v>0</v>
      </c>
      <c r="V314" s="9">
        <f>VLOOKUP($C314,{"29 - Psychiatrie (Erwachsene)",1;"30 - Kinder- und Jugendpsychiatrie",1;"31 - Psychosomatik",1;"00 - Bitte eine Fachabteilung auswählen",0;0,0},2,0)</f>
        <v>0</v>
      </c>
      <c r="W314" s="9" t="str">
        <f>IF('Angaben KH-Standort'!$D$13&gt;0,"VJ","KJA")</f>
        <v>KJA</v>
      </c>
      <c r="X314" s="9" t="str">
        <f>VLOOKUP(C313,{"29 - Psychiatrie (Erwachsene)","Einrichtungen2";"30 - Kinder- und Jugendpsychiatrie","Einrichtungen2";"31 - Psychosomatik","Einrichtungen2";"00 - Bitte eine Einrichtung auswählen","Leer";0,"Leer"},2,0)</f>
        <v>Leer</v>
      </c>
      <c r="Y314" s="39" t="str">
        <f t="shared" si="34"/>
        <v>Leer</v>
      </c>
      <c r="Z314" s="9" t="str">
        <f>VLOOKUP($C314,{"29 - Psychiatrie (Erwachsene)","Psychiatrie";"30 - Kinder- und Jugendpsychiatrie","KJPsychiatrie";"31 - Psychosomatik","Psychosomatik";"00 - Bitte eine Fachabteilung auswählen","Leer";0,"Leer"},2,0)</f>
        <v>Leer</v>
      </c>
    </row>
    <row r="315" spans="2:26" ht="15" customHeight="1" x14ac:dyDescent="0.25">
      <c r="B315" s="78" t="str">
        <f t="shared" si="35"/>
        <v>!!!</v>
      </c>
      <c r="C315" s="279"/>
      <c r="D315" s="272"/>
      <c r="E315" s="280"/>
      <c r="F315" s="92"/>
      <c r="G315" s="281"/>
      <c r="H315" s="46"/>
      <c r="I315" s="46"/>
      <c r="J315" s="72"/>
      <c r="O315" s="9">
        <f t="shared" si="29"/>
        <v>0</v>
      </c>
      <c r="P315" s="9">
        <f>VLOOKUP(C315,{"29 - Psychiatrie (Erwachsene)",1;"30 - Kinder- und Jugendpsychiatrie",1;"31 - Psychosomatik",1;"00 - Bitte eine Fachabteilung auswählen",0;0,0},2,0)</f>
        <v>0</v>
      </c>
      <c r="Q315" s="9">
        <f t="shared" si="30"/>
        <v>0</v>
      </c>
      <c r="R315" s="9">
        <f t="shared" si="31"/>
        <v>0</v>
      </c>
      <c r="S315" s="9">
        <f t="shared" si="32"/>
        <v>0</v>
      </c>
      <c r="T315" s="9">
        <f t="shared" si="33"/>
        <v>0</v>
      </c>
      <c r="V315" s="9">
        <f>VLOOKUP($C315,{"29 - Psychiatrie (Erwachsene)",1;"30 - Kinder- und Jugendpsychiatrie",1;"31 - Psychosomatik",1;"00 - Bitte eine Fachabteilung auswählen",0;0,0},2,0)</f>
        <v>0</v>
      </c>
      <c r="W315" s="9" t="str">
        <f>IF('Angaben KH-Standort'!$D$13&gt;0,"VJ","KJA")</f>
        <v>KJA</v>
      </c>
      <c r="X315" s="9" t="str">
        <f>VLOOKUP(C314,{"29 - Psychiatrie (Erwachsene)","Einrichtungen2";"30 - Kinder- und Jugendpsychiatrie","Einrichtungen2";"31 - Psychosomatik","Einrichtungen2";"00 - Bitte eine Einrichtung auswählen","Leer";0,"Leer"},2,0)</f>
        <v>Leer</v>
      </c>
      <c r="Y315" s="39" t="str">
        <f t="shared" si="34"/>
        <v>Leer</v>
      </c>
      <c r="Z315" s="9" t="str">
        <f>VLOOKUP($C315,{"29 - Psychiatrie (Erwachsene)","Psychiatrie";"30 - Kinder- und Jugendpsychiatrie","KJPsychiatrie";"31 - Psychosomatik","Psychosomatik";"00 - Bitte eine Fachabteilung auswählen","Leer";0,"Leer"},2,0)</f>
        <v>Leer</v>
      </c>
    </row>
    <row r="316" spans="2:26" ht="15" customHeight="1" x14ac:dyDescent="0.25">
      <c r="B316" s="78" t="str">
        <f t="shared" si="35"/>
        <v>!!!</v>
      </c>
      <c r="C316" s="279"/>
      <c r="D316" s="272"/>
      <c r="E316" s="280"/>
      <c r="F316" s="92"/>
      <c r="G316" s="281"/>
      <c r="H316" s="46"/>
      <c r="I316" s="46"/>
      <c r="J316" s="72"/>
      <c r="O316" s="9">
        <f t="shared" si="29"/>
        <v>0</v>
      </c>
      <c r="P316" s="9">
        <f>VLOOKUP(C316,{"29 - Psychiatrie (Erwachsene)",1;"30 - Kinder- und Jugendpsychiatrie",1;"31 - Psychosomatik",1;"00 - Bitte eine Fachabteilung auswählen",0;0,0},2,0)</f>
        <v>0</v>
      </c>
      <c r="Q316" s="9">
        <f t="shared" si="30"/>
        <v>0</v>
      </c>
      <c r="R316" s="9">
        <f t="shared" si="31"/>
        <v>0</v>
      </c>
      <c r="S316" s="9">
        <f t="shared" si="32"/>
        <v>0</v>
      </c>
      <c r="T316" s="9">
        <f t="shared" si="33"/>
        <v>0</v>
      </c>
      <c r="V316" s="9">
        <f>VLOOKUP($C316,{"29 - Psychiatrie (Erwachsene)",1;"30 - Kinder- und Jugendpsychiatrie",1;"31 - Psychosomatik",1;"00 - Bitte eine Fachabteilung auswählen",0;0,0},2,0)</f>
        <v>0</v>
      </c>
      <c r="W316" s="9" t="str">
        <f>IF('Angaben KH-Standort'!$D$13&gt;0,"VJ","KJA")</f>
        <v>KJA</v>
      </c>
      <c r="X316" s="9" t="str">
        <f>VLOOKUP(C315,{"29 - Psychiatrie (Erwachsene)","Einrichtungen2";"30 - Kinder- und Jugendpsychiatrie","Einrichtungen2";"31 - Psychosomatik","Einrichtungen2";"00 - Bitte eine Einrichtung auswählen","Leer";0,"Leer"},2,0)</f>
        <v>Leer</v>
      </c>
      <c r="Y316" s="39" t="str">
        <f t="shared" si="34"/>
        <v>Leer</v>
      </c>
      <c r="Z316" s="9" t="str">
        <f>VLOOKUP($C316,{"29 - Psychiatrie (Erwachsene)","Psychiatrie";"30 - Kinder- und Jugendpsychiatrie","KJPsychiatrie";"31 - Psychosomatik","Psychosomatik";"00 - Bitte eine Fachabteilung auswählen","Leer";0,"Leer"},2,0)</f>
        <v>Leer</v>
      </c>
    </row>
    <row r="317" spans="2:26" ht="15" customHeight="1" x14ac:dyDescent="0.25">
      <c r="B317" s="78" t="str">
        <f t="shared" si="35"/>
        <v>!!!</v>
      </c>
      <c r="C317" s="279"/>
      <c r="D317" s="272"/>
      <c r="E317" s="280"/>
      <c r="F317" s="92"/>
      <c r="G317" s="281"/>
      <c r="H317" s="46"/>
      <c r="I317" s="46"/>
      <c r="J317" s="72"/>
      <c r="O317" s="9">
        <f t="shared" si="29"/>
        <v>0</v>
      </c>
      <c r="P317" s="9">
        <f>VLOOKUP(C317,{"29 - Psychiatrie (Erwachsene)",1;"30 - Kinder- und Jugendpsychiatrie",1;"31 - Psychosomatik",1;"00 - Bitte eine Fachabteilung auswählen",0;0,0},2,0)</f>
        <v>0</v>
      </c>
      <c r="Q317" s="9">
        <f t="shared" si="30"/>
        <v>0</v>
      </c>
      <c r="R317" s="9">
        <f t="shared" si="31"/>
        <v>0</v>
      </c>
      <c r="S317" s="9">
        <f t="shared" si="32"/>
        <v>0</v>
      </c>
      <c r="T317" s="9">
        <f t="shared" si="33"/>
        <v>0</v>
      </c>
      <c r="V317" s="9">
        <f>VLOOKUP($C317,{"29 - Psychiatrie (Erwachsene)",1;"30 - Kinder- und Jugendpsychiatrie",1;"31 - Psychosomatik",1;"00 - Bitte eine Fachabteilung auswählen",0;0,0},2,0)</f>
        <v>0</v>
      </c>
      <c r="W317" s="9" t="str">
        <f>IF('Angaben KH-Standort'!$D$13&gt;0,"VJ","KJA")</f>
        <v>KJA</v>
      </c>
      <c r="X317" s="9" t="str">
        <f>VLOOKUP(C316,{"29 - Psychiatrie (Erwachsene)","Einrichtungen2";"30 - Kinder- und Jugendpsychiatrie","Einrichtungen2";"31 - Psychosomatik","Einrichtungen2";"00 - Bitte eine Einrichtung auswählen","Leer";0,"Leer"},2,0)</f>
        <v>Leer</v>
      </c>
      <c r="Y317" s="39" t="str">
        <f t="shared" si="34"/>
        <v>Leer</v>
      </c>
      <c r="Z317" s="9" t="str">
        <f>VLOOKUP($C317,{"29 - Psychiatrie (Erwachsene)","Psychiatrie";"30 - Kinder- und Jugendpsychiatrie","KJPsychiatrie";"31 - Psychosomatik","Psychosomatik";"00 - Bitte eine Fachabteilung auswählen","Leer";0,"Leer"},2,0)</f>
        <v>Leer</v>
      </c>
    </row>
    <row r="318" spans="2:26" ht="15" customHeight="1" x14ac:dyDescent="0.25">
      <c r="B318" s="78" t="str">
        <f t="shared" si="35"/>
        <v>!!!</v>
      </c>
      <c r="C318" s="279"/>
      <c r="D318" s="272"/>
      <c r="E318" s="280"/>
      <c r="F318" s="92"/>
      <c r="G318" s="281"/>
      <c r="H318" s="46"/>
      <c r="I318" s="46"/>
      <c r="J318" s="72"/>
      <c r="O318" s="9">
        <f t="shared" si="29"/>
        <v>0</v>
      </c>
      <c r="P318" s="9">
        <f>VLOOKUP(C318,{"29 - Psychiatrie (Erwachsene)",1;"30 - Kinder- und Jugendpsychiatrie",1;"31 - Psychosomatik",1;"00 - Bitte eine Fachabteilung auswählen",0;0,0},2,0)</f>
        <v>0</v>
      </c>
      <c r="Q318" s="9">
        <f t="shared" si="30"/>
        <v>0</v>
      </c>
      <c r="R318" s="9">
        <f t="shared" si="31"/>
        <v>0</v>
      </c>
      <c r="S318" s="9">
        <f t="shared" si="32"/>
        <v>0</v>
      </c>
      <c r="T318" s="9">
        <f t="shared" si="33"/>
        <v>0</v>
      </c>
      <c r="V318" s="9">
        <f>VLOOKUP($C318,{"29 - Psychiatrie (Erwachsene)",1;"30 - Kinder- und Jugendpsychiatrie",1;"31 - Psychosomatik",1;"00 - Bitte eine Fachabteilung auswählen",0;0,0},2,0)</f>
        <v>0</v>
      </c>
      <c r="W318" s="9" t="str">
        <f>IF('Angaben KH-Standort'!$D$13&gt;0,"VJ","KJA")</f>
        <v>KJA</v>
      </c>
      <c r="X318" s="9" t="str">
        <f>VLOOKUP(C317,{"29 - Psychiatrie (Erwachsene)","Einrichtungen2";"30 - Kinder- und Jugendpsychiatrie","Einrichtungen2";"31 - Psychosomatik","Einrichtungen2";"00 - Bitte eine Einrichtung auswählen","Leer";0,"Leer"},2,0)</f>
        <v>Leer</v>
      </c>
      <c r="Y318" s="39" t="str">
        <f t="shared" si="34"/>
        <v>Leer</v>
      </c>
      <c r="Z318" s="9" t="str">
        <f>VLOOKUP($C318,{"29 - Psychiatrie (Erwachsene)","Psychiatrie";"30 - Kinder- und Jugendpsychiatrie","KJPsychiatrie";"31 - Psychosomatik","Psychosomatik";"00 - Bitte eine Fachabteilung auswählen","Leer";0,"Leer"},2,0)</f>
        <v>Leer</v>
      </c>
    </row>
    <row r="319" spans="2:26" ht="15" customHeight="1" x14ac:dyDescent="0.25">
      <c r="B319" s="78" t="str">
        <f t="shared" si="35"/>
        <v>!!!</v>
      </c>
      <c r="C319" s="279"/>
      <c r="D319" s="272"/>
      <c r="E319" s="280"/>
      <c r="F319" s="92"/>
      <c r="G319" s="281"/>
      <c r="H319" s="46"/>
      <c r="I319" s="46"/>
      <c r="J319" s="72"/>
      <c r="O319" s="9">
        <f t="shared" si="29"/>
        <v>0</v>
      </c>
      <c r="P319" s="9">
        <f>VLOOKUP(C319,{"29 - Psychiatrie (Erwachsene)",1;"30 - Kinder- und Jugendpsychiatrie",1;"31 - Psychosomatik",1;"00 - Bitte eine Fachabteilung auswählen",0;0,0},2,0)</f>
        <v>0</v>
      </c>
      <c r="Q319" s="9">
        <f t="shared" si="30"/>
        <v>0</v>
      </c>
      <c r="R319" s="9">
        <f t="shared" si="31"/>
        <v>0</v>
      </c>
      <c r="S319" s="9">
        <f t="shared" si="32"/>
        <v>0</v>
      </c>
      <c r="T319" s="9">
        <f t="shared" si="33"/>
        <v>0</v>
      </c>
      <c r="V319" s="9">
        <f>VLOOKUP($C319,{"29 - Psychiatrie (Erwachsene)",1;"30 - Kinder- und Jugendpsychiatrie",1;"31 - Psychosomatik",1;"00 - Bitte eine Fachabteilung auswählen",0;0,0},2,0)</f>
        <v>0</v>
      </c>
      <c r="W319" s="9" t="str">
        <f>IF('Angaben KH-Standort'!$D$13&gt;0,"VJ","KJA")</f>
        <v>KJA</v>
      </c>
      <c r="X319" s="9" t="str">
        <f>VLOOKUP(C318,{"29 - Psychiatrie (Erwachsene)","Einrichtungen2";"30 - Kinder- und Jugendpsychiatrie","Einrichtungen2";"31 - Psychosomatik","Einrichtungen2";"00 - Bitte eine Einrichtung auswählen","Leer";0,"Leer"},2,0)</f>
        <v>Leer</v>
      </c>
      <c r="Y319" s="39" t="str">
        <f t="shared" si="34"/>
        <v>Leer</v>
      </c>
      <c r="Z319" s="9" t="str">
        <f>VLOOKUP($C319,{"29 - Psychiatrie (Erwachsene)","Psychiatrie";"30 - Kinder- und Jugendpsychiatrie","KJPsychiatrie";"31 - Psychosomatik","Psychosomatik";"00 - Bitte eine Fachabteilung auswählen","Leer";0,"Leer"},2,0)</f>
        <v>Leer</v>
      </c>
    </row>
    <row r="320" spans="2:26" ht="15" customHeight="1" x14ac:dyDescent="0.25">
      <c r="B320" s="78" t="str">
        <f t="shared" si="35"/>
        <v>!!!</v>
      </c>
      <c r="C320" s="279"/>
      <c r="D320" s="272"/>
      <c r="E320" s="280"/>
      <c r="F320" s="92"/>
      <c r="G320" s="281"/>
      <c r="H320" s="46"/>
      <c r="I320" s="46"/>
      <c r="J320" s="72"/>
      <c r="O320" s="9">
        <f t="shared" si="29"/>
        <v>0</v>
      </c>
      <c r="P320" s="9">
        <f>VLOOKUP(C320,{"29 - Psychiatrie (Erwachsene)",1;"30 - Kinder- und Jugendpsychiatrie",1;"31 - Psychosomatik",1;"00 - Bitte eine Fachabteilung auswählen",0;0,0},2,0)</f>
        <v>0</v>
      </c>
      <c r="Q320" s="9">
        <f t="shared" si="30"/>
        <v>0</v>
      </c>
      <c r="R320" s="9">
        <f t="shared" si="31"/>
        <v>0</v>
      </c>
      <c r="S320" s="9">
        <f t="shared" si="32"/>
        <v>0</v>
      </c>
      <c r="T320" s="9">
        <f t="shared" si="33"/>
        <v>0</v>
      </c>
      <c r="V320" s="9">
        <f>VLOOKUP($C320,{"29 - Psychiatrie (Erwachsene)",1;"30 - Kinder- und Jugendpsychiatrie",1;"31 - Psychosomatik",1;"00 - Bitte eine Fachabteilung auswählen",0;0,0},2,0)</f>
        <v>0</v>
      </c>
      <c r="W320" s="9" t="str">
        <f>IF('Angaben KH-Standort'!$D$13&gt;0,"VJ","KJA")</f>
        <v>KJA</v>
      </c>
      <c r="X320" s="9" t="str">
        <f>VLOOKUP(C319,{"29 - Psychiatrie (Erwachsene)","Einrichtungen2";"30 - Kinder- und Jugendpsychiatrie","Einrichtungen2";"31 - Psychosomatik","Einrichtungen2";"00 - Bitte eine Einrichtung auswählen","Leer";0,"Leer"},2,0)</f>
        <v>Leer</v>
      </c>
      <c r="Y320" s="39" t="str">
        <f t="shared" si="34"/>
        <v>Leer</v>
      </c>
      <c r="Z320" s="9" t="str">
        <f>VLOOKUP($C320,{"29 - Psychiatrie (Erwachsene)","Psychiatrie";"30 - Kinder- und Jugendpsychiatrie","KJPsychiatrie";"31 - Psychosomatik","Psychosomatik";"00 - Bitte eine Fachabteilung auswählen","Leer";0,"Leer"},2,0)</f>
        <v>Leer</v>
      </c>
    </row>
    <row r="321" spans="2:26" ht="15" customHeight="1" x14ac:dyDescent="0.25">
      <c r="B321" s="78" t="str">
        <f t="shared" si="35"/>
        <v>!!!</v>
      </c>
      <c r="C321" s="279"/>
      <c r="D321" s="272"/>
      <c r="E321" s="280"/>
      <c r="F321" s="92"/>
      <c r="G321" s="281"/>
      <c r="H321" s="46"/>
      <c r="I321" s="46"/>
      <c r="J321" s="72"/>
      <c r="O321" s="9">
        <f t="shared" si="29"/>
        <v>0</v>
      </c>
      <c r="P321" s="9">
        <f>VLOOKUP(C321,{"29 - Psychiatrie (Erwachsene)",1;"30 - Kinder- und Jugendpsychiatrie",1;"31 - Psychosomatik",1;"00 - Bitte eine Fachabteilung auswählen",0;0,0},2,0)</f>
        <v>0</v>
      </c>
      <c r="Q321" s="9">
        <f t="shared" si="30"/>
        <v>0</v>
      </c>
      <c r="R321" s="9">
        <f t="shared" si="31"/>
        <v>0</v>
      </c>
      <c r="S321" s="9">
        <f t="shared" si="32"/>
        <v>0</v>
      </c>
      <c r="T321" s="9">
        <f t="shared" si="33"/>
        <v>0</v>
      </c>
      <c r="V321" s="9">
        <f>VLOOKUP($C321,{"29 - Psychiatrie (Erwachsene)",1;"30 - Kinder- und Jugendpsychiatrie",1;"31 - Psychosomatik",1;"00 - Bitte eine Fachabteilung auswählen",0;0,0},2,0)</f>
        <v>0</v>
      </c>
      <c r="W321" s="9" t="str">
        <f>IF('Angaben KH-Standort'!$D$13&gt;0,"VJ","KJA")</f>
        <v>KJA</v>
      </c>
      <c r="X321" s="9" t="str">
        <f>VLOOKUP(C320,{"29 - Psychiatrie (Erwachsene)","Einrichtungen2";"30 - Kinder- und Jugendpsychiatrie","Einrichtungen2";"31 - Psychosomatik","Einrichtungen2";"00 - Bitte eine Einrichtung auswählen","Leer";0,"Leer"},2,0)</f>
        <v>Leer</v>
      </c>
      <c r="Y321" s="39" t="str">
        <f t="shared" si="34"/>
        <v>Leer</v>
      </c>
      <c r="Z321" s="9" t="str">
        <f>VLOOKUP($C321,{"29 - Psychiatrie (Erwachsene)","Psychiatrie";"30 - Kinder- und Jugendpsychiatrie","KJPsychiatrie";"31 - Psychosomatik","Psychosomatik";"00 - Bitte eine Fachabteilung auswählen","Leer";0,"Leer"},2,0)</f>
        <v>Leer</v>
      </c>
    </row>
    <row r="322" spans="2:26" ht="15" customHeight="1" x14ac:dyDescent="0.25">
      <c r="B322" s="78" t="str">
        <f t="shared" si="35"/>
        <v>!!!</v>
      </c>
      <c r="C322" s="279"/>
      <c r="D322" s="272"/>
      <c r="E322" s="280"/>
      <c r="F322" s="92"/>
      <c r="G322" s="281"/>
      <c r="H322" s="46"/>
      <c r="I322" s="46"/>
      <c r="J322" s="72"/>
      <c r="O322" s="9">
        <f t="shared" si="29"/>
        <v>0</v>
      </c>
      <c r="P322" s="9">
        <f>VLOOKUP(C322,{"29 - Psychiatrie (Erwachsene)",1;"30 - Kinder- und Jugendpsychiatrie",1;"31 - Psychosomatik",1;"00 - Bitte eine Fachabteilung auswählen",0;0,0},2,0)</f>
        <v>0</v>
      </c>
      <c r="Q322" s="9">
        <f t="shared" si="30"/>
        <v>0</v>
      </c>
      <c r="R322" s="9">
        <f t="shared" si="31"/>
        <v>0</v>
      </c>
      <c r="S322" s="9">
        <f t="shared" si="32"/>
        <v>0</v>
      </c>
      <c r="T322" s="9">
        <f t="shared" si="33"/>
        <v>0</v>
      </c>
      <c r="V322" s="9">
        <f>VLOOKUP($C322,{"29 - Psychiatrie (Erwachsene)",1;"30 - Kinder- und Jugendpsychiatrie",1;"31 - Psychosomatik",1;"00 - Bitte eine Fachabteilung auswählen",0;0,0},2,0)</f>
        <v>0</v>
      </c>
      <c r="W322" s="9" t="str">
        <f>IF('Angaben KH-Standort'!$D$13&gt;0,"VJ","KJA")</f>
        <v>KJA</v>
      </c>
      <c r="X322" s="9" t="str">
        <f>VLOOKUP(C321,{"29 - Psychiatrie (Erwachsene)","Einrichtungen2";"30 - Kinder- und Jugendpsychiatrie","Einrichtungen2";"31 - Psychosomatik","Einrichtungen2";"00 - Bitte eine Einrichtung auswählen","Leer";0,"Leer"},2,0)</f>
        <v>Leer</v>
      </c>
      <c r="Y322" s="39" t="str">
        <f t="shared" si="34"/>
        <v>Leer</v>
      </c>
      <c r="Z322" s="9" t="str">
        <f>VLOOKUP($C322,{"29 - Psychiatrie (Erwachsene)","Psychiatrie";"30 - Kinder- und Jugendpsychiatrie","KJPsychiatrie";"31 - Psychosomatik","Psychosomatik";"00 - Bitte eine Fachabteilung auswählen","Leer";0,"Leer"},2,0)</f>
        <v>Leer</v>
      </c>
    </row>
    <row r="323" spans="2:26" ht="15" customHeight="1" x14ac:dyDescent="0.25">
      <c r="B323" s="78" t="str">
        <f t="shared" si="35"/>
        <v>!!!</v>
      </c>
      <c r="C323" s="279"/>
      <c r="D323" s="272"/>
      <c r="E323" s="280"/>
      <c r="F323" s="92"/>
      <c r="G323" s="281"/>
      <c r="H323" s="46"/>
      <c r="I323" s="46"/>
      <c r="J323" s="72"/>
      <c r="O323" s="9">
        <f t="shared" si="29"/>
        <v>0</v>
      </c>
      <c r="P323" s="9">
        <f>VLOOKUP(C323,{"29 - Psychiatrie (Erwachsene)",1;"30 - Kinder- und Jugendpsychiatrie",1;"31 - Psychosomatik",1;"00 - Bitte eine Fachabteilung auswählen",0;0,0},2,0)</f>
        <v>0</v>
      </c>
      <c r="Q323" s="9">
        <f t="shared" si="30"/>
        <v>0</v>
      </c>
      <c r="R323" s="9">
        <f t="shared" si="31"/>
        <v>0</v>
      </c>
      <c r="S323" s="9">
        <f t="shared" si="32"/>
        <v>0</v>
      </c>
      <c r="T323" s="9">
        <f t="shared" si="33"/>
        <v>0</v>
      </c>
      <c r="V323" s="9">
        <f>VLOOKUP($C323,{"29 - Psychiatrie (Erwachsene)",1;"30 - Kinder- und Jugendpsychiatrie",1;"31 - Psychosomatik",1;"00 - Bitte eine Fachabteilung auswählen",0;0,0},2,0)</f>
        <v>0</v>
      </c>
      <c r="W323" s="9" t="str">
        <f>IF('Angaben KH-Standort'!$D$13&gt;0,"VJ","KJA")</f>
        <v>KJA</v>
      </c>
      <c r="X323" s="9" t="str">
        <f>VLOOKUP(C322,{"29 - Psychiatrie (Erwachsene)","Einrichtungen2";"30 - Kinder- und Jugendpsychiatrie","Einrichtungen2";"31 - Psychosomatik","Einrichtungen2";"00 - Bitte eine Einrichtung auswählen","Leer";0,"Leer"},2,0)</f>
        <v>Leer</v>
      </c>
      <c r="Y323" s="39" t="str">
        <f t="shared" si="34"/>
        <v>Leer</v>
      </c>
      <c r="Z323" s="9" t="str">
        <f>VLOOKUP($C323,{"29 - Psychiatrie (Erwachsene)","Psychiatrie";"30 - Kinder- und Jugendpsychiatrie","KJPsychiatrie";"31 - Psychosomatik","Psychosomatik";"00 - Bitte eine Fachabteilung auswählen","Leer";0,"Leer"},2,0)</f>
        <v>Leer</v>
      </c>
    </row>
    <row r="324" spans="2:26" ht="15" customHeight="1" x14ac:dyDescent="0.25">
      <c r="B324" s="78" t="str">
        <f t="shared" si="35"/>
        <v>!!!</v>
      </c>
      <c r="C324" s="279"/>
      <c r="D324" s="272"/>
      <c r="E324" s="280"/>
      <c r="F324" s="92"/>
      <c r="G324" s="281"/>
      <c r="H324" s="46"/>
      <c r="I324" s="46"/>
      <c r="J324" s="72"/>
      <c r="O324" s="9">
        <f t="shared" si="29"/>
        <v>0</v>
      </c>
      <c r="P324" s="9">
        <f>VLOOKUP(C324,{"29 - Psychiatrie (Erwachsene)",1;"30 - Kinder- und Jugendpsychiatrie",1;"31 - Psychosomatik",1;"00 - Bitte eine Fachabteilung auswählen",0;0,0},2,0)</f>
        <v>0</v>
      </c>
      <c r="Q324" s="9">
        <f t="shared" si="30"/>
        <v>0</v>
      </c>
      <c r="R324" s="9">
        <f t="shared" si="31"/>
        <v>0</v>
      </c>
      <c r="S324" s="9">
        <f t="shared" si="32"/>
        <v>0</v>
      </c>
      <c r="T324" s="9">
        <f t="shared" si="33"/>
        <v>0</v>
      </c>
      <c r="V324" s="9">
        <f>VLOOKUP($C324,{"29 - Psychiatrie (Erwachsene)",1;"30 - Kinder- und Jugendpsychiatrie",1;"31 - Psychosomatik",1;"00 - Bitte eine Fachabteilung auswählen",0;0,0},2,0)</f>
        <v>0</v>
      </c>
      <c r="W324" s="9" t="str">
        <f>IF('Angaben KH-Standort'!$D$13&gt;0,"VJ","KJA")</f>
        <v>KJA</v>
      </c>
      <c r="X324" s="9" t="str">
        <f>VLOOKUP(C323,{"29 - Psychiatrie (Erwachsene)","Einrichtungen2";"30 - Kinder- und Jugendpsychiatrie","Einrichtungen2";"31 - Psychosomatik","Einrichtungen2";"00 - Bitte eine Einrichtung auswählen","Leer";0,"Leer"},2,0)</f>
        <v>Leer</v>
      </c>
      <c r="Y324" s="39" t="str">
        <f t="shared" si="34"/>
        <v>Leer</v>
      </c>
      <c r="Z324" s="9" t="str">
        <f>VLOOKUP($C324,{"29 - Psychiatrie (Erwachsene)","Psychiatrie";"30 - Kinder- und Jugendpsychiatrie","KJPsychiatrie";"31 - Psychosomatik","Psychosomatik";"00 - Bitte eine Fachabteilung auswählen","Leer";0,"Leer"},2,0)</f>
        <v>Leer</v>
      </c>
    </row>
    <row r="325" spans="2:26" ht="15" customHeight="1" x14ac:dyDescent="0.25">
      <c r="B325" s="78" t="str">
        <f t="shared" si="35"/>
        <v>!!!</v>
      </c>
      <c r="C325" s="279"/>
      <c r="D325" s="272"/>
      <c r="E325" s="280"/>
      <c r="F325" s="92"/>
      <c r="G325" s="281"/>
      <c r="H325" s="46"/>
      <c r="I325" s="46"/>
      <c r="J325" s="72"/>
      <c r="O325" s="9">
        <f t="shared" si="29"/>
        <v>0</v>
      </c>
      <c r="P325" s="9">
        <f>VLOOKUP(C325,{"29 - Psychiatrie (Erwachsene)",1;"30 - Kinder- und Jugendpsychiatrie",1;"31 - Psychosomatik",1;"00 - Bitte eine Fachabteilung auswählen",0;0,0},2,0)</f>
        <v>0</v>
      </c>
      <c r="Q325" s="9">
        <f t="shared" si="30"/>
        <v>0</v>
      </c>
      <c r="R325" s="9">
        <f t="shared" si="31"/>
        <v>0</v>
      </c>
      <c r="S325" s="9">
        <f t="shared" si="32"/>
        <v>0</v>
      </c>
      <c r="T325" s="9">
        <f t="shared" si="33"/>
        <v>0</v>
      </c>
      <c r="V325" s="9">
        <f>VLOOKUP($C325,{"29 - Psychiatrie (Erwachsene)",1;"30 - Kinder- und Jugendpsychiatrie",1;"31 - Psychosomatik",1;"00 - Bitte eine Fachabteilung auswählen",0;0,0},2,0)</f>
        <v>0</v>
      </c>
      <c r="W325" s="9" t="str">
        <f>IF('Angaben KH-Standort'!$D$13&gt;0,"VJ","KJA")</f>
        <v>KJA</v>
      </c>
      <c r="X325" s="9" t="str">
        <f>VLOOKUP(C324,{"29 - Psychiatrie (Erwachsene)","Einrichtungen2";"30 - Kinder- und Jugendpsychiatrie","Einrichtungen2";"31 - Psychosomatik","Einrichtungen2";"00 - Bitte eine Einrichtung auswählen","Leer";0,"Leer"},2,0)</f>
        <v>Leer</v>
      </c>
      <c r="Y325" s="39" t="str">
        <f t="shared" si="34"/>
        <v>Leer</v>
      </c>
      <c r="Z325" s="9" t="str">
        <f>VLOOKUP($C325,{"29 - Psychiatrie (Erwachsene)","Psychiatrie";"30 - Kinder- und Jugendpsychiatrie","KJPsychiatrie";"31 - Psychosomatik","Psychosomatik";"00 - Bitte eine Fachabteilung auswählen","Leer";0,"Leer"},2,0)</f>
        <v>Leer</v>
      </c>
    </row>
    <row r="326" spans="2:26" ht="15" customHeight="1" x14ac:dyDescent="0.25">
      <c r="B326" s="78" t="str">
        <f t="shared" si="35"/>
        <v>!!!</v>
      </c>
      <c r="C326" s="279"/>
      <c r="D326" s="272"/>
      <c r="E326" s="280"/>
      <c r="F326" s="92"/>
      <c r="G326" s="281"/>
      <c r="H326" s="46"/>
      <c r="I326" s="46"/>
      <c r="J326" s="72"/>
      <c r="O326" s="9">
        <f t="shared" si="29"/>
        <v>0</v>
      </c>
      <c r="P326" s="9">
        <f>VLOOKUP(C326,{"29 - Psychiatrie (Erwachsene)",1;"30 - Kinder- und Jugendpsychiatrie",1;"31 - Psychosomatik",1;"00 - Bitte eine Fachabteilung auswählen",0;0,0},2,0)</f>
        <v>0</v>
      </c>
      <c r="Q326" s="9">
        <f t="shared" si="30"/>
        <v>0</v>
      </c>
      <c r="R326" s="9">
        <f t="shared" si="31"/>
        <v>0</v>
      </c>
      <c r="S326" s="9">
        <f t="shared" si="32"/>
        <v>0</v>
      </c>
      <c r="T326" s="9">
        <f t="shared" si="33"/>
        <v>0</v>
      </c>
      <c r="V326" s="9">
        <f>VLOOKUP($C326,{"29 - Psychiatrie (Erwachsene)",1;"30 - Kinder- und Jugendpsychiatrie",1;"31 - Psychosomatik",1;"00 - Bitte eine Fachabteilung auswählen",0;0,0},2,0)</f>
        <v>0</v>
      </c>
      <c r="W326" s="9" t="str">
        <f>IF('Angaben KH-Standort'!$D$13&gt;0,"VJ","KJA")</f>
        <v>KJA</v>
      </c>
      <c r="X326" s="9" t="str">
        <f>VLOOKUP(C325,{"29 - Psychiatrie (Erwachsene)","Einrichtungen2";"30 - Kinder- und Jugendpsychiatrie","Einrichtungen2";"31 - Psychosomatik","Einrichtungen2";"00 - Bitte eine Einrichtung auswählen","Leer";0,"Leer"},2,0)</f>
        <v>Leer</v>
      </c>
      <c r="Y326" s="39" t="str">
        <f t="shared" si="34"/>
        <v>Leer</v>
      </c>
      <c r="Z326" s="9" t="str">
        <f>VLOOKUP($C326,{"29 - Psychiatrie (Erwachsene)","Psychiatrie";"30 - Kinder- und Jugendpsychiatrie","KJPsychiatrie";"31 - Psychosomatik","Psychosomatik";"00 - Bitte eine Fachabteilung auswählen","Leer";0,"Leer"},2,0)</f>
        <v>Leer</v>
      </c>
    </row>
    <row r="327" spans="2:26" ht="15" customHeight="1" x14ac:dyDescent="0.25">
      <c r="B327" s="78" t="str">
        <f t="shared" si="35"/>
        <v>!!!</v>
      </c>
      <c r="C327" s="279"/>
      <c r="D327" s="272"/>
      <c r="E327" s="280"/>
      <c r="F327" s="92"/>
      <c r="G327" s="281"/>
      <c r="H327" s="46"/>
      <c r="I327" s="46"/>
      <c r="J327" s="72"/>
      <c r="O327" s="9">
        <f t="shared" si="29"/>
        <v>0</v>
      </c>
      <c r="P327" s="9">
        <f>VLOOKUP(C327,{"29 - Psychiatrie (Erwachsene)",1;"30 - Kinder- und Jugendpsychiatrie",1;"31 - Psychosomatik",1;"00 - Bitte eine Fachabteilung auswählen",0;0,0},2,0)</f>
        <v>0</v>
      </c>
      <c r="Q327" s="9">
        <f t="shared" si="30"/>
        <v>0</v>
      </c>
      <c r="R327" s="9">
        <f t="shared" si="31"/>
        <v>0</v>
      </c>
      <c r="S327" s="9">
        <f t="shared" si="32"/>
        <v>0</v>
      </c>
      <c r="T327" s="9">
        <f t="shared" si="33"/>
        <v>0</v>
      </c>
      <c r="V327" s="9">
        <f>VLOOKUP($C327,{"29 - Psychiatrie (Erwachsene)",1;"30 - Kinder- und Jugendpsychiatrie",1;"31 - Psychosomatik",1;"00 - Bitte eine Fachabteilung auswählen",0;0,0},2,0)</f>
        <v>0</v>
      </c>
      <c r="W327" s="9" t="str">
        <f>IF('Angaben KH-Standort'!$D$13&gt;0,"VJ","KJA")</f>
        <v>KJA</v>
      </c>
      <c r="X327" s="9" t="str">
        <f>VLOOKUP(C326,{"29 - Psychiatrie (Erwachsene)","Einrichtungen2";"30 - Kinder- und Jugendpsychiatrie","Einrichtungen2";"31 - Psychosomatik","Einrichtungen2";"00 - Bitte eine Einrichtung auswählen","Leer";0,"Leer"},2,0)</f>
        <v>Leer</v>
      </c>
      <c r="Y327" s="39" t="str">
        <f t="shared" si="34"/>
        <v>Leer</v>
      </c>
      <c r="Z327" s="9" t="str">
        <f>VLOOKUP($C327,{"29 - Psychiatrie (Erwachsene)","Psychiatrie";"30 - Kinder- und Jugendpsychiatrie","KJPsychiatrie";"31 - Psychosomatik","Psychosomatik";"00 - Bitte eine Fachabteilung auswählen","Leer";0,"Leer"},2,0)</f>
        <v>Leer</v>
      </c>
    </row>
    <row r="328" spans="2:26" ht="15" customHeight="1" x14ac:dyDescent="0.25">
      <c r="B328" s="78" t="str">
        <f t="shared" si="35"/>
        <v>!!!</v>
      </c>
      <c r="C328" s="279"/>
      <c r="D328" s="272"/>
      <c r="E328" s="280"/>
      <c r="F328" s="92"/>
      <c r="G328" s="281"/>
      <c r="H328" s="46"/>
      <c r="I328" s="46"/>
      <c r="J328" s="72"/>
      <c r="O328" s="9">
        <f t="shared" si="29"/>
        <v>0</v>
      </c>
      <c r="P328" s="9">
        <f>VLOOKUP(C328,{"29 - Psychiatrie (Erwachsene)",1;"30 - Kinder- und Jugendpsychiatrie",1;"31 - Psychosomatik",1;"00 - Bitte eine Fachabteilung auswählen",0;0,0},2,0)</f>
        <v>0</v>
      </c>
      <c r="Q328" s="9">
        <f t="shared" si="30"/>
        <v>0</v>
      </c>
      <c r="R328" s="9">
        <f t="shared" si="31"/>
        <v>0</v>
      </c>
      <c r="S328" s="9">
        <f t="shared" si="32"/>
        <v>0</v>
      </c>
      <c r="T328" s="9">
        <f t="shared" si="33"/>
        <v>0</v>
      </c>
      <c r="V328" s="9">
        <f>VLOOKUP($C328,{"29 - Psychiatrie (Erwachsene)",1;"30 - Kinder- und Jugendpsychiatrie",1;"31 - Psychosomatik",1;"00 - Bitte eine Fachabteilung auswählen",0;0,0},2,0)</f>
        <v>0</v>
      </c>
      <c r="W328" s="9" t="str">
        <f>IF('Angaben KH-Standort'!$D$13&gt;0,"VJ","KJA")</f>
        <v>KJA</v>
      </c>
      <c r="X328" s="9" t="str">
        <f>VLOOKUP(C327,{"29 - Psychiatrie (Erwachsene)","Einrichtungen2";"30 - Kinder- und Jugendpsychiatrie","Einrichtungen2";"31 - Psychosomatik","Einrichtungen2";"00 - Bitte eine Einrichtung auswählen","Leer";0,"Leer"},2,0)</f>
        <v>Leer</v>
      </c>
      <c r="Y328" s="39" t="str">
        <f t="shared" si="34"/>
        <v>Leer</v>
      </c>
      <c r="Z328" s="9" t="str">
        <f>VLOOKUP($C328,{"29 - Psychiatrie (Erwachsene)","Psychiatrie";"30 - Kinder- und Jugendpsychiatrie","KJPsychiatrie";"31 - Psychosomatik","Psychosomatik";"00 - Bitte eine Fachabteilung auswählen","Leer";0,"Leer"},2,0)</f>
        <v>Leer</v>
      </c>
    </row>
    <row r="329" spans="2:26" ht="15" customHeight="1" x14ac:dyDescent="0.25">
      <c r="B329" s="78" t="str">
        <f t="shared" si="35"/>
        <v>!!!</v>
      </c>
      <c r="C329" s="279"/>
      <c r="D329" s="272"/>
      <c r="E329" s="280"/>
      <c r="F329" s="92"/>
      <c r="G329" s="281"/>
      <c r="H329" s="46"/>
      <c r="I329" s="46"/>
      <c r="J329" s="72"/>
      <c r="O329" s="9">
        <f t="shared" si="29"/>
        <v>0</v>
      </c>
      <c r="P329" s="9">
        <f>VLOOKUP(C329,{"29 - Psychiatrie (Erwachsene)",1;"30 - Kinder- und Jugendpsychiatrie",1;"31 - Psychosomatik",1;"00 - Bitte eine Fachabteilung auswählen",0;0,0},2,0)</f>
        <v>0</v>
      </c>
      <c r="Q329" s="9">
        <f t="shared" si="30"/>
        <v>0</v>
      </c>
      <c r="R329" s="9">
        <f t="shared" si="31"/>
        <v>0</v>
      </c>
      <c r="S329" s="9">
        <f t="shared" si="32"/>
        <v>0</v>
      </c>
      <c r="T329" s="9">
        <f t="shared" si="33"/>
        <v>0</v>
      </c>
      <c r="V329" s="9">
        <f>VLOOKUP($C329,{"29 - Psychiatrie (Erwachsene)",1;"30 - Kinder- und Jugendpsychiatrie",1;"31 - Psychosomatik",1;"00 - Bitte eine Fachabteilung auswählen",0;0,0},2,0)</f>
        <v>0</v>
      </c>
      <c r="W329" s="9" t="str">
        <f>IF('Angaben KH-Standort'!$D$13&gt;0,"VJ","KJA")</f>
        <v>KJA</v>
      </c>
      <c r="X329" s="9" t="str">
        <f>VLOOKUP(C328,{"29 - Psychiatrie (Erwachsene)","Einrichtungen2";"30 - Kinder- und Jugendpsychiatrie","Einrichtungen2";"31 - Psychosomatik","Einrichtungen2";"00 - Bitte eine Einrichtung auswählen","Leer";0,"Leer"},2,0)</f>
        <v>Leer</v>
      </c>
      <c r="Y329" s="39" t="str">
        <f t="shared" si="34"/>
        <v>Leer</v>
      </c>
      <c r="Z329" s="9" t="str">
        <f>VLOOKUP($C329,{"29 - Psychiatrie (Erwachsene)","Psychiatrie";"30 - Kinder- und Jugendpsychiatrie","KJPsychiatrie";"31 - Psychosomatik","Psychosomatik";"00 - Bitte eine Fachabteilung auswählen","Leer";0,"Leer"},2,0)</f>
        <v>Leer</v>
      </c>
    </row>
    <row r="330" spans="2:26" ht="15" customHeight="1" x14ac:dyDescent="0.25">
      <c r="B330" s="78" t="str">
        <f t="shared" si="35"/>
        <v>!!!</v>
      </c>
      <c r="C330" s="279"/>
      <c r="D330" s="272"/>
      <c r="E330" s="280"/>
      <c r="F330" s="92"/>
      <c r="G330" s="281"/>
      <c r="H330" s="46"/>
      <c r="I330" s="46"/>
      <c r="J330" s="72"/>
      <c r="O330" s="9">
        <f t="shared" si="29"/>
        <v>0</v>
      </c>
      <c r="P330" s="9">
        <f>VLOOKUP(C330,{"29 - Psychiatrie (Erwachsene)",1;"30 - Kinder- und Jugendpsychiatrie",1;"31 - Psychosomatik",1;"00 - Bitte eine Fachabteilung auswählen",0;0,0},2,0)</f>
        <v>0</v>
      </c>
      <c r="Q330" s="9">
        <f t="shared" si="30"/>
        <v>0</v>
      </c>
      <c r="R330" s="9">
        <f t="shared" si="31"/>
        <v>0</v>
      </c>
      <c r="S330" s="9">
        <f t="shared" si="32"/>
        <v>0</v>
      </c>
      <c r="T330" s="9">
        <f t="shared" si="33"/>
        <v>0</v>
      </c>
      <c r="V330" s="9">
        <f>VLOOKUP($C330,{"29 - Psychiatrie (Erwachsene)",1;"30 - Kinder- und Jugendpsychiatrie",1;"31 - Psychosomatik",1;"00 - Bitte eine Fachabteilung auswählen",0;0,0},2,0)</f>
        <v>0</v>
      </c>
      <c r="W330" s="9" t="str">
        <f>IF('Angaben KH-Standort'!$D$13&gt;0,"VJ","KJA")</f>
        <v>KJA</v>
      </c>
      <c r="X330" s="9" t="str">
        <f>VLOOKUP(C329,{"29 - Psychiatrie (Erwachsene)","Einrichtungen2";"30 - Kinder- und Jugendpsychiatrie","Einrichtungen2";"31 - Psychosomatik","Einrichtungen2";"00 - Bitte eine Einrichtung auswählen","Leer";0,"Leer"},2,0)</f>
        <v>Leer</v>
      </c>
      <c r="Y330" s="39" t="str">
        <f t="shared" si="34"/>
        <v>Leer</v>
      </c>
      <c r="Z330" s="9" t="str">
        <f>VLOOKUP($C330,{"29 - Psychiatrie (Erwachsene)","Psychiatrie";"30 - Kinder- und Jugendpsychiatrie","KJPsychiatrie";"31 - Psychosomatik","Psychosomatik";"00 - Bitte eine Fachabteilung auswählen","Leer";0,"Leer"},2,0)</f>
        <v>Leer</v>
      </c>
    </row>
    <row r="331" spans="2:26" ht="15" customHeight="1" x14ac:dyDescent="0.25">
      <c r="B331" s="78" t="str">
        <f t="shared" si="35"/>
        <v>!!!</v>
      </c>
      <c r="C331" s="279"/>
      <c r="D331" s="272"/>
      <c r="E331" s="280"/>
      <c r="F331" s="92"/>
      <c r="G331" s="281"/>
      <c r="H331" s="46"/>
      <c r="I331" s="46"/>
      <c r="J331" s="72"/>
      <c r="O331" s="9">
        <f t="shared" si="29"/>
        <v>0</v>
      </c>
      <c r="P331" s="9">
        <f>VLOOKUP(C331,{"29 - Psychiatrie (Erwachsene)",1;"30 - Kinder- und Jugendpsychiatrie",1;"31 - Psychosomatik",1;"00 - Bitte eine Fachabteilung auswählen",0;0,0},2,0)</f>
        <v>0</v>
      </c>
      <c r="Q331" s="9">
        <f t="shared" si="30"/>
        <v>0</v>
      </c>
      <c r="R331" s="9">
        <f t="shared" si="31"/>
        <v>0</v>
      </c>
      <c r="S331" s="9">
        <f t="shared" si="32"/>
        <v>0</v>
      </c>
      <c r="T331" s="9">
        <f t="shared" si="33"/>
        <v>0</v>
      </c>
      <c r="V331" s="9">
        <f>VLOOKUP($C331,{"29 - Psychiatrie (Erwachsene)",1;"30 - Kinder- und Jugendpsychiatrie",1;"31 - Psychosomatik",1;"00 - Bitte eine Fachabteilung auswählen",0;0,0},2,0)</f>
        <v>0</v>
      </c>
      <c r="W331" s="9" t="str">
        <f>IF('Angaben KH-Standort'!$D$13&gt;0,"VJ","KJA")</f>
        <v>KJA</v>
      </c>
      <c r="X331" s="9" t="str">
        <f>VLOOKUP(C330,{"29 - Psychiatrie (Erwachsene)","Einrichtungen2";"30 - Kinder- und Jugendpsychiatrie","Einrichtungen2";"31 - Psychosomatik","Einrichtungen2";"00 - Bitte eine Einrichtung auswählen","Leer";0,"Leer"},2,0)</f>
        <v>Leer</v>
      </c>
      <c r="Y331" s="39" t="str">
        <f t="shared" si="34"/>
        <v>Leer</v>
      </c>
      <c r="Z331" s="9" t="str">
        <f>VLOOKUP($C331,{"29 - Psychiatrie (Erwachsene)","Psychiatrie";"30 - Kinder- und Jugendpsychiatrie","KJPsychiatrie";"31 - Psychosomatik","Psychosomatik";"00 - Bitte eine Fachabteilung auswählen","Leer";0,"Leer"},2,0)</f>
        <v>Leer</v>
      </c>
    </row>
    <row r="332" spans="2:26" ht="15" customHeight="1" x14ac:dyDescent="0.25">
      <c r="B332" s="78" t="str">
        <f t="shared" si="35"/>
        <v>!!!</v>
      </c>
      <c r="C332" s="279"/>
      <c r="D332" s="272"/>
      <c r="E332" s="280"/>
      <c r="F332" s="92"/>
      <c r="G332" s="281"/>
      <c r="H332" s="46"/>
      <c r="I332" s="46"/>
      <c r="J332" s="72"/>
      <c r="O332" s="9">
        <f t="shared" si="29"/>
        <v>0</v>
      </c>
      <c r="P332" s="9">
        <f>VLOOKUP(C332,{"29 - Psychiatrie (Erwachsene)",1;"30 - Kinder- und Jugendpsychiatrie",1;"31 - Psychosomatik",1;"00 - Bitte eine Fachabteilung auswählen",0;0,0},2,0)</f>
        <v>0</v>
      </c>
      <c r="Q332" s="9">
        <f t="shared" si="30"/>
        <v>0</v>
      </c>
      <c r="R332" s="9">
        <f t="shared" si="31"/>
        <v>0</v>
      </c>
      <c r="S332" s="9">
        <f t="shared" si="32"/>
        <v>0</v>
      </c>
      <c r="T332" s="9">
        <f t="shared" si="33"/>
        <v>0</v>
      </c>
      <c r="V332" s="9">
        <f>VLOOKUP($C332,{"29 - Psychiatrie (Erwachsene)",1;"30 - Kinder- und Jugendpsychiatrie",1;"31 - Psychosomatik",1;"00 - Bitte eine Fachabteilung auswählen",0;0,0},2,0)</f>
        <v>0</v>
      </c>
      <c r="W332" s="9" t="str">
        <f>IF('Angaben KH-Standort'!$D$13&gt;0,"VJ","KJA")</f>
        <v>KJA</v>
      </c>
      <c r="X332" s="9" t="str">
        <f>VLOOKUP(C331,{"29 - Psychiatrie (Erwachsene)","Einrichtungen2";"30 - Kinder- und Jugendpsychiatrie","Einrichtungen2";"31 - Psychosomatik","Einrichtungen2";"00 - Bitte eine Einrichtung auswählen","Leer";0,"Leer"},2,0)</f>
        <v>Leer</v>
      </c>
      <c r="Y332" s="39" t="str">
        <f t="shared" si="34"/>
        <v>Leer</v>
      </c>
      <c r="Z332" s="9" t="str">
        <f>VLOOKUP($C332,{"29 - Psychiatrie (Erwachsene)","Psychiatrie";"30 - Kinder- und Jugendpsychiatrie","KJPsychiatrie";"31 - Psychosomatik","Psychosomatik";"00 - Bitte eine Fachabteilung auswählen","Leer";0,"Leer"},2,0)</f>
        <v>Leer</v>
      </c>
    </row>
    <row r="333" spans="2:26" ht="15" customHeight="1" x14ac:dyDescent="0.25">
      <c r="B333" s="78" t="str">
        <f t="shared" si="35"/>
        <v>!!!</v>
      </c>
      <c r="C333" s="279"/>
      <c r="D333" s="272"/>
      <c r="E333" s="280"/>
      <c r="F333" s="92"/>
      <c r="G333" s="281"/>
      <c r="H333" s="46"/>
      <c r="I333" s="46"/>
      <c r="J333" s="72"/>
      <c r="O333" s="9">
        <f t="shared" si="29"/>
        <v>0</v>
      </c>
      <c r="P333" s="9">
        <f>VLOOKUP(C333,{"29 - Psychiatrie (Erwachsene)",1;"30 - Kinder- und Jugendpsychiatrie",1;"31 - Psychosomatik",1;"00 - Bitte eine Fachabteilung auswählen",0;0,0},2,0)</f>
        <v>0</v>
      </c>
      <c r="Q333" s="9">
        <f t="shared" si="30"/>
        <v>0</v>
      </c>
      <c r="R333" s="9">
        <f t="shared" si="31"/>
        <v>0</v>
      </c>
      <c r="S333" s="9">
        <f t="shared" si="32"/>
        <v>0</v>
      </c>
      <c r="T333" s="9">
        <f t="shared" si="33"/>
        <v>0</v>
      </c>
      <c r="V333" s="9">
        <f>VLOOKUP($C333,{"29 - Psychiatrie (Erwachsene)",1;"30 - Kinder- und Jugendpsychiatrie",1;"31 - Psychosomatik",1;"00 - Bitte eine Fachabteilung auswählen",0;0,0},2,0)</f>
        <v>0</v>
      </c>
      <c r="W333" s="9" t="str">
        <f>IF('Angaben KH-Standort'!$D$13&gt;0,"VJ","KJA")</f>
        <v>KJA</v>
      </c>
      <c r="X333" s="9" t="str">
        <f>VLOOKUP(C332,{"29 - Psychiatrie (Erwachsene)","Einrichtungen2";"30 - Kinder- und Jugendpsychiatrie","Einrichtungen2";"31 - Psychosomatik","Einrichtungen2";"00 - Bitte eine Einrichtung auswählen","Leer";0,"Leer"},2,0)</f>
        <v>Leer</v>
      </c>
      <c r="Y333" s="39" t="str">
        <f t="shared" si="34"/>
        <v>Leer</v>
      </c>
      <c r="Z333" s="9" t="str">
        <f>VLOOKUP($C333,{"29 - Psychiatrie (Erwachsene)","Psychiatrie";"30 - Kinder- und Jugendpsychiatrie","KJPsychiatrie";"31 - Psychosomatik","Psychosomatik";"00 - Bitte eine Fachabteilung auswählen","Leer";0,"Leer"},2,0)</f>
        <v>Leer</v>
      </c>
    </row>
    <row r="334" spans="2:26" ht="15" customHeight="1" x14ac:dyDescent="0.25">
      <c r="B334" s="78" t="str">
        <f t="shared" si="35"/>
        <v>!!!</v>
      </c>
      <c r="C334" s="279"/>
      <c r="D334" s="272"/>
      <c r="E334" s="280"/>
      <c r="F334" s="92"/>
      <c r="G334" s="281"/>
      <c r="H334" s="46"/>
      <c r="I334" s="46"/>
      <c r="J334" s="72"/>
      <c r="O334" s="9">
        <f t="shared" si="29"/>
        <v>0</v>
      </c>
      <c r="P334" s="9">
        <f>VLOOKUP(C334,{"29 - Psychiatrie (Erwachsene)",1;"30 - Kinder- und Jugendpsychiatrie",1;"31 - Psychosomatik",1;"00 - Bitte eine Fachabteilung auswählen",0;0,0},2,0)</f>
        <v>0</v>
      </c>
      <c r="Q334" s="9">
        <f t="shared" si="30"/>
        <v>0</v>
      </c>
      <c r="R334" s="9">
        <f t="shared" si="31"/>
        <v>0</v>
      </c>
      <c r="S334" s="9">
        <f t="shared" si="32"/>
        <v>0</v>
      </c>
      <c r="T334" s="9">
        <f t="shared" si="33"/>
        <v>0</v>
      </c>
      <c r="V334" s="9">
        <f>VLOOKUP($C334,{"29 - Psychiatrie (Erwachsene)",1;"30 - Kinder- und Jugendpsychiatrie",1;"31 - Psychosomatik",1;"00 - Bitte eine Fachabteilung auswählen",0;0,0},2,0)</f>
        <v>0</v>
      </c>
      <c r="W334" s="9" t="str">
        <f>IF('Angaben KH-Standort'!$D$13&gt;0,"VJ","KJA")</f>
        <v>KJA</v>
      </c>
      <c r="X334" s="9" t="str">
        <f>VLOOKUP(C333,{"29 - Psychiatrie (Erwachsene)","Einrichtungen2";"30 - Kinder- und Jugendpsychiatrie","Einrichtungen2";"31 - Psychosomatik","Einrichtungen2";"00 - Bitte eine Einrichtung auswählen","Leer";0,"Leer"},2,0)</f>
        <v>Leer</v>
      </c>
      <c r="Y334" s="39" t="str">
        <f t="shared" si="34"/>
        <v>Leer</v>
      </c>
      <c r="Z334" s="9" t="str">
        <f>VLOOKUP($C334,{"29 - Psychiatrie (Erwachsene)","Psychiatrie";"30 - Kinder- und Jugendpsychiatrie","KJPsychiatrie";"31 - Psychosomatik","Psychosomatik";"00 - Bitte eine Fachabteilung auswählen","Leer";0,"Leer"},2,0)</f>
        <v>Leer</v>
      </c>
    </row>
    <row r="335" spans="2:26" ht="15" customHeight="1" x14ac:dyDescent="0.25">
      <c r="B335" s="78" t="str">
        <f t="shared" si="35"/>
        <v>!!!</v>
      </c>
      <c r="C335" s="279"/>
      <c r="D335" s="272"/>
      <c r="E335" s="280"/>
      <c r="F335" s="92"/>
      <c r="G335" s="281"/>
      <c r="H335" s="46"/>
      <c r="I335" s="46"/>
      <c r="J335" s="72"/>
      <c r="O335" s="9">
        <f t="shared" si="29"/>
        <v>0</v>
      </c>
      <c r="P335" s="9">
        <f>VLOOKUP(C335,{"29 - Psychiatrie (Erwachsene)",1;"30 - Kinder- und Jugendpsychiatrie",1;"31 - Psychosomatik",1;"00 - Bitte eine Fachabteilung auswählen",0;0,0},2,0)</f>
        <v>0</v>
      </c>
      <c r="Q335" s="9">
        <f t="shared" si="30"/>
        <v>0</v>
      </c>
      <c r="R335" s="9">
        <f t="shared" si="31"/>
        <v>0</v>
      </c>
      <c r="S335" s="9">
        <f t="shared" si="32"/>
        <v>0</v>
      </c>
      <c r="T335" s="9">
        <f t="shared" si="33"/>
        <v>0</v>
      </c>
      <c r="V335" s="9">
        <f>VLOOKUP($C335,{"29 - Psychiatrie (Erwachsene)",1;"30 - Kinder- und Jugendpsychiatrie",1;"31 - Psychosomatik",1;"00 - Bitte eine Fachabteilung auswählen",0;0,0},2,0)</f>
        <v>0</v>
      </c>
      <c r="W335" s="9" t="str">
        <f>IF('Angaben KH-Standort'!$D$13&gt;0,"VJ","KJA")</f>
        <v>KJA</v>
      </c>
      <c r="X335" s="9" t="str">
        <f>VLOOKUP(C334,{"29 - Psychiatrie (Erwachsene)","Einrichtungen2";"30 - Kinder- und Jugendpsychiatrie","Einrichtungen2";"31 - Psychosomatik","Einrichtungen2";"00 - Bitte eine Einrichtung auswählen","Leer";0,"Leer"},2,0)</f>
        <v>Leer</v>
      </c>
      <c r="Y335" s="39" t="str">
        <f t="shared" si="34"/>
        <v>Leer</v>
      </c>
      <c r="Z335" s="9" t="str">
        <f>VLOOKUP($C335,{"29 - Psychiatrie (Erwachsene)","Psychiatrie";"30 - Kinder- und Jugendpsychiatrie","KJPsychiatrie";"31 - Psychosomatik","Psychosomatik";"00 - Bitte eine Fachabteilung auswählen","Leer";0,"Leer"},2,0)</f>
        <v>Leer</v>
      </c>
    </row>
    <row r="336" spans="2:26" ht="15" customHeight="1" x14ac:dyDescent="0.25">
      <c r="B336" s="78" t="str">
        <f t="shared" si="35"/>
        <v>!!!</v>
      </c>
      <c r="C336" s="279"/>
      <c r="D336" s="272"/>
      <c r="E336" s="280"/>
      <c r="F336" s="92"/>
      <c r="G336" s="281"/>
      <c r="H336" s="46"/>
      <c r="I336" s="46"/>
      <c r="J336" s="72"/>
      <c r="O336" s="9">
        <f t="shared" si="29"/>
        <v>0</v>
      </c>
      <c r="P336" s="9">
        <f>VLOOKUP(C336,{"29 - Psychiatrie (Erwachsene)",1;"30 - Kinder- und Jugendpsychiatrie",1;"31 - Psychosomatik",1;"00 - Bitte eine Fachabteilung auswählen",0;0,0},2,0)</f>
        <v>0</v>
      </c>
      <c r="Q336" s="9">
        <f t="shared" si="30"/>
        <v>0</v>
      </c>
      <c r="R336" s="9">
        <f t="shared" si="31"/>
        <v>0</v>
      </c>
      <c r="S336" s="9">
        <f t="shared" si="32"/>
        <v>0</v>
      </c>
      <c r="T336" s="9">
        <f t="shared" si="33"/>
        <v>0</v>
      </c>
      <c r="V336" s="9">
        <f>VLOOKUP($C336,{"29 - Psychiatrie (Erwachsene)",1;"30 - Kinder- und Jugendpsychiatrie",1;"31 - Psychosomatik",1;"00 - Bitte eine Fachabteilung auswählen",0;0,0},2,0)</f>
        <v>0</v>
      </c>
      <c r="W336" s="9" t="str">
        <f>IF('Angaben KH-Standort'!$D$13&gt;0,"VJ","KJA")</f>
        <v>KJA</v>
      </c>
      <c r="X336" s="9" t="str">
        <f>VLOOKUP(C335,{"29 - Psychiatrie (Erwachsene)","Einrichtungen2";"30 - Kinder- und Jugendpsychiatrie","Einrichtungen2";"31 - Psychosomatik","Einrichtungen2";"00 - Bitte eine Einrichtung auswählen","Leer";0,"Leer"},2,0)</f>
        <v>Leer</v>
      </c>
      <c r="Y336" s="39" t="str">
        <f t="shared" si="34"/>
        <v>Leer</v>
      </c>
      <c r="Z336" s="9" t="str">
        <f>VLOOKUP($C336,{"29 - Psychiatrie (Erwachsene)","Psychiatrie";"30 - Kinder- und Jugendpsychiatrie","KJPsychiatrie";"31 - Psychosomatik","Psychosomatik";"00 - Bitte eine Fachabteilung auswählen","Leer";0,"Leer"},2,0)</f>
        <v>Leer</v>
      </c>
    </row>
    <row r="337" spans="2:26" ht="15" customHeight="1" x14ac:dyDescent="0.25">
      <c r="B337" s="78" t="str">
        <f t="shared" si="35"/>
        <v>!!!</v>
      </c>
      <c r="C337" s="279"/>
      <c r="D337" s="272"/>
      <c r="E337" s="280"/>
      <c r="F337" s="92"/>
      <c r="G337" s="281"/>
      <c r="H337" s="46"/>
      <c r="I337" s="46"/>
      <c r="J337" s="72"/>
      <c r="O337" s="9">
        <f t="shared" si="29"/>
        <v>0</v>
      </c>
      <c r="P337" s="9">
        <f>VLOOKUP(C337,{"29 - Psychiatrie (Erwachsene)",1;"30 - Kinder- und Jugendpsychiatrie",1;"31 - Psychosomatik",1;"00 - Bitte eine Fachabteilung auswählen",0;0,0},2,0)</f>
        <v>0</v>
      </c>
      <c r="Q337" s="9">
        <f t="shared" si="30"/>
        <v>0</v>
      </c>
      <c r="R337" s="9">
        <f t="shared" si="31"/>
        <v>0</v>
      </c>
      <c r="S337" s="9">
        <f t="shared" si="32"/>
        <v>0</v>
      </c>
      <c r="T337" s="9">
        <f t="shared" si="33"/>
        <v>0</v>
      </c>
      <c r="V337" s="9">
        <f>VLOOKUP($C337,{"29 - Psychiatrie (Erwachsene)",1;"30 - Kinder- und Jugendpsychiatrie",1;"31 - Psychosomatik",1;"00 - Bitte eine Fachabteilung auswählen",0;0,0},2,0)</f>
        <v>0</v>
      </c>
      <c r="W337" s="9" t="str">
        <f>IF('Angaben KH-Standort'!$D$13&gt;0,"VJ","KJA")</f>
        <v>KJA</v>
      </c>
      <c r="X337" s="9" t="str">
        <f>VLOOKUP(C336,{"29 - Psychiatrie (Erwachsene)","Einrichtungen2";"30 - Kinder- und Jugendpsychiatrie","Einrichtungen2";"31 - Psychosomatik","Einrichtungen2";"00 - Bitte eine Einrichtung auswählen","Leer";0,"Leer"},2,0)</f>
        <v>Leer</v>
      </c>
      <c r="Y337" s="39" t="str">
        <f t="shared" si="34"/>
        <v>Leer</v>
      </c>
      <c r="Z337" s="9" t="str">
        <f>VLOOKUP($C337,{"29 - Psychiatrie (Erwachsene)","Psychiatrie";"30 - Kinder- und Jugendpsychiatrie","KJPsychiatrie";"31 - Psychosomatik","Psychosomatik";"00 - Bitte eine Fachabteilung auswählen","Leer";0,"Leer"},2,0)</f>
        <v>Leer</v>
      </c>
    </row>
    <row r="338" spans="2:26" ht="15" customHeight="1" x14ac:dyDescent="0.25">
      <c r="B338" s="78" t="str">
        <f t="shared" si="35"/>
        <v>!!!</v>
      </c>
      <c r="C338" s="279"/>
      <c r="D338" s="272"/>
      <c r="E338" s="280"/>
      <c r="F338" s="92"/>
      <c r="G338" s="281"/>
      <c r="H338" s="46"/>
      <c r="I338" s="46"/>
      <c r="J338" s="72"/>
      <c r="O338" s="9">
        <f t="shared" si="29"/>
        <v>0</v>
      </c>
      <c r="P338" s="9">
        <f>VLOOKUP(C338,{"29 - Psychiatrie (Erwachsene)",1;"30 - Kinder- und Jugendpsychiatrie",1;"31 - Psychosomatik",1;"00 - Bitte eine Fachabteilung auswählen",0;0,0},2,0)</f>
        <v>0</v>
      </c>
      <c r="Q338" s="9">
        <f t="shared" si="30"/>
        <v>0</v>
      </c>
      <c r="R338" s="9">
        <f t="shared" si="31"/>
        <v>0</v>
      </c>
      <c r="S338" s="9">
        <f t="shared" si="32"/>
        <v>0</v>
      </c>
      <c r="T338" s="9">
        <f t="shared" si="33"/>
        <v>0</v>
      </c>
      <c r="V338" s="9">
        <f>VLOOKUP($C338,{"29 - Psychiatrie (Erwachsene)",1;"30 - Kinder- und Jugendpsychiatrie",1;"31 - Psychosomatik",1;"00 - Bitte eine Fachabteilung auswählen",0;0,0},2,0)</f>
        <v>0</v>
      </c>
      <c r="W338" s="9" t="str">
        <f>IF('Angaben KH-Standort'!$D$13&gt;0,"VJ","KJA")</f>
        <v>KJA</v>
      </c>
      <c r="X338" s="9" t="str">
        <f>VLOOKUP(C337,{"29 - Psychiatrie (Erwachsene)","Einrichtungen2";"30 - Kinder- und Jugendpsychiatrie","Einrichtungen2";"31 - Psychosomatik","Einrichtungen2";"00 - Bitte eine Einrichtung auswählen","Leer";0,"Leer"},2,0)</f>
        <v>Leer</v>
      </c>
      <c r="Y338" s="39" t="str">
        <f t="shared" si="34"/>
        <v>Leer</v>
      </c>
      <c r="Z338" s="9" t="str">
        <f>VLOOKUP($C338,{"29 - Psychiatrie (Erwachsene)","Psychiatrie";"30 - Kinder- und Jugendpsychiatrie","KJPsychiatrie";"31 - Psychosomatik","Psychosomatik";"00 - Bitte eine Fachabteilung auswählen","Leer";0,"Leer"},2,0)</f>
        <v>Leer</v>
      </c>
    </row>
    <row r="339" spans="2:26" ht="15" customHeight="1" x14ac:dyDescent="0.25">
      <c r="B339" s="78" t="str">
        <f t="shared" si="35"/>
        <v>!!!</v>
      </c>
      <c r="C339" s="279"/>
      <c r="D339" s="272"/>
      <c r="E339" s="280"/>
      <c r="F339" s="92"/>
      <c r="G339" s="281"/>
      <c r="H339" s="46"/>
      <c r="I339" s="46"/>
      <c r="J339" s="72"/>
      <c r="O339" s="9">
        <f t="shared" si="29"/>
        <v>0</v>
      </c>
      <c r="P339" s="9">
        <f>VLOOKUP(C339,{"29 - Psychiatrie (Erwachsene)",1;"30 - Kinder- und Jugendpsychiatrie",1;"31 - Psychosomatik",1;"00 - Bitte eine Fachabteilung auswählen",0;0,0},2,0)</f>
        <v>0</v>
      </c>
      <c r="Q339" s="9">
        <f t="shared" si="30"/>
        <v>0</v>
      </c>
      <c r="R339" s="9">
        <f t="shared" si="31"/>
        <v>0</v>
      </c>
      <c r="S339" s="9">
        <f t="shared" si="32"/>
        <v>0</v>
      </c>
      <c r="T339" s="9">
        <f t="shared" si="33"/>
        <v>0</v>
      </c>
      <c r="V339" s="9">
        <f>VLOOKUP($C339,{"29 - Psychiatrie (Erwachsene)",1;"30 - Kinder- und Jugendpsychiatrie",1;"31 - Psychosomatik",1;"00 - Bitte eine Fachabteilung auswählen",0;0,0},2,0)</f>
        <v>0</v>
      </c>
      <c r="W339" s="9" t="str">
        <f>IF('Angaben KH-Standort'!$D$13&gt;0,"VJ","KJA")</f>
        <v>KJA</v>
      </c>
      <c r="X339" s="9" t="str">
        <f>VLOOKUP(C338,{"29 - Psychiatrie (Erwachsene)","Einrichtungen2";"30 - Kinder- und Jugendpsychiatrie","Einrichtungen2";"31 - Psychosomatik","Einrichtungen2";"00 - Bitte eine Einrichtung auswählen","Leer";0,"Leer"},2,0)</f>
        <v>Leer</v>
      </c>
      <c r="Y339" s="39" t="str">
        <f t="shared" si="34"/>
        <v>Leer</v>
      </c>
      <c r="Z339" s="9" t="str">
        <f>VLOOKUP($C339,{"29 - Psychiatrie (Erwachsene)","Psychiatrie";"30 - Kinder- und Jugendpsychiatrie","KJPsychiatrie";"31 - Psychosomatik","Psychosomatik";"00 - Bitte eine Fachabteilung auswählen","Leer";0,"Leer"},2,0)</f>
        <v>Leer</v>
      </c>
    </row>
    <row r="340" spans="2:26" ht="15" customHeight="1" x14ac:dyDescent="0.25">
      <c r="B340" s="78" t="str">
        <f t="shared" si="35"/>
        <v>!!!</v>
      </c>
      <c r="C340" s="279"/>
      <c r="D340" s="272"/>
      <c r="E340" s="280"/>
      <c r="F340" s="92"/>
      <c r="G340" s="281"/>
      <c r="H340" s="46"/>
      <c r="I340" s="46"/>
      <c r="J340" s="72"/>
      <c r="O340" s="9">
        <f t="shared" si="29"/>
        <v>0</v>
      </c>
      <c r="P340" s="9">
        <f>VLOOKUP(C340,{"29 - Psychiatrie (Erwachsene)",1;"30 - Kinder- und Jugendpsychiatrie",1;"31 - Psychosomatik",1;"00 - Bitte eine Fachabteilung auswählen",0;0,0},2,0)</f>
        <v>0</v>
      </c>
      <c r="Q340" s="9">
        <f t="shared" si="30"/>
        <v>0</v>
      </c>
      <c r="R340" s="9">
        <f t="shared" si="31"/>
        <v>0</v>
      </c>
      <c r="S340" s="9">
        <f t="shared" si="32"/>
        <v>0</v>
      </c>
      <c r="T340" s="9">
        <f t="shared" si="33"/>
        <v>0</v>
      </c>
      <c r="V340" s="9">
        <f>VLOOKUP($C340,{"29 - Psychiatrie (Erwachsene)",1;"30 - Kinder- und Jugendpsychiatrie",1;"31 - Psychosomatik",1;"00 - Bitte eine Fachabteilung auswählen",0;0,0},2,0)</f>
        <v>0</v>
      </c>
      <c r="W340" s="9" t="str">
        <f>IF('Angaben KH-Standort'!$D$13&gt;0,"VJ","KJA")</f>
        <v>KJA</v>
      </c>
      <c r="X340" s="9" t="str">
        <f>VLOOKUP(C339,{"29 - Psychiatrie (Erwachsene)","Einrichtungen2";"30 - Kinder- und Jugendpsychiatrie","Einrichtungen2";"31 - Psychosomatik","Einrichtungen2";"00 - Bitte eine Einrichtung auswählen","Leer";0,"Leer"},2,0)</f>
        <v>Leer</v>
      </c>
      <c r="Y340" s="39" t="str">
        <f t="shared" si="34"/>
        <v>Leer</v>
      </c>
      <c r="Z340" s="9" t="str">
        <f>VLOOKUP($C340,{"29 - Psychiatrie (Erwachsene)","Psychiatrie";"30 - Kinder- und Jugendpsychiatrie","KJPsychiatrie";"31 - Psychosomatik","Psychosomatik";"00 - Bitte eine Fachabteilung auswählen","Leer";0,"Leer"},2,0)</f>
        <v>Leer</v>
      </c>
    </row>
    <row r="341" spans="2:26" ht="15" customHeight="1" x14ac:dyDescent="0.25">
      <c r="B341" s="78" t="str">
        <f t="shared" si="35"/>
        <v>!!!</v>
      </c>
      <c r="C341" s="279"/>
      <c r="D341" s="272"/>
      <c r="E341" s="280"/>
      <c r="F341" s="92"/>
      <c r="G341" s="281"/>
      <c r="H341" s="46"/>
      <c r="I341" s="46"/>
      <c r="J341" s="72"/>
      <c r="O341" s="9">
        <f t="shared" ref="O341:O404" si="36">IF(LEN(B341)&gt;0,0,1)</f>
        <v>0</v>
      </c>
      <c r="P341" s="9">
        <f>VLOOKUP(C341,{"29 - Psychiatrie (Erwachsene)",1;"30 - Kinder- und Jugendpsychiatrie",1;"31 - Psychosomatik",1;"00 - Bitte eine Fachabteilung auswählen",0;0,0},2,0)</f>
        <v>0</v>
      </c>
      <c r="Q341" s="9">
        <f t="shared" ref="Q341:Q404" si="37">IF(LEN(D341)&gt;0,1,0)</f>
        <v>0</v>
      </c>
      <c r="R341" s="9">
        <f t="shared" ref="R341:R404" si="38">IF(LEN(E341)&gt;0,1,0)</f>
        <v>0</v>
      </c>
      <c r="S341" s="9">
        <f t="shared" ref="S341:S404" si="39">IF(LEN(F341)&gt;0,1,0)</f>
        <v>0</v>
      </c>
      <c r="T341" s="9">
        <f t="shared" ref="T341:T404" si="40">IF(LEN(G341)&gt;0,1,0)</f>
        <v>0</v>
      </c>
      <c r="V341" s="9">
        <f>VLOOKUP($C341,{"29 - Psychiatrie (Erwachsene)",1;"30 - Kinder- und Jugendpsychiatrie",1;"31 - Psychosomatik",1;"00 - Bitte eine Fachabteilung auswählen",0;0,0},2,0)</f>
        <v>0</v>
      </c>
      <c r="W341" s="9" t="str">
        <f>IF('Angaben KH-Standort'!$D$13&gt;0,"VJ","KJA")</f>
        <v>KJA</v>
      </c>
      <c r="X341" s="9" t="str">
        <f>VLOOKUP(C340,{"29 - Psychiatrie (Erwachsene)","Einrichtungen2";"30 - Kinder- und Jugendpsychiatrie","Einrichtungen2";"31 - Psychosomatik","Einrichtungen2";"00 - Bitte eine Einrichtung auswählen","Leer";0,"Leer"},2,0)</f>
        <v>Leer</v>
      </c>
      <c r="Y341" s="39" t="str">
        <f t="shared" ref="Y341:Y404" si="41">IF(V341=1,W341,"Leer")</f>
        <v>Leer</v>
      </c>
      <c r="Z341" s="9" t="str">
        <f>VLOOKUP($C341,{"29 - Psychiatrie (Erwachsene)","Psychiatrie";"30 - Kinder- und Jugendpsychiatrie","KJPsychiatrie";"31 - Psychosomatik","Psychosomatik";"00 - Bitte eine Fachabteilung auswählen","Leer";0,"Leer"},2,0)</f>
        <v>Leer</v>
      </c>
    </row>
    <row r="342" spans="2:26" ht="15" customHeight="1" x14ac:dyDescent="0.25">
      <c r="B342" s="78" t="str">
        <f t="shared" si="35"/>
        <v>!!!</v>
      </c>
      <c r="C342" s="279"/>
      <c r="D342" s="272"/>
      <c r="E342" s="280"/>
      <c r="F342" s="92"/>
      <c r="G342" s="281"/>
      <c r="H342" s="46"/>
      <c r="I342" s="46"/>
      <c r="J342" s="72"/>
      <c r="O342" s="9">
        <f t="shared" si="36"/>
        <v>0</v>
      </c>
      <c r="P342" s="9">
        <f>VLOOKUP(C342,{"29 - Psychiatrie (Erwachsene)",1;"30 - Kinder- und Jugendpsychiatrie",1;"31 - Psychosomatik",1;"00 - Bitte eine Fachabteilung auswählen",0;0,0},2,0)</f>
        <v>0</v>
      </c>
      <c r="Q342" s="9">
        <f t="shared" si="37"/>
        <v>0</v>
      </c>
      <c r="R342" s="9">
        <f t="shared" si="38"/>
        <v>0</v>
      </c>
      <c r="S342" s="9">
        <f t="shared" si="39"/>
        <v>0</v>
      </c>
      <c r="T342" s="9">
        <f t="shared" si="40"/>
        <v>0</v>
      </c>
      <c r="V342" s="9">
        <f>VLOOKUP($C342,{"29 - Psychiatrie (Erwachsene)",1;"30 - Kinder- und Jugendpsychiatrie",1;"31 - Psychosomatik",1;"00 - Bitte eine Fachabteilung auswählen",0;0,0},2,0)</f>
        <v>0</v>
      </c>
      <c r="W342" s="9" t="str">
        <f>IF('Angaben KH-Standort'!$D$13&gt;0,"VJ","KJA")</f>
        <v>KJA</v>
      </c>
      <c r="X342" s="9" t="str">
        <f>VLOOKUP(C341,{"29 - Psychiatrie (Erwachsene)","Einrichtungen2";"30 - Kinder- und Jugendpsychiatrie","Einrichtungen2";"31 - Psychosomatik","Einrichtungen2";"00 - Bitte eine Einrichtung auswählen","Leer";0,"Leer"},2,0)</f>
        <v>Leer</v>
      </c>
      <c r="Y342" s="39" t="str">
        <f t="shared" si="41"/>
        <v>Leer</v>
      </c>
      <c r="Z342" s="9" t="str">
        <f>VLOOKUP($C342,{"29 - Psychiatrie (Erwachsene)","Psychiatrie";"30 - Kinder- und Jugendpsychiatrie","KJPsychiatrie";"31 - Psychosomatik","Psychosomatik";"00 - Bitte eine Fachabteilung auswählen","Leer";0,"Leer"},2,0)</f>
        <v>Leer</v>
      </c>
    </row>
    <row r="343" spans="2:26" ht="15" customHeight="1" x14ac:dyDescent="0.25">
      <c r="B343" s="78" t="str">
        <f t="shared" si="35"/>
        <v>!!!</v>
      </c>
      <c r="C343" s="279"/>
      <c r="D343" s="272"/>
      <c r="E343" s="280"/>
      <c r="F343" s="92"/>
      <c r="G343" s="281"/>
      <c r="H343" s="46"/>
      <c r="I343" s="46"/>
      <c r="J343" s="72"/>
      <c r="O343" s="9">
        <f t="shared" si="36"/>
        <v>0</v>
      </c>
      <c r="P343" s="9">
        <f>VLOOKUP(C343,{"29 - Psychiatrie (Erwachsene)",1;"30 - Kinder- und Jugendpsychiatrie",1;"31 - Psychosomatik",1;"00 - Bitte eine Fachabteilung auswählen",0;0,0},2,0)</f>
        <v>0</v>
      </c>
      <c r="Q343" s="9">
        <f t="shared" si="37"/>
        <v>0</v>
      </c>
      <c r="R343" s="9">
        <f t="shared" si="38"/>
        <v>0</v>
      </c>
      <c r="S343" s="9">
        <f t="shared" si="39"/>
        <v>0</v>
      </c>
      <c r="T343" s="9">
        <f t="shared" si="40"/>
        <v>0</v>
      </c>
      <c r="V343" s="9">
        <f>VLOOKUP($C343,{"29 - Psychiatrie (Erwachsene)",1;"30 - Kinder- und Jugendpsychiatrie",1;"31 - Psychosomatik",1;"00 - Bitte eine Fachabteilung auswählen",0;0,0},2,0)</f>
        <v>0</v>
      </c>
      <c r="W343" s="9" t="str">
        <f>IF('Angaben KH-Standort'!$D$13&gt;0,"VJ","KJA")</f>
        <v>KJA</v>
      </c>
      <c r="X343" s="9" t="str">
        <f>VLOOKUP(C342,{"29 - Psychiatrie (Erwachsene)","Einrichtungen2";"30 - Kinder- und Jugendpsychiatrie","Einrichtungen2";"31 - Psychosomatik","Einrichtungen2";"00 - Bitte eine Einrichtung auswählen","Leer";0,"Leer"},2,0)</f>
        <v>Leer</v>
      </c>
      <c r="Y343" s="39" t="str">
        <f t="shared" si="41"/>
        <v>Leer</v>
      </c>
      <c r="Z343" s="9" t="str">
        <f>VLOOKUP($C343,{"29 - Psychiatrie (Erwachsene)","Psychiatrie";"30 - Kinder- und Jugendpsychiatrie","KJPsychiatrie";"31 - Psychosomatik","Psychosomatik";"00 - Bitte eine Fachabteilung auswählen","Leer";0,"Leer"},2,0)</f>
        <v>Leer</v>
      </c>
    </row>
    <row r="344" spans="2:26" ht="15" customHeight="1" x14ac:dyDescent="0.25">
      <c r="B344" s="78" t="str">
        <f t="shared" si="35"/>
        <v>!!!</v>
      </c>
      <c r="C344" s="279"/>
      <c r="D344" s="272"/>
      <c r="E344" s="280"/>
      <c r="F344" s="92"/>
      <c r="G344" s="281"/>
      <c r="H344" s="46"/>
      <c r="I344" s="46"/>
      <c r="J344" s="72"/>
      <c r="O344" s="9">
        <f t="shared" si="36"/>
        <v>0</v>
      </c>
      <c r="P344" s="9">
        <f>VLOOKUP(C344,{"29 - Psychiatrie (Erwachsene)",1;"30 - Kinder- und Jugendpsychiatrie",1;"31 - Psychosomatik",1;"00 - Bitte eine Fachabteilung auswählen",0;0,0},2,0)</f>
        <v>0</v>
      </c>
      <c r="Q344" s="9">
        <f t="shared" si="37"/>
        <v>0</v>
      </c>
      <c r="R344" s="9">
        <f t="shared" si="38"/>
        <v>0</v>
      </c>
      <c r="S344" s="9">
        <f t="shared" si="39"/>
        <v>0</v>
      </c>
      <c r="T344" s="9">
        <f t="shared" si="40"/>
        <v>0</v>
      </c>
      <c r="V344" s="9">
        <f>VLOOKUP($C344,{"29 - Psychiatrie (Erwachsene)",1;"30 - Kinder- und Jugendpsychiatrie",1;"31 - Psychosomatik",1;"00 - Bitte eine Fachabteilung auswählen",0;0,0},2,0)</f>
        <v>0</v>
      </c>
      <c r="W344" s="9" t="str">
        <f>IF('Angaben KH-Standort'!$D$13&gt;0,"VJ","KJA")</f>
        <v>KJA</v>
      </c>
      <c r="X344" s="9" t="str">
        <f>VLOOKUP(C343,{"29 - Psychiatrie (Erwachsene)","Einrichtungen2";"30 - Kinder- und Jugendpsychiatrie","Einrichtungen2";"31 - Psychosomatik","Einrichtungen2";"00 - Bitte eine Einrichtung auswählen","Leer";0,"Leer"},2,0)</f>
        <v>Leer</v>
      </c>
      <c r="Y344" s="39" t="str">
        <f t="shared" si="41"/>
        <v>Leer</v>
      </c>
      <c r="Z344" s="9" t="str">
        <f>VLOOKUP($C344,{"29 - Psychiatrie (Erwachsene)","Psychiatrie";"30 - Kinder- und Jugendpsychiatrie","KJPsychiatrie";"31 - Psychosomatik","Psychosomatik";"00 - Bitte eine Fachabteilung auswählen","Leer";0,"Leer"},2,0)</f>
        <v>Leer</v>
      </c>
    </row>
    <row r="345" spans="2:26" ht="15" customHeight="1" x14ac:dyDescent="0.25">
      <c r="B345" s="78" t="str">
        <f t="shared" si="35"/>
        <v>!!!</v>
      </c>
      <c r="C345" s="279"/>
      <c r="D345" s="272"/>
      <c r="E345" s="280"/>
      <c r="F345" s="92"/>
      <c r="G345" s="281"/>
      <c r="H345" s="46"/>
      <c r="I345" s="46"/>
      <c r="J345" s="72"/>
      <c r="O345" s="9">
        <f t="shared" si="36"/>
        <v>0</v>
      </c>
      <c r="P345" s="9">
        <f>VLOOKUP(C345,{"29 - Psychiatrie (Erwachsene)",1;"30 - Kinder- und Jugendpsychiatrie",1;"31 - Psychosomatik",1;"00 - Bitte eine Fachabteilung auswählen",0;0,0},2,0)</f>
        <v>0</v>
      </c>
      <c r="Q345" s="9">
        <f t="shared" si="37"/>
        <v>0</v>
      </c>
      <c r="R345" s="9">
        <f t="shared" si="38"/>
        <v>0</v>
      </c>
      <c r="S345" s="9">
        <f t="shared" si="39"/>
        <v>0</v>
      </c>
      <c r="T345" s="9">
        <f t="shared" si="40"/>
        <v>0</v>
      </c>
      <c r="V345" s="9">
        <f>VLOOKUP($C345,{"29 - Psychiatrie (Erwachsene)",1;"30 - Kinder- und Jugendpsychiatrie",1;"31 - Psychosomatik",1;"00 - Bitte eine Fachabteilung auswählen",0;0,0},2,0)</f>
        <v>0</v>
      </c>
      <c r="W345" s="9" t="str">
        <f>IF('Angaben KH-Standort'!$D$13&gt;0,"VJ","KJA")</f>
        <v>KJA</v>
      </c>
      <c r="X345" s="9" t="str">
        <f>VLOOKUP(C344,{"29 - Psychiatrie (Erwachsene)","Einrichtungen2";"30 - Kinder- und Jugendpsychiatrie","Einrichtungen2";"31 - Psychosomatik","Einrichtungen2";"00 - Bitte eine Einrichtung auswählen","Leer";0,"Leer"},2,0)</f>
        <v>Leer</v>
      </c>
      <c r="Y345" s="39" t="str">
        <f t="shared" si="41"/>
        <v>Leer</v>
      </c>
      <c r="Z345" s="9" t="str">
        <f>VLOOKUP($C345,{"29 - Psychiatrie (Erwachsene)","Psychiatrie";"30 - Kinder- und Jugendpsychiatrie","KJPsychiatrie";"31 - Psychosomatik","Psychosomatik";"00 - Bitte eine Fachabteilung auswählen","Leer";0,"Leer"},2,0)</f>
        <v>Leer</v>
      </c>
    </row>
    <row r="346" spans="2:26" ht="15" customHeight="1" x14ac:dyDescent="0.25">
      <c r="B346" s="78" t="str">
        <f t="shared" si="35"/>
        <v>!!!</v>
      </c>
      <c r="C346" s="279"/>
      <c r="D346" s="272"/>
      <c r="E346" s="280"/>
      <c r="F346" s="92"/>
      <c r="G346" s="281"/>
      <c r="H346" s="46"/>
      <c r="I346" s="46"/>
      <c r="J346" s="72"/>
      <c r="O346" s="9">
        <f t="shared" si="36"/>
        <v>0</v>
      </c>
      <c r="P346" s="9">
        <f>VLOOKUP(C346,{"29 - Psychiatrie (Erwachsene)",1;"30 - Kinder- und Jugendpsychiatrie",1;"31 - Psychosomatik",1;"00 - Bitte eine Fachabteilung auswählen",0;0,0},2,0)</f>
        <v>0</v>
      </c>
      <c r="Q346" s="9">
        <f t="shared" si="37"/>
        <v>0</v>
      </c>
      <c r="R346" s="9">
        <f t="shared" si="38"/>
        <v>0</v>
      </c>
      <c r="S346" s="9">
        <f t="shared" si="39"/>
        <v>0</v>
      </c>
      <c r="T346" s="9">
        <f t="shared" si="40"/>
        <v>0</v>
      </c>
      <c r="V346" s="9">
        <f>VLOOKUP($C346,{"29 - Psychiatrie (Erwachsene)",1;"30 - Kinder- und Jugendpsychiatrie",1;"31 - Psychosomatik",1;"00 - Bitte eine Fachabteilung auswählen",0;0,0},2,0)</f>
        <v>0</v>
      </c>
      <c r="W346" s="9" t="str">
        <f>IF('Angaben KH-Standort'!$D$13&gt;0,"VJ","KJA")</f>
        <v>KJA</v>
      </c>
      <c r="X346" s="9" t="str">
        <f>VLOOKUP(C345,{"29 - Psychiatrie (Erwachsene)","Einrichtungen2";"30 - Kinder- und Jugendpsychiatrie","Einrichtungen2";"31 - Psychosomatik","Einrichtungen2";"00 - Bitte eine Einrichtung auswählen","Leer";0,"Leer"},2,0)</f>
        <v>Leer</v>
      </c>
      <c r="Y346" s="39" t="str">
        <f t="shared" si="41"/>
        <v>Leer</v>
      </c>
      <c r="Z346" s="9" t="str">
        <f>VLOOKUP($C346,{"29 - Psychiatrie (Erwachsene)","Psychiatrie";"30 - Kinder- und Jugendpsychiatrie","KJPsychiatrie";"31 - Psychosomatik","Psychosomatik";"00 - Bitte eine Fachabteilung auswählen","Leer";0,"Leer"},2,0)</f>
        <v>Leer</v>
      </c>
    </row>
    <row r="347" spans="2:26" ht="15" customHeight="1" x14ac:dyDescent="0.25">
      <c r="B347" s="78" t="str">
        <f t="shared" ref="B347:B410" si="42">IF(SUM(P347:T347)&lt;5,"!!!","")</f>
        <v>!!!</v>
      </c>
      <c r="C347" s="279"/>
      <c r="D347" s="272"/>
      <c r="E347" s="280"/>
      <c r="F347" s="92"/>
      <c r="G347" s="281"/>
      <c r="H347" s="46"/>
      <c r="I347" s="46"/>
      <c r="J347" s="72"/>
      <c r="O347" s="9">
        <f t="shared" si="36"/>
        <v>0</v>
      </c>
      <c r="P347" s="9">
        <f>VLOOKUP(C347,{"29 - Psychiatrie (Erwachsene)",1;"30 - Kinder- und Jugendpsychiatrie",1;"31 - Psychosomatik",1;"00 - Bitte eine Fachabteilung auswählen",0;0,0},2,0)</f>
        <v>0</v>
      </c>
      <c r="Q347" s="9">
        <f t="shared" si="37"/>
        <v>0</v>
      </c>
      <c r="R347" s="9">
        <f t="shared" si="38"/>
        <v>0</v>
      </c>
      <c r="S347" s="9">
        <f t="shared" si="39"/>
        <v>0</v>
      </c>
      <c r="T347" s="9">
        <f t="shared" si="40"/>
        <v>0</v>
      </c>
      <c r="V347" s="9">
        <f>VLOOKUP($C347,{"29 - Psychiatrie (Erwachsene)",1;"30 - Kinder- und Jugendpsychiatrie",1;"31 - Psychosomatik",1;"00 - Bitte eine Fachabteilung auswählen",0;0,0},2,0)</f>
        <v>0</v>
      </c>
      <c r="W347" s="9" t="str">
        <f>IF('Angaben KH-Standort'!$D$13&gt;0,"VJ","KJA")</f>
        <v>KJA</v>
      </c>
      <c r="X347" s="9" t="str">
        <f>VLOOKUP(C346,{"29 - Psychiatrie (Erwachsene)","Einrichtungen2";"30 - Kinder- und Jugendpsychiatrie","Einrichtungen2";"31 - Psychosomatik","Einrichtungen2";"00 - Bitte eine Einrichtung auswählen","Leer";0,"Leer"},2,0)</f>
        <v>Leer</v>
      </c>
      <c r="Y347" s="39" t="str">
        <f t="shared" si="41"/>
        <v>Leer</v>
      </c>
      <c r="Z347" s="9" t="str">
        <f>VLOOKUP($C347,{"29 - Psychiatrie (Erwachsene)","Psychiatrie";"30 - Kinder- und Jugendpsychiatrie","KJPsychiatrie";"31 - Psychosomatik","Psychosomatik";"00 - Bitte eine Fachabteilung auswählen","Leer";0,"Leer"},2,0)</f>
        <v>Leer</v>
      </c>
    </row>
    <row r="348" spans="2:26" ht="15" customHeight="1" x14ac:dyDescent="0.25">
      <c r="B348" s="78" t="str">
        <f t="shared" si="42"/>
        <v>!!!</v>
      </c>
      <c r="C348" s="279"/>
      <c r="D348" s="272"/>
      <c r="E348" s="280"/>
      <c r="F348" s="92"/>
      <c r="G348" s="281"/>
      <c r="H348" s="46"/>
      <c r="I348" s="46"/>
      <c r="J348" s="72"/>
      <c r="O348" s="9">
        <f t="shared" si="36"/>
        <v>0</v>
      </c>
      <c r="P348" s="9">
        <f>VLOOKUP(C348,{"29 - Psychiatrie (Erwachsene)",1;"30 - Kinder- und Jugendpsychiatrie",1;"31 - Psychosomatik",1;"00 - Bitte eine Fachabteilung auswählen",0;0,0},2,0)</f>
        <v>0</v>
      </c>
      <c r="Q348" s="9">
        <f t="shared" si="37"/>
        <v>0</v>
      </c>
      <c r="R348" s="9">
        <f t="shared" si="38"/>
        <v>0</v>
      </c>
      <c r="S348" s="9">
        <f t="shared" si="39"/>
        <v>0</v>
      </c>
      <c r="T348" s="9">
        <f t="shared" si="40"/>
        <v>0</v>
      </c>
      <c r="V348" s="9">
        <f>VLOOKUP($C348,{"29 - Psychiatrie (Erwachsene)",1;"30 - Kinder- und Jugendpsychiatrie",1;"31 - Psychosomatik",1;"00 - Bitte eine Fachabteilung auswählen",0;0,0},2,0)</f>
        <v>0</v>
      </c>
      <c r="W348" s="9" t="str">
        <f>IF('Angaben KH-Standort'!$D$13&gt;0,"VJ","KJA")</f>
        <v>KJA</v>
      </c>
      <c r="X348" s="9" t="str">
        <f>VLOOKUP(C347,{"29 - Psychiatrie (Erwachsene)","Einrichtungen2";"30 - Kinder- und Jugendpsychiatrie","Einrichtungen2";"31 - Psychosomatik","Einrichtungen2";"00 - Bitte eine Einrichtung auswählen","Leer";0,"Leer"},2,0)</f>
        <v>Leer</v>
      </c>
      <c r="Y348" s="39" t="str">
        <f t="shared" si="41"/>
        <v>Leer</v>
      </c>
      <c r="Z348" s="9" t="str">
        <f>VLOOKUP($C348,{"29 - Psychiatrie (Erwachsene)","Psychiatrie";"30 - Kinder- und Jugendpsychiatrie","KJPsychiatrie";"31 - Psychosomatik","Psychosomatik";"00 - Bitte eine Fachabteilung auswählen","Leer";0,"Leer"},2,0)</f>
        <v>Leer</v>
      </c>
    </row>
    <row r="349" spans="2:26" ht="15" customHeight="1" x14ac:dyDescent="0.25">
      <c r="B349" s="78" t="str">
        <f t="shared" si="42"/>
        <v>!!!</v>
      </c>
      <c r="C349" s="279"/>
      <c r="D349" s="272"/>
      <c r="E349" s="280"/>
      <c r="F349" s="92"/>
      <c r="G349" s="281"/>
      <c r="H349" s="46"/>
      <c r="I349" s="46"/>
      <c r="J349" s="72"/>
      <c r="O349" s="9">
        <f t="shared" si="36"/>
        <v>0</v>
      </c>
      <c r="P349" s="9">
        <f>VLOOKUP(C349,{"29 - Psychiatrie (Erwachsene)",1;"30 - Kinder- und Jugendpsychiatrie",1;"31 - Psychosomatik",1;"00 - Bitte eine Fachabteilung auswählen",0;0,0},2,0)</f>
        <v>0</v>
      </c>
      <c r="Q349" s="9">
        <f t="shared" si="37"/>
        <v>0</v>
      </c>
      <c r="R349" s="9">
        <f t="shared" si="38"/>
        <v>0</v>
      </c>
      <c r="S349" s="9">
        <f t="shared" si="39"/>
        <v>0</v>
      </c>
      <c r="T349" s="9">
        <f t="shared" si="40"/>
        <v>0</v>
      </c>
      <c r="V349" s="9">
        <f>VLOOKUP($C349,{"29 - Psychiatrie (Erwachsene)",1;"30 - Kinder- und Jugendpsychiatrie",1;"31 - Psychosomatik",1;"00 - Bitte eine Fachabteilung auswählen",0;0,0},2,0)</f>
        <v>0</v>
      </c>
      <c r="W349" s="9" t="str">
        <f>IF('Angaben KH-Standort'!$D$13&gt;0,"VJ","KJA")</f>
        <v>KJA</v>
      </c>
      <c r="X349" s="9" t="str">
        <f>VLOOKUP(C348,{"29 - Psychiatrie (Erwachsene)","Einrichtungen2";"30 - Kinder- und Jugendpsychiatrie","Einrichtungen2";"31 - Psychosomatik","Einrichtungen2";"00 - Bitte eine Einrichtung auswählen","Leer";0,"Leer"},2,0)</f>
        <v>Leer</v>
      </c>
      <c r="Y349" s="39" t="str">
        <f t="shared" si="41"/>
        <v>Leer</v>
      </c>
      <c r="Z349" s="9" t="str">
        <f>VLOOKUP($C349,{"29 - Psychiatrie (Erwachsene)","Psychiatrie";"30 - Kinder- und Jugendpsychiatrie","KJPsychiatrie";"31 - Psychosomatik","Psychosomatik";"00 - Bitte eine Fachabteilung auswählen","Leer";0,"Leer"},2,0)</f>
        <v>Leer</v>
      </c>
    </row>
    <row r="350" spans="2:26" ht="15" customHeight="1" x14ac:dyDescent="0.25">
      <c r="B350" s="78" t="str">
        <f t="shared" si="42"/>
        <v>!!!</v>
      </c>
      <c r="C350" s="279"/>
      <c r="D350" s="272"/>
      <c r="E350" s="280"/>
      <c r="F350" s="92"/>
      <c r="G350" s="281"/>
      <c r="H350" s="46"/>
      <c r="I350" s="46"/>
      <c r="J350" s="72"/>
      <c r="O350" s="9">
        <f t="shared" si="36"/>
        <v>0</v>
      </c>
      <c r="P350" s="9">
        <f>VLOOKUP(C350,{"29 - Psychiatrie (Erwachsene)",1;"30 - Kinder- und Jugendpsychiatrie",1;"31 - Psychosomatik",1;"00 - Bitte eine Fachabteilung auswählen",0;0,0},2,0)</f>
        <v>0</v>
      </c>
      <c r="Q350" s="9">
        <f t="shared" si="37"/>
        <v>0</v>
      </c>
      <c r="R350" s="9">
        <f t="shared" si="38"/>
        <v>0</v>
      </c>
      <c r="S350" s="9">
        <f t="shared" si="39"/>
        <v>0</v>
      </c>
      <c r="T350" s="9">
        <f t="shared" si="40"/>
        <v>0</v>
      </c>
      <c r="V350" s="9">
        <f>VLOOKUP($C350,{"29 - Psychiatrie (Erwachsene)",1;"30 - Kinder- und Jugendpsychiatrie",1;"31 - Psychosomatik",1;"00 - Bitte eine Fachabteilung auswählen",0;0,0},2,0)</f>
        <v>0</v>
      </c>
      <c r="W350" s="9" t="str">
        <f>IF('Angaben KH-Standort'!$D$13&gt;0,"VJ","KJA")</f>
        <v>KJA</v>
      </c>
      <c r="X350" s="9" t="str">
        <f>VLOOKUP(C349,{"29 - Psychiatrie (Erwachsene)","Einrichtungen2";"30 - Kinder- und Jugendpsychiatrie","Einrichtungen2";"31 - Psychosomatik","Einrichtungen2";"00 - Bitte eine Einrichtung auswählen","Leer";0,"Leer"},2,0)</f>
        <v>Leer</v>
      </c>
      <c r="Y350" s="39" t="str">
        <f t="shared" si="41"/>
        <v>Leer</v>
      </c>
      <c r="Z350" s="9" t="str">
        <f>VLOOKUP($C350,{"29 - Psychiatrie (Erwachsene)","Psychiatrie";"30 - Kinder- und Jugendpsychiatrie","KJPsychiatrie";"31 - Psychosomatik","Psychosomatik";"00 - Bitte eine Fachabteilung auswählen","Leer";0,"Leer"},2,0)</f>
        <v>Leer</v>
      </c>
    </row>
    <row r="351" spans="2:26" ht="15" customHeight="1" x14ac:dyDescent="0.25">
      <c r="B351" s="78" t="str">
        <f t="shared" si="42"/>
        <v>!!!</v>
      </c>
      <c r="C351" s="279"/>
      <c r="D351" s="272"/>
      <c r="E351" s="280"/>
      <c r="F351" s="92"/>
      <c r="G351" s="281"/>
      <c r="H351" s="46"/>
      <c r="I351" s="46"/>
      <c r="J351" s="72"/>
      <c r="O351" s="9">
        <f t="shared" si="36"/>
        <v>0</v>
      </c>
      <c r="P351" s="9">
        <f>VLOOKUP(C351,{"29 - Psychiatrie (Erwachsene)",1;"30 - Kinder- und Jugendpsychiatrie",1;"31 - Psychosomatik",1;"00 - Bitte eine Fachabteilung auswählen",0;0,0},2,0)</f>
        <v>0</v>
      </c>
      <c r="Q351" s="9">
        <f t="shared" si="37"/>
        <v>0</v>
      </c>
      <c r="R351" s="9">
        <f t="shared" si="38"/>
        <v>0</v>
      </c>
      <c r="S351" s="9">
        <f t="shared" si="39"/>
        <v>0</v>
      </c>
      <c r="T351" s="9">
        <f t="shared" si="40"/>
        <v>0</v>
      </c>
      <c r="V351" s="9">
        <f>VLOOKUP($C351,{"29 - Psychiatrie (Erwachsene)",1;"30 - Kinder- und Jugendpsychiatrie",1;"31 - Psychosomatik",1;"00 - Bitte eine Fachabteilung auswählen",0;0,0},2,0)</f>
        <v>0</v>
      </c>
      <c r="W351" s="9" t="str">
        <f>IF('Angaben KH-Standort'!$D$13&gt;0,"VJ","KJA")</f>
        <v>KJA</v>
      </c>
      <c r="X351" s="9" t="str">
        <f>VLOOKUP(C350,{"29 - Psychiatrie (Erwachsene)","Einrichtungen2";"30 - Kinder- und Jugendpsychiatrie","Einrichtungen2";"31 - Psychosomatik","Einrichtungen2";"00 - Bitte eine Einrichtung auswählen","Leer";0,"Leer"},2,0)</f>
        <v>Leer</v>
      </c>
      <c r="Y351" s="39" t="str">
        <f t="shared" si="41"/>
        <v>Leer</v>
      </c>
      <c r="Z351" s="9" t="str">
        <f>VLOOKUP($C351,{"29 - Psychiatrie (Erwachsene)","Psychiatrie";"30 - Kinder- und Jugendpsychiatrie","KJPsychiatrie";"31 - Psychosomatik","Psychosomatik";"00 - Bitte eine Fachabteilung auswählen","Leer";0,"Leer"},2,0)</f>
        <v>Leer</v>
      </c>
    </row>
    <row r="352" spans="2:26" ht="15" customHeight="1" x14ac:dyDescent="0.25">
      <c r="B352" s="78" t="str">
        <f t="shared" si="42"/>
        <v>!!!</v>
      </c>
      <c r="C352" s="279"/>
      <c r="D352" s="272"/>
      <c r="E352" s="280"/>
      <c r="F352" s="92"/>
      <c r="G352" s="281"/>
      <c r="H352" s="46"/>
      <c r="I352" s="46"/>
      <c r="J352" s="72"/>
      <c r="O352" s="9">
        <f t="shared" si="36"/>
        <v>0</v>
      </c>
      <c r="P352" s="9">
        <f>VLOOKUP(C352,{"29 - Psychiatrie (Erwachsene)",1;"30 - Kinder- und Jugendpsychiatrie",1;"31 - Psychosomatik",1;"00 - Bitte eine Fachabteilung auswählen",0;0,0},2,0)</f>
        <v>0</v>
      </c>
      <c r="Q352" s="9">
        <f t="shared" si="37"/>
        <v>0</v>
      </c>
      <c r="R352" s="9">
        <f t="shared" si="38"/>
        <v>0</v>
      </c>
      <c r="S352" s="9">
        <f t="shared" si="39"/>
        <v>0</v>
      </c>
      <c r="T352" s="9">
        <f t="shared" si="40"/>
        <v>0</v>
      </c>
      <c r="V352" s="9">
        <f>VLOOKUP($C352,{"29 - Psychiatrie (Erwachsene)",1;"30 - Kinder- und Jugendpsychiatrie",1;"31 - Psychosomatik",1;"00 - Bitte eine Fachabteilung auswählen",0;0,0},2,0)</f>
        <v>0</v>
      </c>
      <c r="W352" s="9" t="str">
        <f>IF('Angaben KH-Standort'!$D$13&gt;0,"VJ","KJA")</f>
        <v>KJA</v>
      </c>
      <c r="X352" s="9" t="str">
        <f>VLOOKUP(C351,{"29 - Psychiatrie (Erwachsene)","Einrichtungen2";"30 - Kinder- und Jugendpsychiatrie","Einrichtungen2";"31 - Psychosomatik","Einrichtungen2";"00 - Bitte eine Einrichtung auswählen","Leer";0,"Leer"},2,0)</f>
        <v>Leer</v>
      </c>
      <c r="Y352" s="39" t="str">
        <f t="shared" si="41"/>
        <v>Leer</v>
      </c>
      <c r="Z352" s="9" t="str">
        <f>VLOOKUP($C352,{"29 - Psychiatrie (Erwachsene)","Psychiatrie";"30 - Kinder- und Jugendpsychiatrie","KJPsychiatrie";"31 - Psychosomatik","Psychosomatik";"00 - Bitte eine Fachabteilung auswählen","Leer";0,"Leer"},2,0)</f>
        <v>Leer</v>
      </c>
    </row>
    <row r="353" spans="2:26" ht="15" customHeight="1" x14ac:dyDescent="0.25">
      <c r="B353" s="78" t="str">
        <f t="shared" si="42"/>
        <v>!!!</v>
      </c>
      <c r="C353" s="279"/>
      <c r="D353" s="272"/>
      <c r="E353" s="280"/>
      <c r="F353" s="92"/>
      <c r="G353" s="281"/>
      <c r="H353" s="46"/>
      <c r="I353" s="46"/>
      <c r="J353" s="72"/>
      <c r="O353" s="9">
        <f t="shared" si="36"/>
        <v>0</v>
      </c>
      <c r="P353" s="9">
        <f>VLOOKUP(C353,{"29 - Psychiatrie (Erwachsene)",1;"30 - Kinder- und Jugendpsychiatrie",1;"31 - Psychosomatik",1;"00 - Bitte eine Fachabteilung auswählen",0;0,0},2,0)</f>
        <v>0</v>
      </c>
      <c r="Q353" s="9">
        <f t="shared" si="37"/>
        <v>0</v>
      </c>
      <c r="R353" s="9">
        <f t="shared" si="38"/>
        <v>0</v>
      </c>
      <c r="S353" s="9">
        <f t="shared" si="39"/>
        <v>0</v>
      </c>
      <c r="T353" s="9">
        <f t="shared" si="40"/>
        <v>0</v>
      </c>
      <c r="V353" s="9">
        <f>VLOOKUP($C353,{"29 - Psychiatrie (Erwachsene)",1;"30 - Kinder- und Jugendpsychiatrie",1;"31 - Psychosomatik",1;"00 - Bitte eine Fachabteilung auswählen",0;0,0},2,0)</f>
        <v>0</v>
      </c>
      <c r="W353" s="9" t="str">
        <f>IF('Angaben KH-Standort'!$D$13&gt;0,"VJ","KJA")</f>
        <v>KJA</v>
      </c>
      <c r="X353" s="9" t="str">
        <f>VLOOKUP(C352,{"29 - Psychiatrie (Erwachsene)","Einrichtungen2";"30 - Kinder- und Jugendpsychiatrie","Einrichtungen2";"31 - Psychosomatik","Einrichtungen2";"00 - Bitte eine Einrichtung auswählen","Leer";0,"Leer"},2,0)</f>
        <v>Leer</v>
      </c>
      <c r="Y353" s="39" t="str">
        <f t="shared" si="41"/>
        <v>Leer</v>
      </c>
      <c r="Z353" s="9" t="str">
        <f>VLOOKUP($C353,{"29 - Psychiatrie (Erwachsene)","Psychiatrie";"30 - Kinder- und Jugendpsychiatrie","KJPsychiatrie";"31 - Psychosomatik","Psychosomatik";"00 - Bitte eine Fachabteilung auswählen","Leer";0,"Leer"},2,0)</f>
        <v>Leer</v>
      </c>
    </row>
    <row r="354" spans="2:26" ht="15" customHeight="1" x14ac:dyDescent="0.25">
      <c r="B354" s="78" t="str">
        <f t="shared" si="42"/>
        <v>!!!</v>
      </c>
      <c r="C354" s="279"/>
      <c r="D354" s="272"/>
      <c r="E354" s="280"/>
      <c r="F354" s="92"/>
      <c r="G354" s="281"/>
      <c r="H354" s="46"/>
      <c r="I354" s="46"/>
      <c r="J354" s="72"/>
      <c r="O354" s="9">
        <f t="shared" si="36"/>
        <v>0</v>
      </c>
      <c r="P354" s="9">
        <f>VLOOKUP(C354,{"29 - Psychiatrie (Erwachsene)",1;"30 - Kinder- und Jugendpsychiatrie",1;"31 - Psychosomatik",1;"00 - Bitte eine Fachabteilung auswählen",0;0,0},2,0)</f>
        <v>0</v>
      </c>
      <c r="Q354" s="9">
        <f t="shared" si="37"/>
        <v>0</v>
      </c>
      <c r="R354" s="9">
        <f t="shared" si="38"/>
        <v>0</v>
      </c>
      <c r="S354" s="9">
        <f t="shared" si="39"/>
        <v>0</v>
      </c>
      <c r="T354" s="9">
        <f t="shared" si="40"/>
        <v>0</v>
      </c>
      <c r="V354" s="9">
        <f>VLOOKUP($C354,{"29 - Psychiatrie (Erwachsene)",1;"30 - Kinder- und Jugendpsychiatrie",1;"31 - Psychosomatik",1;"00 - Bitte eine Fachabteilung auswählen",0;0,0},2,0)</f>
        <v>0</v>
      </c>
      <c r="W354" s="9" t="str">
        <f>IF('Angaben KH-Standort'!$D$13&gt;0,"VJ","KJA")</f>
        <v>KJA</v>
      </c>
      <c r="X354" s="9" t="str">
        <f>VLOOKUP(C353,{"29 - Psychiatrie (Erwachsene)","Einrichtungen2";"30 - Kinder- und Jugendpsychiatrie","Einrichtungen2";"31 - Psychosomatik","Einrichtungen2";"00 - Bitte eine Einrichtung auswählen","Leer";0,"Leer"},2,0)</f>
        <v>Leer</v>
      </c>
      <c r="Y354" s="39" t="str">
        <f t="shared" si="41"/>
        <v>Leer</v>
      </c>
      <c r="Z354" s="9" t="str">
        <f>VLOOKUP($C354,{"29 - Psychiatrie (Erwachsene)","Psychiatrie";"30 - Kinder- und Jugendpsychiatrie","KJPsychiatrie";"31 - Psychosomatik","Psychosomatik";"00 - Bitte eine Fachabteilung auswählen","Leer";0,"Leer"},2,0)</f>
        <v>Leer</v>
      </c>
    </row>
    <row r="355" spans="2:26" ht="15" customHeight="1" x14ac:dyDescent="0.25">
      <c r="B355" s="78" t="str">
        <f t="shared" si="42"/>
        <v>!!!</v>
      </c>
      <c r="C355" s="279"/>
      <c r="D355" s="272"/>
      <c r="E355" s="280"/>
      <c r="F355" s="92"/>
      <c r="G355" s="281"/>
      <c r="H355" s="46"/>
      <c r="I355" s="46"/>
      <c r="J355" s="72"/>
      <c r="O355" s="9">
        <f t="shared" si="36"/>
        <v>0</v>
      </c>
      <c r="P355" s="9">
        <f>VLOOKUP(C355,{"29 - Psychiatrie (Erwachsene)",1;"30 - Kinder- und Jugendpsychiatrie",1;"31 - Psychosomatik",1;"00 - Bitte eine Fachabteilung auswählen",0;0,0},2,0)</f>
        <v>0</v>
      </c>
      <c r="Q355" s="9">
        <f t="shared" si="37"/>
        <v>0</v>
      </c>
      <c r="R355" s="9">
        <f t="shared" si="38"/>
        <v>0</v>
      </c>
      <c r="S355" s="9">
        <f t="shared" si="39"/>
        <v>0</v>
      </c>
      <c r="T355" s="9">
        <f t="shared" si="40"/>
        <v>0</v>
      </c>
      <c r="V355" s="9">
        <f>VLOOKUP($C355,{"29 - Psychiatrie (Erwachsene)",1;"30 - Kinder- und Jugendpsychiatrie",1;"31 - Psychosomatik",1;"00 - Bitte eine Fachabteilung auswählen",0;0,0},2,0)</f>
        <v>0</v>
      </c>
      <c r="W355" s="9" t="str">
        <f>IF('Angaben KH-Standort'!$D$13&gt;0,"VJ","KJA")</f>
        <v>KJA</v>
      </c>
      <c r="X355" s="9" t="str">
        <f>VLOOKUP(C354,{"29 - Psychiatrie (Erwachsene)","Einrichtungen2";"30 - Kinder- und Jugendpsychiatrie","Einrichtungen2";"31 - Psychosomatik","Einrichtungen2";"00 - Bitte eine Einrichtung auswählen","Leer";0,"Leer"},2,0)</f>
        <v>Leer</v>
      </c>
      <c r="Y355" s="39" t="str">
        <f t="shared" si="41"/>
        <v>Leer</v>
      </c>
      <c r="Z355" s="9" t="str">
        <f>VLOOKUP($C355,{"29 - Psychiatrie (Erwachsene)","Psychiatrie";"30 - Kinder- und Jugendpsychiatrie","KJPsychiatrie";"31 - Psychosomatik","Psychosomatik";"00 - Bitte eine Fachabteilung auswählen","Leer";0,"Leer"},2,0)</f>
        <v>Leer</v>
      </c>
    </row>
    <row r="356" spans="2:26" ht="15" customHeight="1" x14ac:dyDescent="0.25">
      <c r="B356" s="78" t="str">
        <f t="shared" si="42"/>
        <v>!!!</v>
      </c>
      <c r="C356" s="279"/>
      <c r="D356" s="272"/>
      <c r="E356" s="280"/>
      <c r="F356" s="92"/>
      <c r="G356" s="281"/>
      <c r="H356" s="46"/>
      <c r="I356" s="46"/>
      <c r="J356" s="72"/>
      <c r="O356" s="9">
        <f t="shared" si="36"/>
        <v>0</v>
      </c>
      <c r="P356" s="9">
        <f>VLOOKUP(C356,{"29 - Psychiatrie (Erwachsene)",1;"30 - Kinder- und Jugendpsychiatrie",1;"31 - Psychosomatik",1;"00 - Bitte eine Fachabteilung auswählen",0;0,0},2,0)</f>
        <v>0</v>
      </c>
      <c r="Q356" s="9">
        <f t="shared" si="37"/>
        <v>0</v>
      </c>
      <c r="R356" s="9">
        <f t="shared" si="38"/>
        <v>0</v>
      </c>
      <c r="S356" s="9">
        <f t="shared" si="39"/>
        <v>0</v>
      </c>
      <c r="T356" s="9">
        <f t="shared" si="40"/>
        <v>0</v>
      </c>
      <c r="V356" s="9">
        <f>VLOOKUP($C356,{"29 - Psychiatrie (Erwachsene)",1;"30 - Kinder- und Jugendpsychiatrie",1;"31 - Psychosomatik",1;"00 - Bitte eine Fachabteilung auswählen",0;0,0},2,0)</f>
        <v>0</v>
      </c>
      <c r="W356" s="9" t="str">
        <f>IF('Angaben KH-Standort'!$D$13&gt;0,"VJ","KJA")</f>
        <v>KJA</v>
      </c>
      <c r="X356" s="9" t="str">
        <f>VLOOKUP(C355,{"29 - Psychiatrie (Erwachsene)","Einrichtungen2";"30 - Kinder- und Jugendpsychiatrie","Einrichtungen2";"31 - Psychosomatik","Einrichtungen2";"00 - Bitte eine Einrichtung auswählen","Leer";0,"Leer"},2,0)</f>
        <v>Leer</v>
      </c>
      <c r="Y356" s="39" t="str">
        <f t="shared" si="41"/>
        <v>Leer</v>
      </c>
      <c r="Z356" s="9" t="str">
        <f>VLOOKUP($C356,{"29 - Psychiatrie (Erwachsene)","Psychiatrie";"30 - Kinder- und Jugendpsychiatrie","KJPsychiatrie";"31 - Psychosomatik","Psychosomatik";"00 - Bitte eine Fachabteilung auswählen","Leer";0,"Leer"},2,0)</f>
        <v>Leer</v>
      </c>
    </row>
    <row r="357" spans="2:26" ht="15" customHeight="1" x14ac:dyDescent="0.25">
      <c r="B357" s="78" t="str">
        <f t="shared" si="42"/>
        <v>!!!</v>
      </c>
      <c r="C357" s="279"/>
      <c r="D357" s="272"/>
      <c r="E357" s="280"/>
      <c r="F357" s="92"/>
      <c r="G357" s="281"/>
      <c r="H357" s="46"/>
      <c r="I357" s="46"/>
      <c r="J357" s="72"/>
      <c r="O357" s="9">
        <f t="shared" si="36"/>
        <v>0</v>
      </c>
      <c r="P357" s="9">
        <f>VLOOKUP(C357,{"29 - Psychiatrie (Erwachsene)",1;"30 - Kinder- und Jugendpsychiatrie",1;"31 - Psychosomatik",1;"00 - Bitte eine Fachabteilung auswählen",0;0,0},2,0)</f>
        <v>0</v>
      </c>
      <c r="Q357" s="9">
        <f t="shared" si="37"/>
        <v>0</v>
      </c>
      <c r="R357" s="9">
        <f t="shared" si="38"/>
        <v>0</v>
      </c>
      <c r="S357" s="9">
        <f t="shared" si="39"/>
        <v>0</v>
      </c>
      <c r="T357" s="9">
        <f t="shared" si="40"/>
        <v>0</v>
      </c>
      <c r="V357" s="9">
        <f>VLOOKUP($C357,{"29 - Psychiatrie (Erwachsene)",1;"30 - Kinder- und Jugendpsychiatrie",1;"31 - Psychosomatik",1;"00 - Bitte eine Fachabteilung auswählen",0;0,0},2,0)</f>
        <v>0</v>
      </c>
      <c r="W357" s="9" t="str">
        <f>IF('Angaben KH-Standort'!$D$13&gt;0,"VJ","KJA")</f>
        <v>KJA</v>
      </c>
      <c r="X357" s="9" t="str">
        <f>VLOOKUP(C356,{"29 - Psychiatrie (Erwachsene)","Einrichtungen2";"30 - Kinder- und Jugendpsychiatrie","Einrichtungen2";"31 - Psychosomatik","Einrichtungen2";"00 - Bitte eine Einrichtung auswählen","Leer";0,"Leer"},2,0)</f>
        <v>Leer</v>
      </c>
      <c r="Y357" s="39" t="str">
        <f t="shared" si="41"/>
        <v>Leer</v>
      </c>
      <c r="Z357" s="9" t="str">
        <f>VLOOKUP($C357,{"29 - Psychiatrie (Erwachsene)","Psychiatrie";"30 - Kinder- und Jugendpsychiatrie","KJPsychiatrie";"31 - Psychosomatik","Psychosomatik";"00 - Bitte eine Fachabteilung auswählen","Leer";0,"Leer"},2,0)</f>
        <v>Leer</v>
      </c>
    </row>
    <row r="358" spans="2:26" ht="15" customHeight="1" x14ac:dyDescent="0.25">
      <c r="B358" s="78" t="str">
        <f t="shared" si="42"/>
        <v>!!!</v>
      </c>
      <c r="C358" s="279"/>
      <c r="D358" s="272"/>
      <c r="E358" s="280"/>
      <c r="F358" s="92"/>
      <c r="G358" s="281"/>
      <c r="H358" s="46"/>
      <c r="I358" s="46"/>
      <c r="J358" s="72"/>
      <c r="O358" s="9">
        <f t="shared" si="36"/>
        <v>0</v>
      </c>
      <c r="P358" s="9">
        <f>VLOOKUP(C358,{"29 - Psychiatrie (Erwachsene)",1;"30 - Kinder- und Jugendpsychiatrie",1;"31 - Psychosomatik",1;"00 - Bitte eine Fachabteilung auswählen",0;0,0},2,0)</f>
        <v>0</v>
      </c>
      <c r="Q358" s="9">
        <f t="shared" si="37"/>
        <v>0</v>
      </c>
      <c r="R358" s="9">
        <f t="shared" si="38"/>
        <v>0</v>
      </c>
      <c r="S358" s="9">
        <f t="shared" si="39"/>
        <v>0</v>
      </c>
      <c r="T358" s="9">
        <f t="shared" si="40"/>
        <v>0</v>
      </c>
      <c r="V358" s="9">
        <f>VLOOKUP($C358,{"29 - Psychiatrie (Erwachsene)",1;"30 - Kinder- und Jugendpsychiatrie",1;"31 - Psychosomatik",1;"00 - Bitte eine Fachabteilung auswählen",0;0,0},2,0)</f>
        <v>0</v>
      </c>
      <c r="W358" s="9" t="str">
        <f>IF('Angaben KH-Standort'!$D$13&gt;0,"VJ","KJA")</f>
        <v>KJA</v>
      </c>
      <c r="X358" s="9" t="str">
        <f>VLOOKUP(C357,{"29 - Psychiatrie (Erwachsene)","Einrichtungen2";"30 - Kinder- und Jugendpsychiatrie","Einrichtungen2";"31 - Psychosomatik","Einrichtungen2";"00 - Bitte eine Einrichtung auswählen","Leer";0,"Leer"},2,0)</f>
        <v>Leer</v>
      </c>
      <c r="Y358" s="39" t="str">
        <f t="shared" si="41"/>
        <v>Leer</v>
      </c>
      <c r="Z358" s="9" t="str">
        <f>VLOOKUP($C358,{"29 - Psychiatrie (Erwachsene)","Psychiatrie";"30 - Kinder- und Jugendpsychiatrie","KJPsychiatrie";"31 - Psychosomatik","Psychosomatik";"00 - Bitte eine Fachabteilung auswählen","Leer";0,"Leer"},2,0)</f>
        <v>Leer</v>
      </c>
    </row>
    <row r="359" spans="2:26" ht="15" customHeight="1" x14ac:dyDescent="0.25">
      <c r="B359" s="78" t="str">
        <f t="shared" si="42"/>
        <v>!!!</v>
      </c>
      <c r="C359" s="279"/>
      <c r="D359" s="272"/>
      <c r="E359" s="280"/>
      <c r="F359" s="92"/>
      <c r="G359" s="281"/>
      <c r="H359" s="46"/>
      <c r="I359" s="46"/>
      <c r="J359" s="72"/>
      <c r="O359" s="9">
        <f t="shared" si="36"/>
        <v>0</v>
      </c>
      <c r="P359" s="9">
        <f>VLOOKUP(C359,{"29 - Psychiatrie (Erwachsene)",1;"30 - Kinder- und Jugendpsychiatrie",1;"31 - Psychosomatik",1;"00 - Bitte eine Fachabteilung auswählen",0;0,0},2,0)</f>
        <v>0</v>
      </c>
      <c r="Q359" s="9">
        <f t="shared" si="37"/>
        <v>0</v>
      </c>
      <c r="R359" s="9">
        <f t="shared" si="38"/>
        <v>0</v>
      </c>
      <c r="S359" s="9">
        <f t="shared" si="39"/>
        <v>0</v>
      </c>
      <c r="T359" s="9">
        <f t="shared" si="40"/>
        <v>0</v>
      </c>
      <c r="V359" s="9">
        <f>VLOOKUP($C359,{"29 - Psychiatrie (Erwachsene)",1;"30 - Kinder- und Jugendpsychiatrie",1;"31 - Psychosomatik",1;"00 - Bitte eine Fachabteilung auswählen",0;0,0},2,0)</f>
        <v>0</v>
      </c>
      <c r="W359" s="9" t="str">
        <f>IF('Angaben KH-Standort'!$D$13&gt;0,"VJ","KJA")</f>
        <v>KJA</v>
      </c>
      <c r="X359" s="9" t="str">
        <f>VLOOKUP(C358,{"29 - Psychiatrie (Erwachsene)","Einrichtungen2";"30 - Kinder- und Jugendpsychiatrie","Einrichtungen2";"31 - Psychosomatik","Einrichtungen2";"00 - Bitte eine Einrichtung auswählen","Leer";0,"Leer"},2,0)</f>
        <v>Leer</v>
      </c>
      <c r="Y359" s="39" t="str">
        <f t="shared" si="41"/>
        <v>Leer</v>
      </c>
      <c r="Z359" s="9" t="str">
        <f>VLOOKUP($C359,{"29 - Psychiatrie (Erwachsene)","Psychiatrie";"30 - Kinder- und Jugendpsychiatrie","KJPsychiatrie";"31 - Psychosomatik","Psychosomatik";"00 - Bitte eine Fachabteilung auswählen","Leer";0,"Leer"},2,0)</f>
        <v>Leer</v>
      </c>
    </row>
    <row r="360" spans="2:26" ht="15" customHeight="1" x14ac:dyDescent="0.25">
      <c r="B360" s="78" t="str">
        <f t="shared" si="42"/>
        <v>!!!</v>
      </c>
      <c r="C360" s="279"/>
      <c r="D360" s="272"/>
      <c r="E360" s="280"/>
      <c r="F360" s="92"/>
      <c r="G360" s="281"/>
      <c r="H360" s="46"/>
      <c r="I360" s="46"/>
      <c r="J360" s="72"/>
      <c r="O360" s="9">
        <f t="shared" si="36"/>
        <v>0</v>
      </c>
      <c r="P360" s="9">
        <f>VLOOKUP(C360,{"29 - Psychiatrie (Erwachsene)",1;"30 - Kinder- und Jugendpsychiatrie",1;"31 - Psychosomatik",1;"00 - Bitte eine Fachabteilung auswählen",0;0,0},2,0)</f>
        <v>0</v>
      </c>
      <c r="Q360" s="9">
        <f t="shared" si="37"/>
        <v>0</v>
      </c>
      <c r="R360" s="9">
        <f t="shared" si="38"/>
        <v>0</v>
      </c>
      <c r="S360" s="9">
        <f t="shared" si="39"/>
        <v>0</v>
      </c>
      <c r="T360" s="9">
        <f t="shared" si="40"/>
        <v>0</v>
      </c>
      <c r="V360" s="9">
        <f>VLOOKUP($C360,{"29 - Psychiatrie (Erwachsene)",1;"30 - Kinder- und Jugendpsychiatrie",1;"31 - Psychosomatik",1;"00 - Bitte eine Fachabteilung auswählen",0;0,0},2,0)</f>
        <v>0</v>
      </c>
      <c r="W360" s="9" t="str">
        <f>IF('Angaben KH-Standort'!$D$13&gt;0,"VJ","KJA")</f>
        <v>KJA</v>
      </c>
      <c r="X360" s="9" t="str">
        <f>VLOOKUP(C359,{"29 - Psychiatrie (Erwachsene)","Einrichtungen2";"30 - Kinder- und Jugendpsychiatrie","Einrichtungen2";"31 - Psychosomatik","Einrichtungen2";"00 - Bitte eine Einrichtung auswählen","Leer";0,"Leer"},2,0)</f>
        <v>Leer</v>
      </c>
      <c r="Y360" s="39" t="str">
        <f t="shared" si="41"/>
        <v>Leer</v>
      </c>
      <c r="Z360" s="9" t="str">
        <f>VLOOKUP($C360,{"29 - Psychiatrie (Erwachsene)","Psychiatrie";"30 - Kinder- und Jugendpsychiatrie","KJPsychiatrie";"31 - Psychosomatik","Psychosomatik";"00 - Bitte eine Fachabteilung auswählen","Leer";0,"Leer"},2,0)</f>
        <v>Leer</v>
      </c>
    </row>
    <row r="361" spans="2:26" ht="15" customHeight="1" x14ac:dyDescent="0.25">
      <c r="B361" s="78" t="str">
        <f t="shared" si="42"/>
        <v>!!!</v>
      </c>
      <c r="C361" s="279"/>
      <c r="D361" s="272"/>
      <c r="E361" s="280"/>
      <c r="F361" s="92"/>
      <c r="G361" s="281"/>
      <c r="H361" s="46"/>
      <c r="I361" s="46"/>
      <c r="J361" s="72"/>
      <c r="O361" s="9">
        <f t="shared" si="36"/>
        <v>0</v>
      </c>
      <c r="P361" s="9">
        <f>VLOOKUP(C361,{"29 - Psychiatrie (Erwachsene)",1;"30 - Kinder- und Jugendpsychiatrie",1;"31 - Psychosomatik",1;"00 - Bitte eine Fachabteilung auswählen",0;0,0},2,0)</f>
        <v>0</v>
      </c>
      <c r="Q361" s="9">
        <f t="shared" si="37"/>
        <v>0</v>
      </c>
      <c r="R361" s="9">
        <f t="shared" si="38"/>
        <v>0</v>
      </c>
      <c r="S361" s="9">
        <f t="shared" si="39"/>
        <v>0</v>
      </c>
      <c r="T361" s="9">
        <f t="shared" si="40"/>
        <v>0</v>
      </c>
      <c r="V361" s="9">
        <f>VLOOKUP($C361,{"29 - Psychiatrie (Erwachsene)",1;"30 - Kinder- und Jugendpsychiatrie",1;"31 - Psychosomatik",1;"00 - Bitte eine Fachabteilung auswählen",0;0,0},2,0)</f>
        <v>0</v>
      </c>
      <c r="W361" s="9" t="str">
        <f>IF('Angaben KH-Standort'!$D$13&gt;0,"VJ","KJA")</f>
        <v>KJA</v>
      </c>
      <c r="X361" s="9" t="str">
        <f>VLOOKUP(C360,{"29 - Psychiatrie (Erwachsene)","Einrichtungen2";"30 - Kinder- und Jugendpsychiatrie","Einrichtungen2";"31 - Psychosomatik","Einrichtungen2";"00 - Bitte eine Einrichtung auswählen","Leer";0,"Leer"},2,0)</f>
        <v>Leer</v>
      </c>
      <c r="Y361" s="39" t="str">
        <f t="shared" si="41"/>
        <v>Leer</v>
      </c>
      <c r="Z361" s="9" t="str">
        <f>VLOOKUP($C361,{"29 - Psychiatrie (Erwachsene)","Psychiatrie";"30 - Kinder- und Jugendpsychiatrie","KJPsychiatrie";"31 - Psychosomatik","Psychosomatik";"00 - Bitte eine Fachabteilung auswählen","Leer";0,"Leer"},2,0)</f>
        <v>Leer</v>
      </c>
    </row>
    <row r="362" spans="2:26" ht="15" customHeight="1" x14ac:dyDescent="0.25">
      <c r="B362" s="78" t="str">
        <f t="shared" si="42"/>
        <v>!!!</v>
      </c>
      <c r="C362" s="279"/>
      <c r="D362" s="272"/>
      <c r="E362" s="280"/>
      <c r="F362" s="92"/>
      <c r="G362" s="281"/>
      <c r="H362" s="46"/>
      <c r="I362" s="46"/>
      <c r="J362" s="72"/>
      <c r="O362" s="9">
        <f t="shared" si="36"/>
        <v>0</v>
      </c>
      <c r="P362" s="9">
        <f>VLOOKUP(C362,{"29 - Psychiatrie (Erwachsene)",1;"30 - Kinder- und Jugendpsychiatrie",1;"31 - Psychosomatik",1;"00 - Bitte eine Fachabteilung auswählen",0;0,0},2,0)</f>
        <v>0</v>
      </c>
      <c r="Q362" s="9">
        <f t="shared" si="37"/>
        <v>0</v>
      </c>
      <c r="R362" s="9">
        <f t="shared" si="38"/>
        <v>0</v>
      </c>
      <c r="S362" s="9">
        <f t="shared" si="39"/>
        <v>0</v>
      </c>
      <c r="T362" s="9">
        <f t="shared" si="40"/>
        <v>0</v>
      </c>
      <c r="V362" s="9">
        <f>VLOOKUP($C362,{"29 - Psychiatrie (Erwachsene)",1;"30 - Kinder- und Jugendpsychiatrie",1;"31 - Psychosomatik",1;"00 - Bitte eine Fachabteilung auswählen",0;0,0},2,0)</f>
        <v>0</v>
      </c>
      <c r="W362" s="9" t="str">
        <f>IF('Angaben KH-Standort'!$D$13&gt;0,"VJ","KJA")</f>
        <v>KJA</v>
      </c>
      <c r="X362" s="9" t="str">
        <f>VLOOKUP(C361,{"29 - Psychiatrie (Erwachsene)","Einrichtungen2";"30 - Kinder- und Jugendpsychiatrie","Einrichtungen2";"31 - Psychosomatik","Einrichtungen2";"00 - Bitte eine Einrichtung auswählen","Leer";0,"Leer"},2,0)</f>
        <v>Leer</v>
      </c>
      <c r="Y362" s="39" t="str">
        <f t="shared" si="41"/>
        <v>Leer</v>
      </c>
      <c r="Z362" s="9" t="str">
        <f>VLOOKUP($C362,{"29 - Psychiatrie (Erwachsene)","Psychiatrie";"30 - Kinder- und Jugendpsychiatrie","KJPsychiatrie";"31 - Psychosomatik","Psychosomatik";"00 - Bitte eine Fachabteilung auswählen","Leer";0,"Leer"},2,0)</f>
        <v>Leer</v>
      </c>
    </row>
    <row r="363" spans="2:26" ht="15" customHeight="1" x14ac:dyDescent="0.25">
      <c r="B363" s="78" t="str">
        <f t="shared" si="42"/>
        <v>!!!</v>
      </c>
      <c r="C363" s="279"/>
      <c r="D363" s="272"/>
      <c r="E363" s="280"/>
      <c r="F363" s="92"/>
      <c r="G363" s="281"/>
      <c r="H363" s="46"/>
      <c r="I363" s="46"/>
      <c r="J363" s="72"/>
      <c r="O363" s="9">
        <f t="shared" si="36"/>
        <v>0</v>
      </c>
      <c r="P363" s="9">
        <f>VLOOKUP(C363,{"29 - Psychiatrie (Erwachsene)",1;"30 - Kinder- und Jugendpsychiatrie",1;"31 - Psychosomatik",1;"00 - Bitte eine Fachabteilung auswählen",0;0,0},2,0)</f>
        <v>0</v>
      </c>
      <c r="Q363" s="9">
        <f t="shared" si="37"/>
        <v>0</v>
      </c>
      <c r="R363" s="9">
        <f t="shared" si="38"/>
        <v>0</v>
      </c>
      <c r="S363" s="9">
        <f t="shared" si="39"/>
        <v>0</v>
      </c>
      <c r="T363" s="9">
        <f t="shared" si="40"/>
        <v>0</v>
      </c>
      <c r="V363" s="9">
        <f>VLOOKUP($C363,{"29 - Psychiatrie (Erwachsene)",1;"30 - Kinder- und Jugendpsychiatrie",1;"31 - Psychosomatik",1;"00 - Bitte eine Fachabteilung auswählen",0;0,0},2,0)</f>
        <v>0</v>
      </c>
      <c r="W363" s="9" t="str">
        <f>IF('Angaben KH-Standort'!$D$13&gt;0,"VJ","KJA")</f>
        <v>KJA</v>
      </c>
      <c r="X363" s="9" t="str">
        <f>VLOOKUP(C362,{"29 - Psychiatrie (Erwachsene)","Einrichtungen2";"30 - Kinder- und Jugendpsychiatrie","Einrichtungen2";"31 - Psychosomatik","Einrichtungen2";"00 - Bitte eine Einrichtung auswählen","Leer";0,"Leer"},2,0)</f>
        <v>Leer</v>
      </c>
      <c r="Y363" s="39" t="str">
        <f t="shared" si="41"/>
        <v>Leer</v>
      </c>
      <c r="Z363" s="9" t="str">
        <f>VLOOKUP($C363,{"29 - Psychiatrie (Erwachsene)","Psychiatrie";"30 - Kinder- und Jugendpsychiatrie","KJPsychiatrie";"31 - Psychosomatik","Psychosomatik";"00 - Bitte eine Fachabteilung auswählen","Leer";0,"Leer"},2,0)</f>
        <v>Leer</v>
      </c>
    </row>
    <row r="364" spans="2:26" ht="15" customHeight="1" x14ac:dyDescent="0.25">
      <c r="B364" s="78" t="str">
        <f t="shared" si="42"/>
        <v>!!!</v>
      </c>
      <c r="C364" s="279"/>
      <c r="D364" s="272"/>
      <c r="E364" s="280"/>
      <c r="F364" s="92"/>
      <c r="G364" s="281"/>
      <c r="H364" s="46"/>
      <c r="I364" s="46"/>
      <c r="J364" s="72"/>
      <c r="O364" s="9">
        <f t="shared" si="36"/>
        <v>0</v>
      </c>
      <c r="P364" s="9">
        <f>VLOOKUP(C364,{"29 - Psychiatrie (Erwachsene)",1;"30 - Kinder- und Jugendpsychiatrie",1;"31 - Psychosomatik",1;"00 - Bitte eine Fachabteilung auswählen",0;0,0},2,0)</f>
        <v>0</v>
      </c>
      <c r="Q364" s="9">
        <f t="shared" si="37"/>
        <v>0</v>
      </c>
      <c r="R364" s="9">
        <f t="shared" si="38"/>
        <v>0</v>
      </c>
      <c r="S364" s="9">
        <f t="shared" si="39"/>
        <v>0</v>
      </c>
      <c r="T364" s="9">
        <f t="shared" si="40"/>
        <v>0</v>
      </c>
      <c r="V364" s="9">
        <f>VLOOKUP($C364,{"29 - Psychiatrie (Erwachsene)",1;"30 - Kinder- und Jugendpsychiatrie",1;"31 - Psychosomatik",1;"00 - Bitte eine Fachabteilung auswählen",0;0,0},2,0)</f>
        <v>0</v>
      </c>
      <c r="W364" s="9" t="str">
        <f>IF('Angaben KH-Standort'!$D$13&gt;0,"VJ","KJA")</f>
        <v>KJA</v>
      </c>
      <c r="X364" s="9" t="str">
        <f>VLOOKUP(C363,{"29 - Psychiatrie (Erwachsene)","Einrichtungen2";"30 - Kinder- und Jugendpsychiatrie","Einrichtungen2";"31 - Psychosomatik","Einrichtungen2";"00 - Bitte eine Einrichtung auswählen","Leer";0,"Leer"},2,0)</f>
        <v>Leer</v>
      </c>
      <c r="Y364" s="39" t="str">
        <f t="shared" si="41"/>
        <v>Leer</v>
      </c>
      <c r="Z364" s="9" t="str">
        <f>VLOOKUP($C364,{"29 - Psychiatrie (Erwachsene)","Psychiatrie";"30 - Kinder- und Jugendpsychiatrie","KJPsychiatrie";"31 - Psychosomatik","Psychosomatik";"00 - Bitte eine Fachabteilung auswählen","Leer";0,"Leer"},2,0)</f>
        <v>Leer</v>
      </c>
    </row>
    <row r="365" spans="2:26" ht="15" customHeight="1" x14ac:dyDescent="0.25">
      <c r="B365" s="78" t="str">
        <f t="shared" si="42"/>
        <v>!!!</v>
      </c>
      <c r="C365" s="279"/>
      <c r="D365" s="272"/>
      <c r="E365" s="280"/>
      <c r="F365" s="92"/>
      <c r="G365" s="281"/>
      <c r="H365" s="46"/>
      <c r="I365" s="46"/>
      <c r="J365" s="72"/>
      <c r="O365" s="9">
        <f t="shared" si="36"/>
        <v>0</v>
      </c>
      <c r="P365" s="9">
        <f>VLOOKUP(C365,{"29 - Psychiatrie (Erwachsene)",1;"30 - Kinder- und Jugendpsychiatrie",1;"31 - Psychosomatik",1;"00 - Bitte eine Fachabteilung auswählen",0;0,0},2,0)</f>
        <v>0</v>
      </c>
      <c r="Q365" s="9">
        <f t="shared" si="37"/>
        <v>0</v>
      </c>
      <c r="R365" s="9">
        <f t="shared" si="38"/>
        <v>0</v>
      </c>
      <c r="S365" s="9">
        <f t="shared" si="39"/>
        <v>0</v>
      </c>
      <c r="T365" s="9">
        <f t="shared" si="40"/>
        <v>0</v>
      </c>
      <c r="V365" s="9">
        <f>VLOOKUP($C365,{"29 - Psychiatrie (Erwachsene)",1;"30 - Kinder- und Jugendpsychiatrie",1;"31 - Psychosomatik",1;"00 - Bitte eine Fachabteilung auswählen",0;0,0},2,0)</f>
        <v>0</v>
      </c>
      <c r="W365" s="9" t="str">
        <f>IF('Angaben KH-Standort'!$D$13&gt;0,"VJ","KJA")</f>
        <v>KJA</v>
      </c>
      <c r="X365" s="9" t="str">
        <f>VLOOKUP(C364,{"29 - Psychiatrie (Erwachsene)","Einrichtungen2";"30 - Kinder- und Jugendpsychiatrie","Einrichtungen2";"31 - Psychosomatik","Einrichtungen2";"00 - Bitte eine Einrichtung auswählen","Leer";0,"Leer"},2,0)</f>
        <v>Leer</v>
      </c>
      <c r="Y365" s="39" t="str">
        <f t="shared" si="41"/>
        <v>Leer</v>
      </c>
      <c r="Z365" s="9" t="str">
        <f>VLOOKUP($C365,{"29 - Psychiatrie (Erwachsene)","Psychiatrie";"30 - Kinder- und Jugendpsychiatrie","KJPsychiatrie";"31 - Psychosomatik","Psychosomatik";"00 - Bitte eine Fachabteilung auswählen","Leer";0,"Leer"},2,0)</f>
        <v>Leer</v>
      </c>
    </row>
    <row r="366" spans="2:26" ht="15" customHeight="1" x14ac:dyDescent="0.25">
      <c r="B366" s="78" t="str">
        <f t="shared" si="42"/>
        <v>!!!</v>
      </c>
      <c r="C366" s="279"/>
      <c r="D366" s="272"/>
      <c r="E366" s="280"/>
      <c r="F366" s="92"/>
      <c r="G366" s="281"/>
      <c r="H366" s="46"/>
      <c r="I366" s="46"/>
      <c r="J366" s="72"/>
      <c r="O366" s="9">
        <f t="shared" si="36"/>
        <v>0</v>
      </c>
      <c r="P366" s="9">
        <f>VLOOKUP(C366,{"29 - Psychiatrie (Erwachsene)",1;"30 - Kinder- und Jugendpsychiatrie",1;"31 - Psychosomatik",1;"00 - Bitte eine Fachabteilung auswählen",0;0,0},2,0)</f>
        <v>0</v>
      </c>
      <c r="Q366" s="9">
        <f t="shared" si="37"/>
        <v>0</v>
      </c>
      <c r="R366" s="9">
        <f t="shared" si="38"/>
        <v>0</v>
      </c>
      <c r="S366" s="9">
        <f t="shared" si="39"/>
        <v>0</v>
      </c>
      <c r="T366" s="9">
        <f t="shared" si="40"/>
        <v>0</v>
      </c>
      <c r="V366" s="9">
        <f>VLOOKUP($C366,{"29 - Psychiatrie (Erwachsene)",1;"30 - Kinder- und Jugendpsychiatrie",1;"31 - Psychosomatik",1;"00 - Bitte eine Fachabteilung auswählen",0;0,0},2,0)</f>
        <v>0</v>
      </c>
      <c r="W366" s="9" t="str">
        <f>IF('Angaben KH-Standort'!$D$13&gt;0,"VJ","KJA")</f>
        <v>KJA</v>
      </c>
      <c r="X366" s="9" t="str">
        <f>VLOOKUP(C365,{"29 - Psychiatrie (Erwachsene)","Einrichtungen2";"30 - Kinder- und Jugendpsychiatrie","Einrichtungen2";"31 - Psychosomatik","Einrichtungen2";"00 - Bitte eine Einrichtung auswählen","Leer";0,"Leer"},2,0)</f>
        <v>Leer</v>
      </c>
      <c r="Y366" s="39" t="str">
        <f t="shared" si="41"/>
        <v>Leer</v>
      </c>
      <c r="Z366" s="9" t="str">
        <f>VLOOKUP($C366,{"29 - Psychiatrie (Erwachsene)","Psychiatrie";"30 - Kinder- und Jugendpsychiatrie","KJPsychiatrie";"31 - Psychosomatik","Psychosomatik";"00 - Bitte eine Fachabteilung auswählen","Leer";0,"Leer"},2,0)</f>
        <v>Leer</v>
      </c>
    </row>
    <row r="367" spans="2:26" ht="15" customHeight="1" x14ac:dyDescent="0.25">
      <c r="B367" s="78" t="str">
        <f t="shared" si="42"/>
        <v>!!!</v>
      </c>
      <c r="C367" s="279"/>
      <c r="D367" s="272"/>
      <c r="E367" s="280"/>
      <c r="F367" s="92"/>
      <c r="G367" s="281"/>
      <c r="H367" s="46"/>
      <c r="I367" s="46"/>
      <c r="J367" s="72"/>
      <c r="O367" s="9">
        <f t="shared" si="36"/>
        <v>0</v>
      </c>
      <c r="P367" s="9">
        <f>VLOOKUP(C367,{"29 - Psychiatrie (Erwachsene)",1;"30 - Kinder- und Jugendpsychiatrie",1;"31 - Psychosomatik",1;"00 - Bitte eine Fachabteilung auswählen",0;0,0},2,0)</f>
        <v>0</v>
      </c>
      <c r="Q367" s="9">
        <f t="shared" si="37"/>
        <v>0</v>
      </c>
      <c r="R367" s="9">
        <f t="shared" si="38"/>
        <v>0</v>
      </c>
      <c r="S367" s="9">
        <f t="shared" si="39"/>
        <v>0</v>
      </c>
      <c r="T367" s="9">
        <f t="shared" si="40"/>
        <v>0</v>
      </c>
      <c r="V367" s="9">
        <f>VLOOKUP($C367,{"29 - Psychiatrie (Erwachsene)",1;"30 - Kinder- und Jugendpsychiatrie",1;"31 - Psychosomatik",1;"00 - Bitte eine Fachabteilung auswählen",0;0,0},2,0)</f>
        <v>0</v>
      </c>
      <c r="W367" s="9" t="str">
        <f>IF('Angaben KH-Standort'!$D$13&gt;0,"VJ","KJA")</f>
        <v>KJA</v>
      </c>
      <c r="X367" s="9" t="str">
        <f>VLOOKUP(C366,{"29 - Psychiatrie (Erwachsene)","Einrichtungen2";"30 - Kinder- und Jugendpsychiatrie","Einrichtungen2";"31 - Psychosomatik","Einrichtungen2";"00 - Bitte eine Einrichtung auswählen","Leer";0,"Leer"},2,0)</f>
        <v>Leer</v>
      </c>
      <c r="Y367" s="39" t="str">
        <f t="shared" si="41"/>
        <v>Leer</v>
      </c>
      <c r="Z367" s="9" t="str">
        <f>VLOOKUP($C367,{"29 - Psychiatrie (Erwachsene)","Psychiatrie";"30 - Kinder- und Jugendpsychiatrie","KJPsychiatrie";"31 - Psychosomatik","Psychosomatik";"00 - Bitte eine Fachabteilung auswählen","Leer";0,"Leer"},2,0)</f>
        <v>Leer</v>
      </c>
    </row>
    <row r="368" spans="2:26" ht="15" customHeight="1" x14ac:dyDescent="0.25">
      <c r="B368" s="78" t="str">
        <f t="shared" si="42"/>
        <v>!!!</v>
      </c>
      <c r="C368" s="279"/>
      <c r="D368" s="272"/>
      <c r="E368" s="280"/>
      <c r="F368" s="92"/>
      <c r="G368" s="281"/>
      <c r="H368" s="46"/>
      <c r="I368" s="46"/>
      <c r="J368" s="72"/>
      <c r="O368" s="9">
        <f t="shared" si="36"/>
        <v>0</v>
      </c>
      <c r="P368" s="9">
        <f>VLOOKUP(C368,{"29 - Psychiatrie (Erwachsene)",1;"30 - Kinder- und Jugendpsychiatrie",1;"31 - Psychosomatik",1;"00 - Bitte eine Fachabteilung auswählen",0;0,0},2,0)</f>
        <v>0</v>
      </c>
      <c r="Q368" s="9">
        <f t="shared" si="37"/>
        <v>0</v>
      </c>
      <c r="R368" s="9">
        <f t="shared" si="38"/>
        <v>0</v>
      </c>
      <c r="S368" s="9">
        <f t="shared" si="39"/>
        <v>0</v>
      </c>
      <c r="T368" s="9">
        <f t="shared" si="40"/>
        <v>0</v>
      </c>
      <c r="V368" s="9">
        <f>VLOOKUP($C368,{"29 - Psychiatrie (Erwachsene)",1;"30 - Kinder- und Jugendpsychiatrie",1;"31 - Psychosomatik",1;"00 - Bitte eine Fachabteilung auswählen",0;0,0},2,0)</f>
        <v>0</v>
      </c>
      <c r="W368" s="9" t="str">
        <f>IF('Angaben KH-Standort'!$D$13&gt;0,"VJ","KJA")</f>
        <v>KJA</v>
      </c>
      <c r="X368" s="9" t="str">
        <f>VLOOKUP(C367,{"29 - Psychiatrie (Erwachsene)","Einrichtungen2";"30 - Kinder- und Jugendpsychiatrie","Einrichtungen2";"31 - Psychosomatik","Einrichtungen2";"00 - Bitte eine Einrichtung auswählen","Leer";0,"Leer"},2,0)</f>
        <v>Leer</v>
      </c>
      <c r="Y368" s="39" t="str">
        <f t="shared" si="41"/>
        <v>Leer</v>
      </c>
      <c r="Z368" s="9" t="str">
        <f>VLOOKUP($C368,{"29 - Psychiatrie (Erwachsene)","Psychiatrie";"30 - Kinder- und Jugendpsychiatrie","KJPsychiatrie";"31 - Psychosomatik","Psychosomatik";"00 - Bitte eine Fachabteilung auswählen","Leer";0,"Leer"},2,0)</f>
        <v>Leer</v>
      </c>
    </row>
    <row r="369" spans="2:26" ht="15" customHeight="1" x14ac:dyDescent="0.25">
      <c r="B369" s="78" t="str">
        <f t="shared" si="42"/>
        <v>!!!</v>
      </c>
      <c r="C369" s="279"/>
      <c r="D369" s="272"/>
      <c r="E369" s="280"/>
      <c r="F369" s="92"/>
      <c r="G369" s="281"/>
      <c r="H369" s="46"/>
      <c r="I369" s="46"/>
      <c r="J369" s="72"/>
      <c r="O369" s="9">
        <f t="shared" si="36"/>
        <v>0</v>
      </c>
      <c r="P369" s="9">
        <f>VLOOKUP(C369,{"29 - Psychiatrie (Erwachsene)",1;"30 - Kinder- und Jugendpsychiatrie",1;"31 - Psychosomatik",1;"00 - Bitte eine Fachabteilung auswählen",0;0,0},2,0)</f>
        <v>0</v>
      </c>
      <c r="Q369" s="9">
        <f t="shared" si="37"/>
        <v>0</v>
      </c>
      <c r="R369" s="9">
        <f t="shared" si="38"/>
        <v>0</v>
      </c>
      <c r="S369" s="9">
        <f t="shared" si="39"/>
        <v>0</v>
      </c>
      <c r="T369" s="9">
        <f t="shared" si="40"/>
        <v>0</v>
      </c>
      <c r="V369" s="9">
        <f>VLOOKUP($C369,{"29 - Psychiatrie (Erwachsene)",1;"30 - Kinder- und Jugendpsychiatrie",1;"31 - Psychosomatik",1;"00 - Bitte eine Fachabteilung auswählen",0;0,0},2,0)</f>
        <v>0</v>
      </c>
      <c r="W369" s="9" t="str">
        <f>IF('Angaben KH-Standort'!$D$13&gt;0,"VJ","KJA")</f>
        <v>KJA</v>
      </c>
      <c r="X369" s="9" t="str">
        <f>VLOOKUP(C368,{"29 - Psychiatrie (Erwachsene)","Einrichtungen2";"30 - Kinder- und Jugendpsychiatrie","Einrichtungen2";"31 - Psychosomatik","Einrichtungen2";"00 - Bitte eine Einrichtung auswählen","Leer";0,"Leer"},2,0)</f>
        <v>Leer</v>
      </c>
      <c r="Y369" s="39" t="str">
        <f t="shared" si="41"/>
        <v>Leer</v>
      </c>
      <c r="Z369" s="9" t="str">
        <f>VLOOKUP($C369,{"29 - Psychiatrie (Erwachsene)","Psychiatrie";"30 - Kinder- und Jugendpsychiatrie","KJPsychiatrie";"31 - Psychosomatik","Psychosomatik";"00 - Bitte eine Fachabteilung auswählen","Leer";0,"Leer"},2,0)</f>
        <v>Leer</v>
      </c>
    </row>
    <row r="370" spans="2:26" ht="15" customHeight="1" x14ac:dyDescent="0.25">
      <c r="B370" s="78" t="str">
        <f t="shared" si="42"/>
        <v>!!!</v>
      </c>
      <c r="C370" s="279"/>
      <c r="D370" s="272"/>
      <c r="E370" s="280"/>
      <c r="F370" s="92"/>
      <c r="G370" s="281"/>
      <c r="H370" s="46"/>
      <c r="I370" s="46"/>
      <c r="J370" s="72"/>
      <c r="O370" s="9">
        <f t="shared" si="36"/>
        <v>0</v>
      </c>
      <c r="P370" s="9">
        <f>VLOOKUP(C370,{"29 - Psychiatrie (Erwachsene)",1;"30 - Kinder- und Jugendpsychiatrie",1;"31 - Psychosomatik",1;"00 - Bitte eine Fachabteilung auswählen",0;0,0},2,0)</f>
        <v>0</v>
      </c>
      <c r="Q370" s="9">
        <f t="shared" si="37"/>
        <v>0</v>
      </c>
      <c r="R370" s="9">
        <f t="shared" si="38"/>
        <v>0</v>
      </c>
      <c r="S370" s="9">
        <f t="shared" si="39"/>
        <v>0</v>
      </c>
      <c r="T370" s="9">
        <f t="shared" si="40"/>
        <v>0</v>
      </c>
      <c r="V370" s="9">
        <f>VLOOKUP($C370,{"29 - Psychiatrie (Erwachsene)",1;"30 - Kinder- und Jugendpsychiatrie",1;"31 - Psychosomatik",1;"00 - Bitte eine Fachabteilung auswählen",0;0,0},2,0)</f>
        <v>0</v>
      </c>
      <c r="W370" s="9" t="str">
        <f>IF('Angaben KH-Standort'!$D$13&gt;0,"VJ","KJA")</f>
        <v>KJA</v>
      </c>
      <c r="X370" s="9" t="str">
        <f>VLOOKUP(C369,{"29 - Psychiatrie (Erwachsene)","Einrichtungen2";"30 - Kinder- und Jugendpsychiatrie","Einrichtungen2";"31 - Psychosomatik","Einrichtungen2";"00 - Bitte eine Einrichtung auswählen","Leer";0,"Leer"},2,0)</f>
        <v>Leer</v>
      </c>
      <c r="Y370" s="39" t="str">
        <f t="shared" si="41"/>
        <v>Leer</v>
      </c>
      <c r="Z370" s="9" t="str">
        <f>VLOOKUP($C370,{"29 - Psychiatrie (Erwachsene)","Psychiatrie";"30 - Kinder- und Jugendpsychiatrie","KJPsychiatrie";"31 - Psychosomatik","Psychosomatik";"00 - Bitte eine Fachabteilung auswählen","Leer";0,"Leer"},2,0)</f>
        <v>Leer</v>
      </c>
    </row>
    <row r="371" spans="2:26" ht="15" customHeight="1" x14ac:dyDescent="0.25">
      <c r="B371" s="78" t="str">
        <f t="shared" si="42"/>
        <v>!!!</v>
      </c>
      <c r="C371" s="279"/>
      <c r="D371" s="272"/>
      <c r="E371" s="280"/>
      <c r="F371" s="92"/>
      <c r="G371" s="281"/>
      <c r="H371" s="46"/>
      <c r="I371" s="46"/>
      <c r="J371" s="72"/>
      <c r="O371" s="9">
        <f t="shared" si="36"/>
        <v>0</v>
      </c>
      <c r="P371" s="9">
        <f>VLOOKUP(C371,{"29 - Psychiatrie (Erwachsene)",1;"30 - Kinder- und Jugendpsychiatrie",1;"31 - Psychosomatik",1;"00 - Bitte eine Fachabteilung auswählen",0;0,0},2,0)</f>
        <v>0</v>
      </c>
      <c r="Q371" s="9">
        <f t="shared" si="37"/>
        <v>0</v>
      </c>
      <c r="R371" s="9">
        <f t="shared" si="38"/>
        <v>0</v>
      </c>
      <c r="S371" s="9">
        <f t="shared" si="39"/>
        <v>0</v>
      </c>
      <c r="T371" s="9">
        <f t="shared" si="40"/>
        <v>0</v>
      </c>
      <c r="V371" s="9">
        <f>VLOOKUP($C371,{"29 - Psychiatrie (Erwachsene)",1;"30 - Kinder- und Jugendpsychiatrie",1;"31 - Psychosomatik",1;"00 - Bitte eine Fachabteilung auswählen",0;0,0},2,0)</f>
        <v>0</v>
      </c>
      <c r="W371" s="9" t="str">
        <f>IF('Angaben KH-Standort'!$D$13&gt;0,"VJ","KJA")</f>
        <v>KJA</v>
      </c>
      <c r="X371" s="9" t="str">
        <f>VLOOKUP(C370,{"29 - Psychiatrie (Erwachsene)","Einrichtungen2";"30 - Kinder- und Jugendpsychiatrie","Einrichtungen2";"31 - Psychosomatik","Einrichtungen2";"00 - Bitte eine Einrichtung auswählen","Leer";0,"Leer"},2,0)</f>
        <v>Leer</v>
      </c>
      <c r="Y371" s="39" t="str">
        <f t="shared" si="41"/>
        <v>Leer</v>
      </c>
      <c r="Z371" s="9" t="str">
        <f>VLOOKUP($C371,{"29 - Psychiatrie (Erwachsene)","Psychiatrie";"30 - Kinder- und Jugendpsychiatrie","KJPsychiatrie";"31 - Psychosomatik","Psychosomatik";"00 - Bitte eine Fachabteilung auswählen","Leer";0,"Leer"},2,0)</f>
        <v>Leer</v>
      </c>
    </row>
    <row r="372" spans="2:26" ht="15" customHeight="1" x14ac:dyDescent="0.25">
      <c r="B372" s="78" t="str">
        <f t="shared" si="42"/>
        <v>!!!</v>
      </c>
      <c r="C372" s="279"/>
      <c r="D372" s="272"/>
      <c r="E372" s="280"/>
      <c r="F372" s="92"/>
      <c r="G372" s="281"/>
      <c r="H372" s="46"/>
      <c r="I372" s="46"/>
      <c r="J372" s="72"/>
      <c r="O372" s="9">
        <f t="shared" si="36"/>
        <v>0</v>
      </c>
      <c r="P372" s="9">
        <f>VLOOKUP(C372,{"29 - Psychiatrie (Erwachsene)",1;"30 - Kinder- und Jugendpsychiatrie",1;"31 - Psychosomatik",1;"00 - Bitte eine Fachabteilung auswählen",0;0,0},2,0)</f>
        <v>0</v>
      </c>
      <c r="Q372" s="9">
        <f t="shared" si="37"/>
        <v>0</v>
      </c>
      <c r="R372" s="9">
        <f t="shared" si="38"/>
        <v>0</v>
      </c>
      <c r="S372" s="9">
        <f t="shared" si="39"/>
        <v>0</v>
      </c>
      <c r="T372" s="9">
        <f t="shared" si="40"/>
        <v>0</v>
      </c>
      <c r="V372" s="9">
        <f>VLOOKUP($C372,{"29 - Psychiatrie (Erwachsene)",1;"30 - Kinder- und Jugendpsychiatrie",1;"31 - Psychosomatik",1;"00 - Bitte eine Fachabteilung auswählen",0;0,0},2,0)</f>
        <v>0</v>
      </c>
      <c r="W372" s="9" t="str">
        <f>IF('Angaben KH-Standort'!$D$13&gt;0,"VJ","KJA")</f>
        <v>KJA</v>
      </c>
      <c r="X372" s="9" t="str">
        <f>VLOOKUP(C371,{"29 - Psychiatrie (Erwachsene)","Einrichtungen2";"30 - Kinder- und Jugendpsychiatrie","Einrichtungen2";"31 - Psychosomatik","Einrichtungen2";"00 - Bitte eine Einrichtung auswählen","Leer";0,"Leer"},2,0)</f>
        <v>Leer</v>
      </c>
      <c r="Y372" s="39" t="str">
        <f t="shared" si="41"/>
        <v>Leer</v>
      </c>
      <c r="Z372" s="9" t="str">
        <f>VLOOKUP($C372,{"29 - Psychiatrie (Erwachsene)","Psychiatrie";"30 - Kinder- und Jugendpsychiatrie","KJPsychiatrie";"31 - Psychosomatik","Psychosomatik";"00 - Bitte eine Fachabteilung auswählen","Leer";0,"Leer"},2,0)</f>
        <v>Leer</v>
      </c>
    </row>
    <row r="373" spans="2:26" ht="15" customHeight="1" x14ac:dyDescent="0.25">
      <c r="B373" s="78" t="str">
        <f t="shared" si="42"/>
        <v>!!!</v>
      </c>
      <c r="C373" s="279"/>
      <c r="D373" s="272"/>
      <c r="E373" s="280"/>
      <c r="F373" s="92"/>
      <c r="G373" s="281"/>
      <c r="H373" s="46"/>
      <c r="I373" s="46"/>
      <c r="J373" s="72"/>
      <c r="O373" s="9">
        <f t="shared" si="36"/>
        <v>0</v>
      </c>
      <c r="P373" s="9">
        <f>VLOOKUP(C373,{"29 - Psychiatrie (Erwachsene)",1;"30 - Kinder- und Jugendpsychiatrie",1;"31 - Psychosomatik",1;"00 - Bitte eine Fachabteilung auswählen",0;0,0},2,0)</f>
        <v>0</v>
      </c>
      <c r="Q373" s="9">
        <f t="shared" si="37"/>
        <v>0</v>
      </c>
      <c r="R373" s="9">
        <f t="shared" si="38"/>
        <v>0</v>
      </c>
      <c r="S373" s="9">
        <f t="shared" si="39"/>
        <v>0</v>
      </c>
      <c r="T373" s="9">
        <f t="shared" si="40"/>
        <v>0</v>
      </c>
      <c r="V373" s="9">
        <f>VLOOKUP($C373,{"29 - Psychiatrie (Erwachsene)",1;"30 - Kinder- und Jugendpsychiatrie",1;"31 - Psychosomatik",1;"00 - Bitte eine Fachabteilung auswählen",0;0,0},2,0)</f>
        <v>0</v>
      </c>
      <c r="W373" s="9" t="str">
        <f>IF('Angaben KH-Standort'!$D$13&gt;0,"VJ","KJA")</f>
        <v>KJA</v>
      </c>
      <c r="X373" s="9" t="str">
        <f>VLOOKUP(C372,{"29 - Psychiatrie (Erwachsene)","Einrichtungen2";"30 - Kinder- und Jugendpsychiatrie","Einrichtungen2";"31 - Psychosomatik","Einrichtungen2";"00 - Bitte eine Einrichtung auswählen","Leer";0,"Leer"},2,0)</f>
        <v>Leer</v>
      </c>
      <c r="Y373" s="39" t="str">
        <f t="shared" si="41"/>
        <v>Leer</v>
      </c>
      <c r="Z373" s="9" t="str">
        <f>VLOOKUP($C373,{"29 - Psychiatrie (Erwachsene)","Psychiatrie";"30 - Kinder- und Jugendpsychiatrie","KJPsychiatrie";"31 - Psychosomatik","Psychosomatik";"00 - Bitte eine Fachabteilung auswählen","Leer";0,"Leer"},2,0)</f>
        <v>Leer</v>
      </c>
    </row>
    <row r="374" spans="2:26" ht="15" customHeight="1" x14ac:dyDescent="0.25">
      <c r="B374" s="78" t="str">
        <f t="shared" si="42"/>
        <v>!!!</v>
      </c>
      <c r="C374" s="279"/>
      <c r="D374" s="272"/>
      <c r="E374" s="280"/>
      <c r="F374" s="92"/>
      <c r="G374" s="281"/>
      <c r="H374" s="46"/>
      <c r="I374" s="46"/>
      <c r="J374" s="72"/>
      <c r="O374" s="9">
        <f t="shared" si="36"/>
        <v>0</v>
      </c>
      <c r="P374" s="9">
        <f>VLOOKUP(C374,{"29 - Psychiatrie (Erwachsene)",1;"30 - Kinder- und Jugendpsychiatrie",1;"31 - Psychosomatik",1;"00 - Bitte eine Fachabteilung auswählen",0;0,0},2,0)</f>
        <v>0</v>
      </c>
      <c r="Q374" s="9">
        <f t="shared" si="37"/>
        <v>0</v>
      </c>
      <c r="R374" s="9">
        <f t="shared" si="38"/>
        <v>0</v>
      </c>
      <c r="S374" s="9">
        <f t="shared" si="39"/>
        <v>0</v>
      </c>
      <c r="T374" s="9">
        <f t="shared" si="40"/>
        <v>0</v>
      </c>
      <c r="V374" s="9">
        <f>VLOOKUP($C374,{"29 - Psychiatrie (Erwachsene)",1;"30 - Kinder- und Jugendpsychiatrie",1;"31 - Psychosomatik",1;"00 - Bitte eine Fachabteilung auswählen",0;0,0},2,0)</f>
        <v>0</v>
      </c>
      <c r="W374" s="9" t="str">
        <f>IF('Angaben KH-Standort'!$D$13&gt;0,"VJ","KJA")</f>
        <v>KJA</v>
      </c>
      <c r="X374" s="9" t="str">
        <f>VLOOKUP(C373,{"29 - Psychiatrie (Erwachsene)","Einrichtungen2";"30 - Kinder- und Jugendpsychiatrie","Einrichtungen2";"31 - Psychosomatik","Einrichtungen2";"00 - Bitte eine Einrichtung auswählen","Leer";0,"Leer"},2,0)</f>
        <v>Leer</v>
      </c>
      <c r="Y374" s="39" t="str">
        <f t="shared" si="41"/>
        <v>Leer</v>
      </c>
      <c r="Z374" s="9" t="str">
        <f>VLOOKUP($C374,{"29 - Psychiatrie (Erwachsene)","Psychiatrie";"30 - Kinder- und Jugendpsychiatrie","KJPsychiatrie";"31 - Psychosomatik","Psychosomatik";"00 - Bitte eine Fachabteilung auswählen","Leer";0,"Leer"},2,0)</f>
        <v>Leer</v>
      </c>
    </row>
    <row r="375" spans="2:26" ht="15" customHeight="1" x14ac:dyDescent="0.25">
      <c r="B375" s="78" t="str">
        <f t="shared" si="42"/>
        <v>!!!</v>
      </c>
      <c r="C375" s="279"/>
      <c r="D375" s="272"/>
      <c r="E375" s="280"/>
      <c r="F375" s="92"/>
      <c r="G375" s="281"/>
      <c r="H375" s="46"/>
      <c r="I375" s="46"/>
      <c r="J375" s="72"/>
      <c r="O375" s="9">
        <f t="shared" si="36"/>
        <v>0</v>
      </c>
      <c r="P375" s="9">
        <f>VLOOKUP(C375,{"29 - Psychiatrie (Erwachsene)",1;"30 - Kinder- und Jugendpsychiatrie",1;"31 - Psychosomatik",1;"00 - Bitte eine Fachabteilung auswählen",0;0,0},2,0)</f>
        <v>0</v>
      </c>
      <c r="Q375" s="9">
        <f t="shared" si="37"/>
        <v>0</v>
      </c>
      <c r="R375" s="9">
        <f t="shared" si="38"/>
        <v>0</v>
      </c>
      <c r="S375" s="9">
        <f t="shared" si="39"/>
        <v>0</v>
      </c>
      <c r="T375" s="9">
        <f t="shared" si="40"/>
        <v>0</v>
      </c>
      <c r="V375" s="9">
        <f>VLOOKUP($C375,{"29 - Psychiatrie (Erwachsene)",1;"30 - Kinder- und Jugendpsychiatrie",1;"31 - Psychosomatik",1;"00 - Bitte eine Fachabteilung auswählen",0;0,0},2,0)</f>
        <v>0</v>
      </c>
      <c r="W375" s="9" t="str">
        <f>IF('Angaben KH-Standort'!$D$13&gt;0,"VJ","KJA")</f>
        <v>KJA</v>
      </c>
      <c r="X375" s="9" t="str">
        <f>VLOOKUP(C374,{"29 - Psychiatrie (Erwachsene)","Einrichtungen2";"30 - Kinder- und Jugendpsychiatrie","Einrichtungen2";"31 - Psychosomatik","Einrichtungen2";"00 - Bitte eine Einrichtung auswählen","Leer";0,"Leer"},2,0)</f>
        <v>Leer</v>
      </c>
      <c r="Y375" s="39" t="str">
        <f t="shared" si="41"/>
        <v>Leer</v>
      </c>
      <c r="Z375" s="9" t="str">
        <f>VLOOKUP($C375,{"29 - Psychiatrie (Erwachsene)","Psychiatrie";"30 - Kinder- und Jugendpsychiatrie","KJPsychiatrie";"31 - Psychosomatik","Psychosomatik";"00 - Bitte eine Fachabteilung auswählen","Leer";0,"Leer"},2,0)</f>
        <v>Leer</v>
      </c>
    </row>
    <row r="376" spans="2:26" ht="15" customHeight="1" x14ac:dyDescent="0.25">
      <c r="B376" s="78" t="str">
        <f t="shared" si="42"/>
        <v>!!!</v>
      </c>
      <c r="C376" s="279"/>
      <c r="D376" s="272"/>
      <c r="E376" s="280"/>
      <c r="F376" s="92"/>
      <c r="G376" s="281"/>
      <c r="H376" s="46"/>
      <c r="I376" s="46"/>
      <c r="J376" s="72"/>
      <c r="O376" s="9">
        <f t="shared" si="36"/>
        <v>0</v>
      </c>
      <c r="P376" s="9">
        <f>VLOOKUP(C376,{"29 - Psychiatrie (Erwachsene)",1;"30 - Kinder- und Jugendpsychiatrie",1;"31 - Psychosomatik",1;"00 - Bitte eine Fachabteilung auswählen",0;0,0},2,0)</f>
        <v>0</v>
      </c>
      <c r="Q376" s="9">
        <f t="shared" si="37"/>
        <v>0</v>
      </c>
      <c r="R376" s="9">
        <f t="shared" si="38"/>
        <v>0</v>
      </c>
      <c r="S376" s="9">
        <f t="shared" si="39"/>
        <v>0</v>
      </c>
      <c r="T376" s="9">
        <f t="shared" si="40"/>
        <v>0</v>
      </c>
      <c r="V376" s="9">
        <f>VLOOKUP($C376,{"29 - Psychiatrie (Erwachsene)",1;"30 - Kinder- und Jugendpsychiatrie",1;"31 - Psychosomatik",1;"00 - Bitte eine Fachabteilung auswählen",0;0,0},2,0)</f>
        <v>0</v>
      </c>
      <c r="W376" s="9" t="str">
        <f>IF('Angaben KH-Standort'!$D$13&gt;0,"VJ","KJA")</f>
        <v>KJA</v>
      </c>
      <c r="X376" s="9" t="str">
        <f>VLOOKUP(C375,{"29 - Psychiatrie (Erwachsene)","Einrichtungen2";"30 - Kinder- und Jugendpsychiatrie","Einrichtungen2";"31 - Psychosomatik","Einrichtungen2";"00 - Bitte eine Einrichtung auswählen","Leer";0,"Leer"},2,0)</f>
        <v>Leer</v>
      </c>
      <c r="Y376" s="39" t="str">
        <f t="shared" si="41"/>
        <v>Leer</v>
      </c>
      <c r="Z376" s="9" t="str">
        <f>VLOOKUP($C376,{"29 - Psychiatrie (Erwachsene)","Psychiatrie";"30 - Kinder- und Jugendpsychiatrie","KJPsychiatrie";"31 - Psychosomatik","Psychosomatik";"00 - Bitte eine Fachabteilung auswählen","Leer";0,"Leer"},2,0)</f>
        <v>Leer</v>
      </c>
    </row>
    <row r="377" spans="2:26" ht="15" customHeight="1" x14ac:dyDescent="0.25">
      <c r="B377" s="78" t="str">
        <f t="shared" si="42"/>
        <v>!!!</v>
      </c>
      <c r="C377" s="279"/>
      <c r="D377" s="272"/>
      <c r="E377" s="280"/>
      <c r="F377" s="92"/>
      <c r="G377" s="281"/>
      <c r="H377" s="46"/>
      <c r="I377" s="46"/>
      <c r="J377" s="72"/>
      <c r="O377" s="9">
        <f t="shared" si="36"/>
        <v>0</v>
      </c>
      <c r="P377" s="9">
        <f>VLOOKUP(C377,{"29 - Psychiatrie (Erwachsene)",1;"30 - Kinder- und Jugendpsychiatrie",1;"31 - Psychosomatik",1;"00 - Bitte eine Fachabteilung auswählen",0;0,0},2,0)</f>
        <v>0</v>
      </c>
      <c r="Q377" s="9">
        <f t="shared" si="37"/>
        <v>0</v>
      </c>
      <c r="R377" s="9">
        <f t="shared" si="38"/>
        <v>0</v>
      </c>
      <c r="S377" s="9">
        <f t="shared" si="39"/>
        <v>0</v>
      </c>
      <c r="T377" s="9">
        <f t="shared" si="40"/>
        <v>0</v>
      </c>
      <c r="V377" s="9">
        <f>VLOOKUP($C377,{"29 - Psychiatrie (Erwachsene)",1;"30 - Kinder- und Jugendpsychiatrie",1;"31 - Psychosomatik",1;"00 - Bitte eine Fachabteilung auswählen",0;0,0},2,0)</f>
        <v>0</v>
      </c>
      <c r="W377" s="9" t="str">
        <f>IF('Angaben KH-Standort'!$D$13&gt;0,"VJ","KJA")</f>
        <v>KJA</v>
      </c>
      <c r="X377" s="9" t="str">
        <f>VLOOKUP(C376,{"29 - Psychiatrie (Erwachsene)","Einrichtungen2";"30 - Kinder- und Jugendpsychiatrie","Einrichtungen2";"31 - Psychosomatik","Einrichtungen2";"00 - Bitte eine Einrichtung auswählen","Leer";0,"Leer"},2,0)</f>
        <v>Leer</v>
      </c>
      <c r="Y377" s="39" t="str">
        <f t="shared" si="41"/>
        <v>Leer</v>
      </c>
      <c r="Z377" s="9" t="str">
        <f>VLOOKUP($C377,{"29 - Psychiatrie (Erwachsene)","Psychiatrie";"30 - Kinder- und Jugendpsychiatrie","KJPsychiatrie";"31 - Psychosomatik","Psychosomatik";"00 - Bitte eine Fachabteilung auswählen","Leer";0,"Leer"},2,0)</f>
        <v>Leer</v>
      </c>
    </row>
    <row r="378" spans="2:26" ht="15" customHeight="1" x14ac:dyDescent="0.25">
      <c r="B378" s="78" t="str">
        <f t="shared" si="42"/>
        <v>!!!</v>
      </c>
      <c r="C378" s="279"/>
      <c r="D378" s="272"/>
      <c r="E378" s="280"/>
      <c r="F378" s="92"/>
      <c r="G378" s="281"/>
      <c r="H378" s="46"/>
      <c r="I378" s="46"/>
      <c r="J378" s="72"/>
      <c r="O378" s="9">
        <f t="shared" si="36"/>
        <v>0</v>
      </c>
      <c r="P378" s="9">
        <f>VLOOKUP(C378,{"29 - Psychiatrie (Erwachsene)",1;"30 - Kinder- und Jugendpsychiatrie",1;"31 - Psychosomatik",1;"00 - Bitte eine Fachabteilung auswählen",0;0,0},2,0)</f>
        <v>0</v>
      </c>
      <c r="Q378" s="9">
        <f t="shared" si="37"/>
        <v>0</v>
      </c>
      <c r="R378" s="9">
        <f t="shared" si="38"/>
        <v>0</v>
      </c>
      <c r="S378" s="9">
        <f t="shared" si="39"/>
        <v>0</v>
      </c>
      <c r="T378" s="9">
        <f t="shared" si="40"/>
        <v>0</v>
      </c>
      <c r="V378" s="9">
        <f>VLOOKUP($C378,{"29 - Psychiatrie (Erwachsene)",1;"30 - Kinder- und Jugendpsychiatrie",1;"31 - Psychosomatik",1;"00 - Bitte eine Fachabteilung auswählen",0;0,0},2,0)</f>
        <v>0</v>
      </c>
      <c r="W378" s="9" t="str">
        <f>IF('Angaben KH-Standort'!$D$13&gt;0,"VJ","KJA")</f>
        <v>KJA</v>
      </c>
      <c r="X378" s="9" t="str">
        <f>VLOOKUP(C377,{"29 - Psychiatrie (Erwachsene)","Einrichtungen2";"30 - Kinder- und Jugendpsychiatrie","Einrichtungen2";"31 - Psychosomatik","Einrichtungen2";"00 - Bitte eine Einrichtung auswählen","Leer";0,"Leer"},2,0)</f>
        <v>Leer</v>
      </c>
      <c r="Y378" s="39" t="str">
        <f t="shared" si="41"/>
        <v>Leer</v>
      </c>
      <c r="Z378" s="9" t="str">
        <f>VLOOKUP($C378,{"29 - Psychiatrie (Erwachsene)","Psychiatrie";"30 - Kinder- und Jugendpsychiatrie","KJPsychiatrie";"31 - Psychosomatik","Psychosomatik";"00 - Bitte eine Fachabteilung auswählen","Leer";0,"Leer"},2,0)</f>
        <v>Leer</v>
      </c>
    </row>
    <row r="379" spans="2:26" ht="15" customHeight="1" x14ac:dyDescent="0.25">
      <c r="B379" s="78" t="str">
        <f t="shared" si="42"/>
        <v>!!!</v>
      </c>
      <c r="C379" s="279"/>
      <c r="D379" s="272"/>
      <c r="E379" s="280"/>
      <c r="F379" s="92"/>
      <c r="G379" s="281"/>
      <c r="H379" s="46"/>
      <c r="I379" s="46"/>
      <c r="J379" s="72"/>
      <c r="O379" s="9">
        <f t="shared" si="36"/>
        <v>0</v>
      </c>
      <c r="P379" s="9">
        <f>VLOOKUP(C379,{"29 - Psychiatrie (Erwachsene)",1;"30 - Kinder- und Jugendpsychiatrie",1;"31 - Psychosomatik",1;"00 - Bitte eine Fachabteilung auswählen",0;0,0},2,0)</f>
        <v>0</v>
      </c>
      <c r="Q379" s="9">
        <f t="shared" si="37"/>
        <v>0</v>
      </c>
      <c r="R379" s="9">
        <f t="shared" si="38"/>
        <v>0</v>
      </c>
      <c r="S379" s="9">
        <f t="shared" si="39"/>
        <v>0</v>
      </c>
      <c r="T379" s="9">
        <f t="shared" si="40"/>
        <v>0</v>
      </c>
      <c r="V379" s="9">
        <f>VLOOKUP($C379,{"29 - Psychiatrie (Erwachsene)",1;"30 - Kinder- und Jugendpsychiatrie",1;"31 - Psychosomatik",1;"00 - Bitte eine Fachabteilung auswählen",0;0,0},2,0)</f>
        <v>0</v>
      </c>
      <c r="W379" s="9" t="str">
        <f>IF('Angaben KH-Standort'!$D$13&gt;0,"VJ","KJA")</f>
        <v>KJA</v>
      </c>
      <c r="X379" s="9" t="str">
        <f>VLOOKUP(C378,{"29 - Psychiatrie (Erwachsene)","Einrichtungen2";"30 - Kinder- und Jugendpsychiatrie","Einrichtungen2";"31 - Psychosomatik","Einrichtungen2";"00 - Bitte eine Einrichtung auswählen","Leer";0,"Leer"},2,0)</f>
        <v>Leer</v>
      </c>
      <c r="Y379" s="39" t="str">
        <f t="shared" si="41"/>
        <v>Leer</v>
      </c>
      <c r="Z379" s="9" t="str">
        <f>VLOOKUP($C379,{"29 - Psychiatrie (Erwachsene)","Psychiatrie";"30 - Kinder- und Jugendpsychiatrie","KJPsychiatrie";"31 - Psychosomatik","Psychosomatik";"00 - Bitte eine Fachabteilung auswählen","Leer";0,"Leer"},2,0)</f>
        <v>Leer</v>
      </c>
    </row>
    <row r="380" spans="2:26" ht="15" customHeight="1" x14ac:dyDescent="0.25">
      <c r="B380" s="78" t="str">
        <f t="shared" si="42"/>
        <v>!!!</v>
      </c>
      <c r="C380" s="279"/>
      <c r="D380" s="272"/>
      <c r="E380" s="280"/>
      <c r="F380" s="92"/>
      <c r="G380" s="281"/>
      <c r="H380" s="46"/>
      <c r="I380" s="46"/>
      <c r="J380" s="72"/>
      <c r="O380" s="9">
        <f t="shared" si="36"/>
        <v>0</v>
      </c>
      <c r="P380" s="9">
        <f>VLOOKUP(C380,{"29 - Psychiatrie (Erwachsene)",1;"30 - Kinder- und Jugendpsychiatrie",1;"31 - Psychosomatik",1;"00 - Bitte eine Fachabteilung auswählen",0;0,0},2,0)</f>
        <v>0</v>
      </c>
      <c r="Q380" s="9">
        <f t="shared" si="37"/>
        <v>0</v>
      </c>
      <c r="R380" s="9">
        <f t="shared" si="38"/>
        <v>0</v>
      </c>
      <c r="S380" s="9">
        <f t="shared" si="39"/>
        <v>0</v>
      </c>
      <c r="T380" s="9">
        <f t="shared" si="40"/>
        <v>0</v>
      </c>
      <c r="V380" s="9">
        <f>VLOOKUP($C380,{"29 - Psychiatrie (Erwachsene)",1;"30 - Kinder- und Jugendpsychiatrie",1;"31 - Psychosomatik",1;"00 - Bitte eine Fachabteilung auswählen",0;0,0},2,0)</f>
        <v>0</v>
      </c>
      <c r="W380" s="9" t="str">
        <f>IF('Angaben KH-Standort'!$D$13&gt;0,"VJ","KJA")</f>
        <v>KJA</v>
      </c>
      <c r="X380" s="9" t="str">
        <f>VLOOKUP(C379,{"29 - Psychiatrie (Erwachsene)","Einrichtungen2";"30 - Kinder- und Jugendpsychiatrie","Einrichtungen2";"31 - Psychosomatik","Einrichtungen2";"00 - Bitte eine Einrichtung auswählen","Leer";0,"Leer"},2,0)</f>
        <v>Leer</v>
      </c>
      <c r="Y380" s="39" t="str">
        <f t="shared" si="41"/>
        <v>Leer</v>
      </c>
      <c r="Z380" s="9" t="str">
        <f>VLOOKUP($C380,{"29 - Psychiatrie (Erwachsene)","Psychiatrie";"30 - Kinder- und Jugendpsychiatrie","KJPsychiatrie";"31 - Psychosomatik","Psychosomatik";"00 - Bitte eine Fachabteilung auswählen","Leer";0,"Leer"},2,0)</f>
        <v>Leer</v>
      </c>
    </row>
    <row r="381" spans="2:26" ht="15" customHeight="1" x14ac:dyDescent="0.25">
      <c r="B381" s="78" t="str">
        <f t="shared" si="42"/>
        <v>!!!</v>
      </c>
      <c r="C381" s="279"/>
      <c r="D381" s="272"/>
      <c r="E381" s="280"/>
      <c r="F381" s="92"/>
      <c r="G381" s="281"/>
      <c r="H381" s="46"/>
      <c r="I381" s="46"/>
      <c r="J381" s="72"/>
      <c r="O381" s="9">
        <f t="shared" si="36"/>
        <v>0</v>
      </c>
      <c r="P381" s="9">
        <f>VLOOKUP(C381,{"29 - Psychiatrie (Erwachsene)",1;"30 - Kinder- und Jugendpsychiatrie",1;"31 - Psychosomatik",1;"00 - Bitte eine Fachabteilung auswählen",0;0,0},2,0)</f>
        <v>0</v>
      </c>
      <c r="Q381" s="9">
        <f t="shared" si="37"/>
        <v>0</v>
      </c>
      <c r="R381" s="9">
        <f t="shared" si="38"/>
        <v>0</v>
      </c>
      <c r="S381" s="9">
        <f t="shared" si="39"/>
        <v>0</v>
      </c>
      <c r="T381" s="9">
        <f t="shared" si="40"/>
        <v>0</v>
      </c>
      <c r="V381" s="9">
        <f>VLOOKUP($C381,{"29 - Psychiatrie (Erwachsene)",1;"30 - Kinder- und Jugendpsychiatrie",1;"31 - Psychosomatik",1;"00 - Bitte eine Fachabteilung auswählen",0;0,0},2,0)</f>
        <v>0</v>
      </c>
      <c r="W381" s="9" t="str">
        <f>IF('Angaben KH-Standort'!$D$13&gt;0,"VJ","KJA")</f>
        <v>KJA</v>
      </c>
      <c r="X381" s="9" t="str">
        <f>VLOOKUP(C380,{"29 - Psychiatrie (Erwachsene)","Einrichtungen2";"30 - Kinder- und Jugendpsychiatrie","Einrichtungen2";"31 - Psychosomatik","Einrichtungen2";"00 - Bitte eine Einrichtung auswählen","Leer";0,"Leer"},2,0)</f>
        <v>Leer</v>
      </c>
      <c r="Y381" s="39" t="str">
        <f t="shared" si="41"/>
        <v>Leer</v>
      </c>
      <c r="Z381" s="9" t="str">
        <f>VLOOKUP($C381,{"29 - Psychiatrie (Erwachsene)","Psychiatrie";"30 - Kinder- und Jugendpsychiatrie","KJPsychiatrie";"31 - Psychosomatik","Psychosomatik";"00 - Bitte eine Fachabteilung auswählen","Leer";0,"Leer"},2,0)</f>
        <v>Leer</v>
      </c>
    </row>
    <row r="382" spans="2:26" ht="15" customHeight="1" x14ac:dyDescent="0.25">
      <c r="B382" s="78" t="str">
        <f t="shared" si="42"/>
        <v>!!!</v>
      </c>
      <c r="C382" s="279"/>
      <c r="D382" s="272"/>
      <c r="E382" s="280"/>
      <c r="F382" s="92"/>
      <c r="G382" s="281"/>
      <c r="H382" s="46"/>
      <c r="I382" s="46"/>
      <c r="J382" s="72"/>
      <c r="O382" s="9">
        <f t="shared" si="36"/>
        <v>0</v>
      </c>
      <c r="P382" s="9">
        <f>VLOOKUP(C382,{"29 - Psychiatrie (Erwachsene)",1;"30 - Kinder- und Jugendpsychiatrie",1;"31 - Psychosomatik",1;"00 - Bitte eine Fachabteilung auswählen",0;0,0},2,0)</f>
        <v>0</v>
      </c>
      <c r="Q382" s="9">
        <f t="shared" si="37"/>
        <v>0</v>
      </c>
      <c r="R382" s="9">
        <f t="shared" si="38"/>
        <v>0</v>
      </c>
      <c r="S382" s="9">
        <f t="shared" si="39"/>
        <v>0</v>
      </c>
      <c r="T382" s="9">
        <f t="shared" si="40"/>
        <v>0</v>
      </c>
      <c r="V382" s="9">
        <f>VLOOKUP($C382,{"29 - Psychiatrie (Erwachsene)",1;"30 - Kinder- und Jugendpsychiatrie",1;"31 - Psychosomatik",1;"00 - Bitte eine Fachabteilung auswählen",0;0,0},2,0)</f>
        <v>0</v>
      </c>
      <c r="W382" s="9" t="str">
        <f>IF('Angaben KH-Standort'!$D$13&gt;0,"VJ","KJA")</f>
        <v>KJA</v>
      </c>
      <c r="X382" s="9" t="str">
        <f>VLOOKUP(C381,{"29 - Psychiatrie (Erwachsene)","Einrichtungen2";"30 - Kinder- und Jugendpsychiatrie","Einrichtungen2";"31 - Psychosomatik","Einrichtungen2";"00 - Bitte eine Einrichtung auswählen","Leer";0,"Leer"},2,0)</f>
        <v>Leer</v>
      </c>
      <c r="Y382" s="39" t="str">
        <f t="shared" si="41"/>
        <v>Leer</v>
      </c>
      <c r="Z382" s="9" t="str">
        <f>VLOOKUP($C382,{"29 - Psychiatrie (Erwachsene)","Psychiatrie";"30 - Kinder- und Jugendpsychiatrie","KJPsychiatrie";"31 - Psychosomatik","Psychosomatik";"00 - Bitte eine Fachabteilung auswählen","Leer";0,"Leer"},2,0)</f>
        <v>Leer</v>
      </c>
    </row>
    <row r="383" spans="2:26" ht="15" customHeight="1" x14ac:dyDescent="0.25">
      <c r="B383" s="78" t="str">
        <f t="shared" si="42"/>
        <v>!!!</v>
      </c>
      <c r="C383" s="279"/>
      <c r="D383" s="272"/>
      <c r="E383" s="280"/>
      <c r="F383" s="92"/>
      <c r="G383" s="281"/>
      <c r="H383" s="46"/>
      <c r="I383" s="46"/>
      <c r="J383" s="72"/>
      <c r="O383" s="9">
        <f t="shared" si="36"/>
        <v>0</v>
      </c>
      <c r="P383" s="9">
        <f>VLOOKUP(C383,{"29 - Psychiatrie (Erwachsene)",1;"30 - Kinder- und Jugendpsychiatrie",1;"31 - Psychosomatik",1;"00 - Bitte eine Fachabteilung auswählen",0;0,0},2,0)</f>
        <v>0</v>
      </c>
      <c r="Q383" s="9">
        <f t="shared" si="37"/>
        <v>0</v>
      </c>
      <c r="R383" s="9">
        <f t="shared" si="38"/>
        <v>0</v>
      </c>
      <c r="S383" s="9">
        <f t="shared" si="39"/>
        <v>0</v>
      </c>
      <c r="T383" s="9">
        <f t="shared" si="40"/>
        <v>0</v>
      </c>
      <c r="V383" s="9">
        <f>VLOOKUP($C383,{"29 - Psychiatrie (Erwachsene)",1;"30 - Kinder- und Jugendpsychiatrie",1;"31 - Psychosomatik",1;"00 - Bitte eine Fachabteilung auswählen",0;0,0},2,0)</f>
        <v>0</v>
      </c>
      <c r="W383" s="9" t="str">
        <f>IF('Angaben KH-Standort'!$D$13&gt;0,"VJ","KJA")</f>
        <v>KJA</v>
      </c>
      <c r="X383" s="9" t="str">
        <f>VLOOKUP(C382,{"29 - Psychiatrie (Erwachsene)","Einrichtungen2";"30 - Kinder- und Jugendpsychiatrie","Einrichtungen2";"31 - Psychosomatik","Einrichtungen2";"00 - Bitte eine Einrichtung auswählen","Leer";0,"Leer"},2,0)</f>
        <v>Leer</v>
      </c>
      <c r="Y383" s="39" t="str">
        <f t="shared" si="41"/>
        <v>Leer</v>
      </c>
      <c r="Z383" s="9" t="str">
        <f>VLOOKUP($C383,{"29 - Psychiatrie (Erwachsene)","Psychiatrie";"30 - Kinder- und Jugendpsychiatrie","KJPsychiatrie";"31 - Psychosomatik","Psychosomatik";"00 - Bitte eine Fachabteilung auswählen","Leer";0,"Leer"},2,0)</f>
        <v>Leer</v>
      </c>
    </row>
    <row r="384" spans="2:26" ht="15" customHeight="1" x14ac:dyDescent="0.25">
      <c r="B384" s="78" t="str">
        <f t="shared" si="42"/>
        <v>!!!</v>
      </c>
      <c r="C384" s="279"/>
      <c r="D384" s="272"/>
      <c r="E384" s="280"/>
      <c r="F384" s="92"/>
      <c r="G384" s="281"/>
      <c r="H384" s="46"/>
      <c r="I384" s="46"/>
      <c r="J384" s="72"/>
      <c r="O384" s="9">
        <f t="shared" si="36"/>
        <v>0</v>
      </c>
      <c r="P384" s="9">
        <f>VLOOKUP(C384,{"29 - Psychiatrie (Erwachsene)",1;"30 - Kinder- und Jugendpsychiatrie",1;"31 - Psychosomatik",1;"00 - Bitte eine Fachabteilung auswählen",0;0,0},2,0)</f>
        <v>0</v>
      </c>
      <c r="Q384" s="9">
        <f t="shared" si="37"/>
        <v>0</v>
      </c>
      <c r="R384" s="9">
        <f t="shared" si="38"/>
        <v>0</v>
      </c>
      <c r="S384" s="9">
        <f t="shared" si="39"/>
        <v>0</v>
      </c>
      <c r="T384" s="9">
        <f t="shared" si="40"/>
        <v>0</v>
      </c>
      <c r="V384" s="9">
        <f>VLOOKUP($C384,{"29 - Psychiatrie (Erwachsene)",1;"30 - Kinder- und Jugendpsychiatrie",1;"31 - Psychosomatik",1;"00 - Bitte eine Fachabteilung auswählen",0;0,0},2,0)</f>
        <v>0</v>
      </c>
      <c r="W384" s="9" t="str">
        <f>IF('Angaben KH-Standort'!$D$13&gt;0,"VJ","KJA")</f>
        <v>KJA</v>
      </c>
      <c r="X384" s="9" t="str">
        <f>VLOOKUP(C383,{"29 - Psychiatrie (Erwachsene)","Einrichtungen2";"30 - Kinder- und Jugendpsychiatrie","Einrichtungen2";"31 - Psychosomatik","Einrichtungen2";"00 - Bitte eine Einrichtung auswählen","Leer";0,"Leer"},2,0)</f>
        <v>Leer</v>
      </c>
      <c r="Y384" s="39" t="str">
        <f t="shared" si="41"/>
        <v>Leer</v>
      </c>
      <c r="Z384" s="9" t="str">
        <f>VLOOKUP($C384,{"29 - Psychiatrie (Erwachsene)","Psychiatrie";"30 - Kinder- und Jugendpsychiatrie","KJPsychiatrie";"31 - Psychosomatik","Psychosomatik";"00 - Bitte eine Fachabteilung auswählen","Leer";0,"Leer"},2,0)</f>
        <v>Leer</v>
      </c>
    </row>
    <row r="385" spans="2:26" ht="15" customHeight="1" x14ac:dyDescent="0.25">
      <c r="B385" s="78" t="str">
        <f t="shared" si="42"/>
        <v>!!!</v>
      </c>
      <c r="C385" s="279"/>
      <c r="D385" s="272"/>
      <c r="E385" s="280"/>
      <c r="F385" s="92"/>
      <c r="G385" s="281"/>
      <c r="H385" s="46"/>
      <c r="I385" s="46"/>
      <c r="J385" s="72"/>
      <c r="O385" s="9">
        <f t="shared" si="36"/>
        <v>0</v>
      </c>
      <c r="P385" s="9">
        <f>VLOOKUP(C385,{"29 - Psychiatrie (Erwachsene)",1;"30 - Kinder- und Jugendpsychiatrie",1;"31 - Psychosomatik",1;"00 - Bitte eine Fachabteilung auswählen",0;0,0},2,0)</f>
        <v>0</v>
      </c>
      <c r="Q385" s="9">
        <f t="shared" si="37"/>
        <v>0</v>
      </c>
      <c r="R385" s="9">
        <f t="shared" si="38"/>
        <v>0</v>
      </c>
      <c r="S385" s="9">
        <f t="shared" si="39"/>
        <v>0</v>
      </c>
      <c r="T385" s="9">
        <f t="shared" si="40"/>
        <v>0</v>
      </c>
      <c r="V385" s="9">
        <f>VLOOKUP($C385,{"29 - Psychiatrie (Erwachsene)",1;"30 - Kinder- und Jugendpsychiatrie",1;"31 - Psychosomatik",1;"00 - Bitte eine Fachabteilung auswählen",0;0,0},2,0)</f>
        <v>0</v>
      </c>
      <c r="W385" s="9" t="str">
        <f>IF('Angaben KH-Standort'!$D$13&gt;0,"VJ","KJA")</f>
        <v>KJA</v>
      </c>
      <c r="X385" s="9" t="str">
        <f>VLOOKUP(C384,{"29 - Psychiatrie (Erwachsene)","Einrichtungen2";"30 - Kinder- und Jugendpsychiatrie","Einrichtungen2";"31 - Psychosomatik","Einrichtungen2";"00 - Bitte eine Einrichtung auswählen","Leer";0,"Leer"},2,0)</f>
        <v>Leer</v>
      </c>
      <c r="Y385" s="39" t="str">
        <f t="shared" si="41"/>
        <v>Leer</v>
      </c>
      <c r="Z385" s="9" t="str">
        <f>VLOOKUP($C385,{"29 - Psychiatrie (Erwachsene)","Psychiatrie";"30 - Kinder- und Jugendpsychiatrie","KJPsychiatrie";"31 - Psychosomatik","Psychosomatik";"00 - Bitte eine Fachabteilung auswählen","Leer";0,"Leer"},2,0)</f>
        <v>Leer</v>
      </c>
    </row>
    <row r="386" spans="2:26" ht="15" customHeight="1" x14ac:dyDescent="0.25">
      <c r="B386" s="78" t="str">
        <f t="shared" si="42"/>
        <v>!!!</v>
      </c>
      <c r="C386" s="279"/>
      <c r="D386" s="272"/>
      <c r="E386" s="280"/>
      <c r="F386" s="92"/>
      <c r="G386" s="281"/>
      <c r="H386" s="46"/>
      <c r="I386" s="46"/>
      <c r="J386" s="72"/>
      <c r="O386" s="9">
        <f t="shared" si="36"/>
        <v>0</v>
      </c>
      <c r="P386" s="9">
        <f>VLOOKUP(C386,{"29 - Psychiatrie (Erwachsene)",1;"30 - Kinder- und Jugendpsychiatrie",1;"31 - Psychosomatik",1;"00 - Bitte eine Fachabteilung auswählen",0;0,0},2,0)</f>
        <v>0</v>
      </c>
      <c r="Q386" s="9">
        <f t="shared" si="37"/>
        <v>0</v>
      </c>
      <c r="R386" s="9">
        <f t="shared" si="38"/>
        <v>0</v>
      </c>
      <c r="S386" s="9">
        <f t="shared" si="39"/>
        <v>0</v>
      </c>
      <c r="T386" s="9">
        <f t="shared" si="40"/>
        <v>0</v>
      </c>
      <c r="V386" s="9">
        <f>VLOOKUP($C386,{"29 - Psychiatrie (Erwachsene)",1;"30 - Kinder- und Jugendpsychiatrie",1;"31 - Psychosomatik",1;"00 - Bitte eine Fachabteilung auswählen",0;0,0},2,0)</f>
        <v>0</v>
      </c>
      <c r="W386" s="9" t="str">
        <f>IF('Angaben KH-Standort'!$D$13&gt;0,"VJ","KJA")</f>
        <v>KJA</v>
      </c>
      <c r="X386" s="9" t="str">
        <f>VLOOKUP(C385,{"29 - Psychiatrie (Erwachsene)","Einrichtungen2";"30 - Kinder- und Jugendpsychiatrie","Einrichtungen2";"31 - Psychosomatik","Einrichtungen2";"00 - Bitte eine Einrichtung auswählen","Leer";0,"Leer"},2,0)</f>
        <v>Leer</v>
      </c>
      <c r="Y386" s="39" t="str">
        <f t="shared" si="41"/>
        <v>Leer</v>
      </c>
      <c r="Z386" s="9" t="str">
        <f>VLOOKUP($C386,{"29 - Psychiatrie (Erwachsene)","Psychiatrie";"30 - Kinder- und Jugendpsychiatrie","KJPsychiatrie";"31 - Psychosomatik","Psychosomatik";"00 - Bitte eine Fachabteilung auswählen","Leer";0,"Leer"},2,0)</f>
        <v>Leer</v>
      </c>
    </row>
    <row r="387" spans="2:26" ht="15" customHeight="1" x14ac:dyDescent="0.25">
      <c r="B387" s="78" t="str">
        <f t="shared" si="42"/>
        <v>!!!</v>
      </c>
      <c r="C387" s="279"/>
      <c r="D387" s="272"/>
      <c r="E387" s="280"/>
      <c r="F387" s="92"/>
      <c r="G387" s="281"/>
      <c r="H387" s="46"/>
      <c r="I387" s="46"/>
      <c r="J387" s="72"/>
      <c r="O387" s="9">
        <f t="shared" si="36"/>
        <v>0</v>
      </c>
      <c r="P387" s="9">
        <f>VLOOKUP(C387,{"29 - Psychiatrie (Erwachsene)",1;"30 - Kinder- und Jugendpsychiatrie",1;"31 - Psychosomatik",1;"00 - Bitte eine Fachabteilung auswählen",0;0,0},2,0)</f>
        <v>0</v>
      </c>
      <c r="Q387" s="9">
        <f t="shared" si="37"/>
        <v>0</v>
      </c>
      <c r="R387" s="9">
        <f t="shared" si="38"/>
        <v>0</v>
      </c>
      <c r="S387" s="9">
        <f t="shared" si="39"/>
        <v>0</v>
      </c>
      <c r="T387" s="9">
        <f t="shared" si="40"/>
        <v>0</v>
      </c>
      <c r="V387" s="9">
        <f>VLOOKUP($C387,{"29 - Psychiatrie (Erwachsene)",1;"30 - Kinder- und Jugendpsychiatrie",1;"31 - Psychosomatik",1;"00 - Bitte eine Fachabteilung auswählen",0;0,0},2,0)</f>
        <v>0</v>
      </c>
      <c r="W387" s="9" t="str">
        <f>IF('Angaben KH-Standort'!$D$13&gt;0,"VJ","KJA")</f>
        <v>KJA</v>
      </c>
      <c r="X387" s="9" t="str">
        <f>VLOOKUP(C386,{"29 - Psychiatrie (Erwachsene)","Einrichtungen2";"30 - Kinder- und Jugendpsychiatrie","Einrichtungen2";"31 - Psychosomatik","Einrichtungen2";"00 - Bitte eine Einrichtung auswählen","Leer";0,"Leer"},2,0)</f>
        <v>Leer</v>
      </c>
      <c r="Y387" s="39" t="str">
        <f t="shared" si="41"/>
        <v>Leer</v>
      </c>
      <c r="Z387" s="9" t="str">
        <f>VLOOKUP($C387,{"29 - Psychiatrie (Erwachsene)","Psychiatrie";"30 - Kinder- und Jugendpsychiatrie","KJPsychiatrie";"31 - Psychosomatik","Psychosomatik";"00 - Bitte eine Fachabteilung auswählen","Leer";0,"Leer"},2,0)</f>
        <v>Leer</v>
      </c>
    </row>
    <row r="388" spans="2:26" ht="15" customHeight="1" x14ac:dyDescent="0.25">
      <c r="B388" s="78" t="str">
        <f t="shared" si="42"/>
        <v>!!!</v>
      </c>
      <c r="C388" s="279"/>
      <c r="D388" s="272"/>
      <c r="E388" s="280"/>
      <c r="F388" s="92"/>
      <c r="G388" s="281"/>
      <c r="H388" s="46"/>
      <c r="I388" s="46"/>
      <c r="J388" s="72"/>
      <c r="O388" s="9">
        <f t="shared" si="36"/>
        <v>0</v>
      </c>
      <c r="P388" s="9">
        <f>VLOOKUP(C388,{"29 - Psychiatrie (Erwachsene)",1;"30 - Kinder- und Jugendpsychiatrie",1;"31 - Psychosomatik",1;"00 - Bitte eine Fachabteilung auswählen",0;0,0},2,0)</f>
        <v>0</v>
      </c>
      <c r="Q388" s="9">
        <f t="shared" si="37"/>
        <v>0</v>
      </c>
      <c r="R388" s="9">
        <f t="shared" si="38"/>
        <v>0</v>
      </c>
      <c r="S388" s="9">
        <f t="shared" si="39"/>
        <v>0</v>
      </c>
      <c r="T388" s="9">
        <f t="shared" si="40"/>
        <v>0</v>
      </c>
      <c r="V388" s="9">
        <f>VLOOKUP($C388,{"29 - Psychiatrie (Erwachsene)",1;"30 - Kinder- und Jugendpsychiatrie",1;"31 - Psychosomatik",1;"00 - Bitte eine Fachabteilung auswählen",0;0,0},2,0)</f>
        <v>0</v>
      </c>
      <c r="W388" s="9" t="str">
        <f>IF('Angaben KH-Standort'!$D$13&gt;0,"VJ","KJA")</f>
        <v>KJA</v>
      </c>
      <c r="X388" s="9" t="str">
        <f>VLOOKUP(C387,{"29 - Psychiatrie (Erwachsene)","Einrichtungen2";"30 - Kinder- und Jugendpsychiatrie","Einrichtungen2";"31 - Psychosomatik","Einrichtungen2";"00 - Bitte eine Einrichtung auswählen","Leer";0,"Leer"},2,0)</f>
        <v>Leer</v>
      </c>
      <c r="Y388" s="39" t="str">
        <f t="shared" si="41"/>
        <v>Leer</v>
      </c>
      <c r="Z388" s="9" t="str">
        <f>VLOOKUP($C388,{"29 - Psychiatrie (Erwachsene)","Psychiatrie";"30 - Kinder- und Jugendpsychiatrie","KJPsychiatrie";"31 - Psychosomatik","Psychosomatik";"00 - Bitte eine Fachabteilung auswählen","Leer";0,"Leer"},2,0)</f>
        <v>Leer</v>
      </c>
    </row>
    <row r="389" spans="2:26" ht="15" customHeight="1" x14ac:dyDescent="0.25">
      <c r="B389" s="78" t="str">
        <f t="shared" si="42"/>
        <v>!!!</v>
      </c>
      <c r="C389" s="279"/>
      <c r="D389" s="272"/>
      <c r="E389" s="280"/>
      <c r="F389" s="92"/>
      <c r="G389" s="281"/>
      <c r="H389" s="46"/>
      <c r="I389" s="46"/>
      <c r="J389" s="72"/>
      <c r="O389" s="9">
        <f t="shared" si="36"/>
        <v>0</v>
      </c>
      <c r="P389" s="9">
        <f>VLOOKUP(C389,{"29 - Psychiatrie (Erwachsene)",1;"30 - Kinder- und Jugendpsychiatrie",1;"31 - Psychosomatik",1;"00 - Bitte eine Fachabteilung auswählen",0;0,0},2,0)</f>
        <v>0</v>
      </c>
      <c r="Q389" s="9">
        <f t="shared" si="37"/>
        <v>0</v>
      </c>
      <c r="R389" s="9">
        <f t="shared" si="38"/>
        <v>0</v>
      </c>
      <c r="S389" s="9">
        <f t="shared" si="39"/>
        <v>0</v>
      </c>
      <c r="T389" s="9">
        <f t="shared" si="40"/>
        <v>0</v>
      </c>
      <c r="V389" s="9">
        <f>VLOOKUP($C389,{"29 - Psychiatrie (Erwachsene)",1;"30 - Kinder- und Jugendpsychiatrie",1;"31 - Psychosomatik",1;"00 - Bitte eine Fachabteilung auswählen",0;0,0},2,0)</f>
        <v>0</v>
      </c>
      <c r="W389" s="9" t="str">
        <f>IF('Angaben KH-Standort'!$D$13&gt;0,"VJ","KJA")</f>
        <v>KJA</v>
      </c>
      <c r="X389" s="9" t="str">
        <f>VLOOKUP(C388,{"29 - Psychiatrie (Erwachsene)","Einrichtungen2";"30 - Kinder- und Jugendpsychiatrie","Einrichtungen2";"31 - Psychosomatik","Einrichtungen2";"00 - Bitte eine Einrichtung auswählen","Leer";0,"Leer"},2,0)</f>
        <v>Leer</v>
      </c>
      <c r="Y389" s="39" t="str">
        <f t="shared" si="41"/>
        <v>Leer</v>
      </c>
      <c r="Z389" s="9" t="str">
        <f>VLOOKUP($C389,{"29 - Psychiatrie (Erwachsene)","Psychiatrie";"30 - Kinder- und Jugendpsychiatrie","KJPsychiatrie";"31 - Psychosomatik","Psychosomatik";"00 - Bitte eine Fachabteilung auswählen","Leer";0,"Leer"},2,0)</f>
        <v>Leer</v>
      </c>
    </row>
    <row r="390" spans="2:26" ht="15" customHeight="1" x14ac:dyDescent="0.25">
      <c r="B390" s="78" t="str">
        <f t="shared" si="42"/>
        <v>!!!</v>
      </c>
      <c r="C390" s="279"/>
      <c r="D390" s="272"/>
      <c r="E390" s="280"/>
      <c r="F390" s="92"/>
      <c r="G390" s="281"/>
      <c r="H390" s="46"/>
      <c r="I390" s="46"/>
      <c r="J390" s="72"/>
      <c r="O390" s="9">
        <f t="shared" si="36"/>
        <v>0</v>
      </c>
      <c r="P390" s="9">
        <f>VLOOKUP(C390,{"29 - Psychiatrie (Erwachsene)",1;"30 - Kinder- und Jugendpsychiatrie",1;"31 - Psychosomatik",1;"00 - Bitte eine Fachabteilung auswählen",0;0,0},2,0)</f>
        <v>0</v>
      </c>
      <c r="Q390" s="9">
        <f t="shared" si="37"/>
        <v>0</v>
      </c>
      <c r="R390" s="9">
        <f t="shared" si="38"/>
        <v>0</v>
      </c>
      <c r="S390" s="9">
        <f t="shared" si="39"/>
        <v>0</v>
      </c>
      <c r="T390" s="9">
        <f t="shared" si="40"/>
        <v>0</v>
      </c>
      <c r="V390" s="9">
        <f>VLOOKUP($C390,{"29 - Psychiatrie (Erwachsene)",1;"30 - Kinder- und Jugendpsychiatrie",1;"31 - Psychosomatik",1;"00 - Bitte eine Fachabteilung auswählen",0;0,0},2,0)</f>
        <v>0</v>
      </c>
      <c r="W390" s="9" t="str">
        <f>IF('Angaben KH-Standort'!$D$13&gt;0,"VJ","KJA")</f>
        <v>KJA</v>
      </c>
      <c r="X390" s="9" t="str">
        <f>VLOOKUP(C389,{"29 - Psychiatrie (Erwachsene)","Einrichtungen2";"30 - Kinder- und Jugendpsychiatrie","Einrichtungen2";"31 - Psychosomatik","Einrichtungen2";"00 - Bitte eine Einrichtung auswählen","Leer";0,"Leer"},2,0)</f>
        <v>Leer</v>
      </c>
      <c r="Y390" s="39" t="str">
        <f t="shared" si="41"/>
        <v>Leer</v>
      </c>
      <c r="Z390" s="9" t="str">
        <f>VLOOKUP($C390,{"29 - Psychiatrie (Erwachsene)","Psychiatrie";"30 - Kinder- und Jugendpsychiatrie","KJPsychiatrie";"31 - Psychosomatik","Psychosomatik";"00 - Bitte eine Fachabteilung auswählen","Leer";0,"Leer"},2,0)</f>
        <v>Leer</v>
      </c>
    </row>
    <row r="391" spans="2:26" ht="15" customHeight="1" x14ac:dyDescent="0.25">
      <c r="B391" s="78" t="str">
        <f t="shared" si="42"/>
        <v>!!!</v>
      </c>
      <c r="C391" s="279"/>
      <c r="D391" s="272"/>
      <c r="E391" s="280"/>
      <c r="F391" s="92"/>
      <c r="G391" s="281"/>
      <c r="H391" s="46"/>
      <c r="I391" s="46"/>
      <c r="J391" s="72"/>
      <c r="O391" s="9">
        <f t="shared" si="36"/>
        <v>0</v>
      </c>
      <c r="P391" s="9">
        <f>VLOOKUP(C391,{"29 - Psychiatrie (Erwachsene)",1;"30 - Kinder- und Jugendpsychiatrie",1;"31 - Psychosomatik",1;"00 - Bitte eine Fachabteilung auswählen",0;0,0},2,0)</f>
        <v>0</v>
      </c>
      <c r="Q391" s="9">
        <f t="shared" si="37"/>
        <v>0</v>
      </c>
      <c r="R391" s="9">
        <f t="shared" si="38"/>
        <v>0</v>
      </c>
      <c r="S391" s="9">
        <f t="shared" si="39"/>
        <v>0</v>
      </c>
      <c r="T391" s="9">
        <f t="shared" si="40"/>
        <v>0</v>
      </c>
      <c r="V391" s="9">
        <f>VLOOKUP($C391,{"29 - Psychiatrie (Erwachsene)",1;"30 - Kinder- und Jugendpsychiatrie",1;"31 - Psychosomatik",1;"00 - Bitte eine Fachabteilung auswählen",0;0,0},2,0)</f>
        <v>0</v>
      </c>
      <c r="W391" s="9" t="str">
        <f>IF('Angaben KH-Standort'!$D$13&gt;0,"VJ","KJA")</f>
        <v>KJA</v>
      </c>
      <c r="X391" s="9" t="str">
        <f>VLOOKUP(C390,{"29 - Psychiatrie (Erwachsene)","Einrichtungen2";"30 - Kinder- und Jugendpsychiatrie","Einrichtungen2";"31 - Psychosomatik","Einrichtungen2";"00 - Bitte eine Einrichtung auswählen","Leer";0,"Leer"},2,0)</f>
        <v>Leer</v>
      </c>
      <c r="Y391" s="39" t="str">
        <f t="shared" si="41"/>
        <v>Leer</v>
      </c>
      <c r="Z391" s="9" t="str">
        <f>VLOOKUP($C391,{"29 - Psychiatrie (Erwachsene)","Psychiatrie";"30 - Kinder- und Jugendpsychiatrie","KJPsychiatrie";"31 - Psychosomatik","Psychosomatik";"00 - Bitte eine Fachabteilung auswählen","Leer";0,"Leer"},2,0)</f>
        <v>Leer</v>
      </c>
    </row>
    <row r="392" spans="2:26" ht="15" customHeight="1" x14ac:dyDescent="0.25">
      <c r="B392" s="78" t="str">
        <f t="shared" si="42"/>
        <v>!!!</v>
      </c>
      <c r="C392" s="279"/>
      <c r="D392" s="272"/>
      <c r="E392" s="280"/>
      <c r="F392" s="92"/>
      <c r="G392" s="281"/>
      <c r="H392" s="46"/>
      <c r="I392" s="46"/>
      <c r="J392" s="72"/>
      <c r="O392" s="9">
        <f t="shared" si="36"/>
        <v>0</v>
      </c>
      <c r="P392" s="9">
        <f>VLOOKUP(C392,{"29 - Psychiatrie (Erwachsene)",1;"30 - Kinder- und Jugendpsychiatrie",1;"31 - Psychosomatik",1;"00 - Bitte eine Fachabteilung auswählen",0;0,0},2,0)</f>
        <v>0</v>
      </c>
      <c r="Q392" s="9">
        <f t="shared" si="37"/>
        <v>0</v>
      </c>
      <c r="R392" s="9">
        <f t="shared" si="38"/>
        <v>0</v>
      </c>
      <c r="S392" s="9">
        <f t="shared" si="39"/>
        <v>0</v>
      </c>
      <c r="T392" s="9">
        <f t="shared" si="40"/>
        <v>0</v>
      </c>
      <c r="V392" s="9">
        <f>VLOOKUP($C392,{"29 - Psychiatrie (Erwachsene)",1;"30 - Kinder- und Jugendpsychiatrie",1;"31 - Psychosomatik",1;"00 - Bitte eine Fachabteilung auswählen",0;0,0},2,0)</f>
        <v>0</v>
      </c>
      <c r="W392" s="9" t="str">
        <f>IF('Angaben KH-Standort'!$D$13&gt;0,"VJ","KJA")</f>
        <v>KJA</v>
      </c>
      <c r="X392" s="9" t="str">
        <f>VLOOKUP(C391,{"29 - Psychiatrie (Erwachsene)","Einrichtungen2";"30 - Kinder- und Jugendpsychiatrie","Einrichtungen2";"31 - Psychosomatik","Einrichtungen2";"00 - Bitte eine Einrichtung auswählen","Leer";0,"Leer"},2,0)</f>
        <v>Leer</v>
      </c>
      <c r="Y392" s="39" t="str">
        <f t="shared" si="41"/>
        <v>Leer</v>
      </c>
      <c r="Z392" s="9" t="str">
        <f>VLOOKUP($C392,{"29 - Psychiatrie (Erwachsene)","Psychiatrie";"30 - Kinder- und Jugendpsychiatrie","KJPsychiatrie";"31 - Psychosomatik","Psychosomatik";"00 - Bitte eine Fachabteilung auswählen","Leer";0,"Leer"},2,0)</f>
        <v>Leer</v>
      </c>
    </row>
    <row r="393" spans="2:26" ht="15" customHeight="1" x14ac:dyDescent="0.25">
      <c r="B393" s="78" t="str">
        <f t="shared" si="42"/>
        <v>!!!</v>
      </c>
      <c r="C393" s="279"/>
      <c r="D393" s="272"/>
      <c r="E393" s="280"/>
      <c r="F393" s="92"/>
      <c r="G393" s="281"/>
      <c r="H393" s="46"/>
      <c r="I393" s="46"/>
      <c r="J393" s="72"/>
      <c r="O393" s="9">
        <f t="shared" si="36"/>
        <v>0</v>
      </c>
      <c r="P393" s="9">
        <f>VLOOKUP(C393,{"29 - Psychiatrie (Erwachsene)",1;"30 - Kinder- und Jugendpsychiatrie",1;"31 - Psychosomatik",1;"00 - Bitte eine Fachabteilung auswählen",0;0,0},2,0)</f>
        <v>0</v>
      </c>
      <c r="Q393" s="9">
        <f t="shared" si="37"/>
        <v>0</v>
      </c>
      <c r="R393" s="9">
        <f t="shared" si="38"/>
        <v>0</v>
      </c>
      <c r="S393" s="9">
        <f t="shared" si="39"/>
        <v>0</v>
      </c>
      <c r="T393" s="9">
        <f t="shared" si="40"/>
        <v>0</v>
      </c>
      <c r="V393" s="9">
        <f>VLOOKUP($C393,{"29 - Psychiatrie (Erwachsene)",1;"30 - Kinder- und Jugendpsychiatrie",1;"31 - Psychosomatik",1;"00 - Bitte eine Fachabteilung auswählen",0;0,0},2,0)</f>
        <v>0</v>
      </c>
      <c r="W393" s="9" t="str">
        <f>IF('Angaben KH-Standort'!$D$13&gt;0,"VJ","KJA")</f>
        <v>KJA</v>
      </c>
      <c r="X393" s="9" t="str">
        <f>VLOOKUP(C392,{"29 - Psychiatrie (Erwachsene)","Einrichtungen2";"30 - Kinder- und Jugendpsychiatrie","Einrichtungen2";"31 - Psychosomatik","Einrichtungen2";"00 - Bitte eine Einrichtung auswählen","Leer";0,"Leer"},2,0)</f>
        <v>Leer</v>
      </c>
      <c r="Y393" s="39" t="str">
        <f t="shared" si="41"/>
        <v>Leer</v>
      </c>
      <c r="Z393" s="9" t="str">
        <f>VLOOKUP($C393,{"29 - Psychiatrie (Erwachsene)","Psychiatrie";"30 - Kinder- und Jugendpsychiatrie","KJPsychiatrie";"31 - Psychosomatik","Psychosomatik";"00 - Bitte eine Fachabteilung auswählen","Leer";0,"Leer"},2,0)</f>
        <v>Leer</v>
      </c>
    </row>
    <row r="394" spans="2:26" ht="15" customHeight="1" x14ac:dyDescent="0.25">
      <c r="B394" s="78" t="str">
        <f t="shared" si="42"/>
        <v>!!!</v>
      </c>
      <c r="C394" s="279"/>
      <c r="D394" s="272"/>
      <c r="E394" s="280"/>
      <c r="F394" s="92"/>
      <c r="G394" s="281"/>
      <c r="H394" s="46"/>
      <c r="I394" s="46"/>
      <c r="J394" s="72"/>
      <c r="O394" s="9">
        <f t="shared" si="36"/>
        <v>0</v>
      </c>
      <c r="P394" s="9">
        <f>VLOOKUP(C394,{"29 - Psychiatrie (Erwachsene)",1;"30 - Kinder- und Jugendpsychiatrie",1;"31 - Psychosomatik",1;"00 - Bitte eine Fachabteilung auswählen",0;0,0},2,0)</f>
        <v>0</v>
      </c>
      <c r="Q394" s="9">
        <f t="shared" si="37"/>
        <v>0</v>
      </c>
      <c r="R394" s="9">
        <f t="shared" si="38"/>
        <v>0</v>
      </c>
      <c r="S394" s="9">
        <f t="shared" si="39"/>
        <v>0</v>
      </c>
      <c r="T394" s="9">
        <f t="shared" si="40"/>
        <v>0</v>
      </c>
      <c r="V394" s="9">
        <f>VLOOKUP($C394,{"29 - Psychiatrie (Erwachsene)",1;"30 - Kinder- und Jugendpsychiatrie",1;"31 - Psychosomatik",1;"00 - Bitte eine Fachabteilung auswählen",0;0,0},2,0)</f>
        <v>0</v>
      </c>
      <c r="W394" s="9" t="str">
        <f>IF('Angaben KH-Standort'!$D$13&gt;0,"VJ","KJA")</f>
        <v>KJA</v>
      </c>
      <c r="X394" s="9" t="str">
        <f>VLOOKUP(C393,{"29 - Psychiatrie (Erwachsene)","Einrichtungen2";"30 - Kinder- und Jugendpsychiatrie","Einrichtungen2";"31 - Psychosomatik","Einrichtungen2";"00 - Bitte eine Einrichtung auswählen","Leer";0,"Leer"},2,0)</f>
        <v>Leer</v>
      </c>
      <c r="Y394" s="39" t="str">
        <f t="shared" si="41"/>
        <v>Leer</v>
      </c>
      <c r="Z394" s="9" t="str">
        <f>VLOOKUP($C394,{"29 - Psychiatrie (Erwachsene)","Psychiatrie";"30 - Kinder- und Jugendpsychiatrie","KJPsychiatrie";"31 - Psychosomatik","Psychosomatik";"00 - Bitte eine Fachabteilung auswählen","Leer";0,"Leer"},2,0)</f>
        <v>Leer</v>
      </c>
    </row>
    <row r="395" spans="2:26" ht="15" customHeight="1" x14ac:dyDescent="0.25">
      <c r="B395" s="78" t="str">
        <f t="shared" si="42"/>
        <v>!!!</v>
      </c>
      <c r="C395" s="279"/>
      <c r="D395" s="272"/>
      <c r="E395" s="280"/>
      <c r="F395" s="92"/>
      <c r="G395" s="281"/>
      <c r="H395" s="46"/>
      <c r="I395" s="46"/>
      <c r="J395" s="72"/>
      <c r="O395" s="9">
        <f t="shared" si="36"/>
        <v>0</v>
      </c>
      <c r="P395" s="9">
        <f>VLOOKUP(C395,{"29 - Psychiatrie (Erwachsene)",1;"30 - Kinder- und Jugendpsychiatrie",1;"31 - Psychosomatik",1;"00 - Bitte eine Fachabteilung auswählen",0;0,0},2,0)</f>
        <v>0</v>
      </c>
      <c r="Q395" s="9">
        <f t="shared" si="37"/>
        <v>0</v>
      </c>
      <c r="R395" s="9">
        <f t="shared" si="38"/>
        <v>0</v>
      </c>
      <c r="S395" s="9">
        <f t="shared" si="39"/>
        <v>0</v>
      </c>
      <c r="T395" s="9">
        <f t="shared" si="40"/>
        <v>0</v>
      </c>
      <c r="V395" s="9">
        <f>VLOOKUP($C395,{"29 - Psychiatrie (Erwachsene)",1;"30 - Kinder- und Jugendpsychiatrie",1;"31 - Psychosomatik",1;"00 - Bitte eine Fachabteilung auswählen",0;0,0},2,0)</f>
        <v>0</v>
      </c>
      <c r="W395" s="9" t="str">
        <f>IF('Angaben KH-Standort'!$D$13&gt;0,"VJ","KJA")</f>
        <v>KJA</v>
      </c>
      <c r="X395" s="9" t="str">
        <f>VLOOKUP(C394,{"29 - Psychiatrie (Erwachsene)","Einrichtungen2";"30 - Kinder- und Jugendpsychiatrie","Einrichtungen2";"31 - Psychosomatik","Einrichtungen2";"00 - Bitte eine Einrichtung auswählen","Leer";0,"Leer"},2,0)</f>
        <v>Leer</v>
      </c>
      <c r="Y395" s="39" t="str">
        <f t="shared" si="41"/>
        <v>Leer</v>
      </c>
      <c r="Z395" s="9" t="str">
        <f>VLOOKUP($C395,{"29 - Psychiatrie (Erwachsene)","Psychiatrie";"30 - Kinder- und Jugendpsychiatrie","KJPsychiatrie";"31 - Psychosomatik","Psychosomatik";"00 - Bitte eine Fachabteilung auswählen","Leer";0,"Leer"},2,0)</f>
        <v>Leer</v>
      </c>
    </row>
    <row r="396" spans="2:26" ht="15" customHeight="1" x14ac:dyDescent="0.25">
      <c r="B396" s="78" t="str">
        <f t="shared" si="42"/>
        <v>!!!</v>
      </c>
      <c r="C396" s="279"/>
      <c r="D396" s="272"/>
      <c r="E396" s="280"/>
      <c r="F396" s="92"/>
      <c r="G396" s="281"/>
      <c r="H396" s="46"/>
      <c r="I396" s="46"/>
      <c r="J396" s="72"/>
      <c r="O396" s="9">
        <f t="shared" si="36"/>
        <v>0</v>
      </c>
      <c r="P396" s="9">
        <f>VLOOKUP(C396,{"29 - Psychiatrie (Erwachsene)",1;"30 - Kinder- und Jugendpsychiatrie",1;"31 - Psychosomatik",1;"00 - Bitte eine Fachabteilung auswählen",0;0,0},2,0)</f>
        <v>0</v>
      </c>
      <c r="Q396" s="9">
        <f t="shared" si="37"/>
        <v>0</v>
      </c>
      <c r="R396" s="9">
        <f t="shared" si="38"/>
        <v>0</v>
      </c>
      <c r="S396" s="9">
        <f t="shared" si="39"/>
        <v>0</v>
      </c>
      <c r="T396" s="9">
        <f t="shared" si="40"/>
        <v>0</v>
      </c>
      <c r="V396" s="9">
        <f>VLOOKUP($C396,{"29 - Psychiatrie (Erwachsene)",1;"30 - Kinder- und Jugendpsychiatrie",1;"31 - Psychosomatik",1;"00 - Bitte eine Fachabteilung auswählen",0;0,0},2,0)</f>
        <v>0</v>
      </c>
      <c r="W396" s="9" t="str">
        <f>IF('Angaben KH-Standort'!$D$13&gt;0,"VJ","KJA")</f>
        <v>KJA</v>
      </c>
      <c r="X396" s="9" t="str">
        <f>VLOOKUP(C395,{"29 - Psychiatrie (Erwachsene)","Einrichtungen2";"30 - Kinder- und Jugendpsychiatrie","Einrichtungen2";"31 - Psychosomatik","Einrichtungen2";"00 - Bitte eine Einrichtung auswählen","Leer";0,"Leer"},2,0)</f>
        <v>Leer</v>
      </c>
      <c r="Y396" s="39" t="str">
        <f t="shared" si="41"/>
        <v>Leer</v>
      </c>
      <c r="Z396" s="9" t="str">
        <f>VLOOKUP($C396,{"29 - Psychiatrie (Erwachsene)","Psychiatrie";"30 - Kinder- und Jugendpsychiatrie","KJPsychiatrie";"31 - Psychosomatik","Psychosomatik";"00 - Bitte eine Fachabteilung auswählen","Leer";0,"Leer"},2,0)</f>
        <v>Leer</v>
      </c>
    </row>
    <row r="397" spans="2:26" ht="15" customHeight="1" x14ac:dyDescent="0.25">
      <c r="B397" s="78" t="str">
        <f t="shared" si="42"/>
        <v>!!!</v>
      </c>
      <c r="C397" s="279"/>
      <c r="D397" s="272"/>
      <c r="E397" s="280"/>
      <c r="F397" s="92"/>
      <c r="G397" s="281"/>
      <c r="H397" s="46"/>
      <c r="I397" s="46"/>
      <c r="J397" s="72"/>
      <c r="O397" s="9">
        <f t="shared" si="36"/>
        <v>0</v>
      </c>
      <c r="P397" s="9">
        <f>VLOOKUP(C397,{"29 - Psychiatrie (Erwachsene)",1;"30 - Kinder- und Jugendpsychiatrie",1;"31 - Psychosomatik",1;"00 - Bitte eine Fachabteilung auswählen",0;0,0},2,0)</f>
        <v>0</v>
      </c>
      <c r="Q397" s="9">
        <f t="shared" si="37"/>
        <v>0</v>
      </c>
      <c r="R397" s="9">
        <f t="shared" si="38"/>
        <v>0</v>
      </c>
      <c r="S397" s="9">
        <f t="shared" si="39"/>
        <v>0</v>
      </c>
      <c r="T397" s="9">
        <f t="shared" si="40"/>
        <v>0</v>
      </c>
      <c r="V397" s="9">
        <f>VLOOKUP($C397,{"29 - Psychiatrie (Erwachsene)",1;"30 - Kinder- und Jugendpsychiatrie",1;"31 - Psychosomatik",1;"00 - Bitte eine Fachabteilung auswählen",0;0,0},2,0)</f>
        <v>0</v>
      </c>
      <c r="W397" s="9" t="str">
        <f>IF('Angaben KH-Standort'!$D$13&gt;0,"VJ","KJA")</f>
        <v>KJA</v>
      </c>
      <c r="X397" s="9" t="str">
        <f>VLOOKUP(C396,{"29 - Psychiatrie (Erwachsene)","Einrichtungen2";"30 - Kinder- und Jugendpsychiatrie","Einrichtungen2";"31 - Psychosomatik","Einrichtungen2";"00 - Bitte eine Einrichtung auswählen","Leer";0,"Leer"},2,0)</f>
        <v>Leer</v>
      </c>
      <c r="Y397" s="39" t="str">
        <f t="shared" si="41"/>
        <v>Leer</v>
      </c>
      <c r="Z397" s="9" t="str">
        <f>VLOOKUP($C397,{"29 - Psychiatrie (Erwachsene)","Psychiatrie";"30 - Kinder- und Jugendpsychiatrie","KJPsychiatrie";"31 - Psychosomatik","Psychosomatik";"00 - Bitte eine Fachabteilung auswählen","Leer";0,"Leer"},2,0)</f>
        <v>Leer</v>
      </c>
    </row>
    <row r="398" spans="2:26" ht="15" customHeight="1" x14ac:dyDescent="0.25">
      <c r="B398" s="78" t="str">
        <f t="shared" si="42"/>
        <v>!!!</v>
      </c>
      <c r="C398" s="279"/>
      <c r="D398" s="272"/>
      <c r="E398" s="280"/>
      <c r="F398" s="92"/>
      <c r="G398" s="281"/>
      <c r="H398" s="46"/>
      <c r="I398" s="46"/>
      <c r="J398" s="72"/>
      <c r="O398" s="9">
        <f t="shared" si="36"/>
        <v>0</v>
      </c>
      <c r="P398" s="9">
        <f>VLOOKUP(C398,{"29 - Psychiatrie (Erwachsene)",1;"30 - Kinder- und Jugendpsychiatrie",1;"31 - Psychosomatik",1;"00 - Bitte eine Fachabteilung auswählen",0;0,0},2,0)</f>
        <v>0</v>
      </c>
      <c r="Q398" s="9">
        <f t="shared" si="37"/>
        <v>0</v>
      </c>
      <c r="R398" s="9">
        <f t="shared" si="38"/>
        <v>0</v>
      </c>
      <c r="S398" s="9">
        <f t="shared" si="39"/>
        <v>0</v>
      </c>
      <c r="T398" s="9">
        <f t="shared" si="40"/>
        <v>0</v>
      </c>
      <c r="V398" s="9">
        <f>VLOOKUP($C398,{"29 - Psychiatrie (Erwachsene)",1;"30 - Kinder- und Jugendpsychiatrie",1;"31 - Psychosomatik",1;"00 - Bitte eine Fachabteilung auswählen",0;0,0},2,0)</f>
        <v>0</v>
      </c>
      <c r="W398" s="9" t="str">
        <f>IF('Angaben KH-Standort'!$D$13&gt;0,"VJ","KJA")</f>
        <v>KJA</v>
      </c>
      <c r="X398" s="9" t="str">
        <f>VLOOKUP(C397,{"29 - Psychiatrie (Erwachsene)","Einrichtungen2";"30 - Kinder- und Jugendpsychiatrie","Einrichtungen2";"31 - Psychosomatik","Einrichtungen2";"00 - Bitte eine Einrichtung auswählen","Leer";0,"Leer"},2,0)</f>
        <v>Leer</v>
      </c>
      <c r="Y398" s="39" t="str">
        <f t="shared" si="41"/>
        <v>Leer</v>
      </c>
      <c r="Z398" s="9" t="str">
        <f>VLOOKUP($C398,{"29 - Psychiatrie (Erwachsene)","Psychiatrie";"30 - Kinder- und Jugendpsychiatrie","KJPsychiatrie";"31 - Psychosomatik","Psychosomatik";"00 - Bitte eine Fachabteilung auswählen","Leer";0,"Leer"},2,0)</f>
        <v>Leer</v>
      </c>
    </row>
    <row r="399" spans="2:26" ht="15" customHeight="1" x14ac:dyDescent="0.25">
      <c r="B399" s="78" t="str">
        <f t="shared" si="42"/>
        <v>!!!</v>
      </c>
      <c r="C399" s="279"/>
      <c r="D399" s="272"/>
      <c r="E399" s="280"/>
      <c r="F399" s="92"/>
      <c r="G399" s="281"/>
      <c r="H399" s="46"/>
      <c r="I399" s="46"/>
      <c r="J399" s="72"/>
      <c r="O399" s="9">
        <f t="shared" si="36"/>
        <v>0</v>
      </c>
      <c r="P399" s="9">
        <f>VLOOKUP(C399,{"29 - Psychiatrie (Erwachsene)",1;"30 - Kinder- und Jugendpsychiatrie",1;"31 - Psychosomatik",1;"00 - Bitte eine Fachabteilung auswählen",0;0,0},2,0)</f>
        <v>0</v>
      </c>
      <c r="Q399" s="9">
        <f t="shared" si="37"/>
        <v>0</v>
      </c>
      <c r="R399" s="9">
        <f t="shared" si="38"/>
        <v>0</v>
      </c>
      <c r="S399" s="9">
        <f t="shared" si="39"/>
        <v>0</v>
      </c>
      <c r="T399" s="9">
        <f t="shared" si="40"/>
        <v>0</v>
      </c>
      <c r="V399" s="9">
        <f>VLOOKUP($C399,{"29 - Psychiatrie (Erwachsene)",1;"30 - Kinder- und Jugendpsychiatrie",1;"31 - Psychosomatik",1;"00 - Bitte eine Fachabteilung auswählen",0;0,0},2,0)</f>
        <v>0</v>
      </c>
      <c r="W399" s="9" t="str">
        <f>IF('Angaben KH-Standort'!$D$13&gt;0,"VJ","KJA")</f>
        <v>KJA</v>
      </c>
      <c r="X399" s="9" t="str">
        <f>VLOOKUP(C398,{"29 - Psychiatrie (Erwachsene)","Einrichtungen2";"30 - Kinder- und Jugendpsychiatrie","Einrichtungen2";"31 - Psychosomatik","Einrichtungen2";"00 - Bitte eine Einrichtung auswählen","Leer";0,"Leer"},2,0)</f>
        <v>Leer</v>
      </c>
      <c r="Y399" s="39" t="str">
        <f t="shared" si="41"/>
        <v>Leer</v>
      </c>
      <c r="Z399" s="9" t="str">
        <f>VLOOKUP($C399,{"29 - Psychiatrie (Erwachsene)","Psychiatrie";"30 - Kinder- und Jugendpsychiatrie","KJPsychiatrie";"31 - Psychosomatik","Psychosomatik";"00 - Bitte eine Fachabteilung auswählen","Leer";0,"Leer"},2,0)</f>
        <v>Leer</v>
      </c>
    </row>
    <row r="400" spans="2:26" ht="15" customHeight="1" x14ac:dyDescent="0.25">
      <c r="B400" s="78" t="str">
        <f t="shared" si="42"/>
        <v>!!!</v>
      </c>
      <c r="C400" s="279"/>
      <c r="D400" s="272"/>
      <c r="E400" s="280"/>
      <c r="F400" s="92"/>
      <c r="G400" s="281"/>
      <c r="H400" s="46"/>
      <c r="I400" s="46"/>
      <c r="J400" s="72"/>
      <c r="O400" s="9">
        <f t="shared" si="36"/>
        <v>0</v>
      </c>
      <c r="P400" s="9">
        <f>VLOOKUP(C400,{"29 - Psychiatrie (Erwachsene)",1;"30 - Kinder- und Jugendpsychiatrie",1;"31 - Psychosomatik",1;"00 - Bitte eine Fachabteilung auswählen",0;0,0},2,0)</f>
        <v>0</v>
      </c>
      <c r="Q400" s="9">
        <f t="shared" si="37"/>
        <v>0</v>
      </c>
      <c r="R400" s="9">
        <f t="shared" si="38"/>
        <v>0</v>
      </c>
      <c r="S400" s="9">
        <f t="shared" si="39"/>
        <v>0</v>
      </c>
      <c r="T400" s="9">
        <f t="shared" si="40"/>
        <v>0</v>
      </c>
      <c r="V400" s="9">
        <f>VLOOKUP($C400,{"29 - Psychiatrie (Erwachsene)",1;"30 - Kinder- und Jugendpsychiatrie",1;"31 - Psychosomatik",1;"00 - Bitte eine Fachabteilung auswählen",0;0,0},2,0)</f>
        <v>0</v>
      </c>
      <c r="W400" s="9" t="str">
        <f>IF('Angaben KH-Standort'!$D$13&gt;0,"VJ","KJA")</f>
        <v>KJA</v>
      </c>
      <c r="X400" s="9" t="str">
        <f>VLOOKUP(C399,{"29 - Psychiatrie (Erwachsene)","Einrichtungen2";"30 - Kinder- und Jugendpsychiatrie","Einrichtungen2";"31 - Psychosomatik","Einrichtungen2";"00 - Bitte eine Einrichtung auswählen","Leer";0,"Leer"},2,0)</f>
        <v>Leer</v>
      </c>
      <c r="Y400" s="39" t="str">
        <f t="shared" si="41"/>
        <v>Leer</v>
      </c>
      <c r="Z400" s="9" t="str">
        <f>VLOOKUP($C400,{"29 - Psychiatrie (Erwachsene)","Psychiatrie";"30 - Kinder- und Jugendpsychiatrie","KJPsychiatrie";"31 - Psychosomatik","Psychosomatik";"00 - Bitte eine Fachabteilung auswählen","Leer";0,"Leer"},2,0)</f>
        <v>Leer</v>
      </c>
    </row>
    <row r="401" spans="2:26" ht="15" customHeight="1" x14ac:dyDescent="0.25">
      <c r="B401" s="78" t="str">
        <f t="shared" si="42"/>
        <v>!!!</v>
      </c>
      <c r="C401" s="279"/>
      <c r="D401" s="272"/>
      <c r="E401" s="280"/>
      <c r="F401" s="92"/>
      <c r="G401" s="281"/>
      <c r="H401" s="46"/>
      <c r="I401" s="46"/>
      <c r="J401" s="72"/>
      <c r="O401" s="9">
        <f t="shared" si="36"/>
        <v>0</v>
      </c>
      <c r="P401" s="9">
        <f>VLOOKUP(C401,{"29 - Psychiatrie (Erwachsene)",1;"30 - Kinder- und Jugendpsychiatrie",1;"31 - Psychosomatik",1;"00 - Bitte eine Fachabteilung auswählen",0;0,0},2,0)</f>
        <v>0</v>
      </c>
      <c r="Q401" s="9">
        <f t="shared" si="37"/>
        <v>0</v>
      </c>
      <c r="R401" s="9">
        <f t="shared" si="38"/>
        <v>0</v>
      </c>
      <c r="S401" s="9">
        <f t="shared" si="39"/>
        <v>0</v>
      </c>
      <c r="T401" s="9">
        <f t="shared" si="40"/>
        <v>0</v>
      </c>
      <c r="V401" s="9">
        <f>VLOOKUP($C401,{"29 - Psychiatrie (Erwachsene)",1;"30 - Kinder- und Jugendpsychiatrie",1;"31 - Psychosomatik",1;"00 - Bitte eine Fachabteilung auswählen",0;0,0},2,0)</f>
        <v>0</v>
      </c>
      <c r="W401" s="9" t="str">
        <f>IF('Angaben KH-Standort'!$D$13&gt;0,"VJ","KJA")</f>
        <v>KJA</v>
      </c>
      <c r="X401" s="9" t="str">
        <f>VLOOKUP(C400,{"29 - Psychiatrie (Erwachsene)","Einrichtungen2";"30 - Kinder- und Jugendpsychiatrie","Einrichtungen2";"31 - Psychosomatik","Einrichtungen2";"00 - Bitte eine Einrichtung auswählen","Leer";0,"Leer"},2,0)</f>
        <v>Leer</v>
      </c>
      <c r="Y401" s="39" t="str">
        <f t="shared" si="41"/>
        <v>Leer</v>
      </c>
      <c r="Z401" s="9" t="str">
        <f>VLOOKUP($C401,{"29 - Psychiatrie (Erwachsene)","Psychiatrie";"30 - Kinder- und Jugendpsychiatrie","KJPsychiatrie";"31 - Psychosomatik","Psychosomatik";"00 - Bitte eine Fachabteilung auswählen","Leer";0,"Leer"},2,0)</f>
        <v>Leer</v>
      </c>
    </row>
    <row r="402" spans="2:26" ht="15" customHeight="1" x14ac:dyDescent="0.25">
      <c r="B402" s="78" t="str">
        <f t="shared" si="42"/>
        <v>!!!</v>
      </c>
      <c r="C402" s="279"/>
      <c r="D402" s="272"/>
      <c r="E402" s="280"/>
      <c r="F402" s="92"/>
      <c r="G402" s="281"/>
      <c r="H402" s="46"/>
      <c r="I402" s="46"/>
      <c r="J402" s="72"/>
      <c r="O402" s="9">
        <f t="shared" si="36"/>
        <v>0</v>
      </c>
      <c r="P402" s="9">
        <f>VLOOKUP(C402,{"29 - Psychiatrie (Erwachsene)",1;"30 - Kinder- und Jugendpsychiatrie",1;"31 - Psychosomatik",1;"00 - Bitte eine Fachabteilung auswählen",0;0,0},2,0)</f>
        <v>0</v>
      </c>
      <c r="Q402" s="9">
        <f t="shared" si="37"/>
        <v>0</v>
      </c>
      <c r="R402" s="9">
        <f t="shared" si="38"/>
        <v>0</v>
      </c>
      <c r="S402" s="9">
        <f t="shared" si="39"/>
        <v>0</v>
      </c>
      <c r="T402" s="9">
        <f t="shared" si="40"/>
        <v>0</v>
      </c>
      <c r="V402" s="9">
        <f>VLOOKUP($C402,{"29 - Psychiatrie (Erwachsene)",1;"30 - Kinder- und Jugendpsychiatrie",1;"31 - Psychosomatik",1;"00 - Bitte eine Fachabteilung auswählen",0;0,0},2,0)</f>
        <v>0</v>
      </c>
      <c r="W402" s="9" t="str">
        <f>IF('Angaben KH-Standort'!$D$13&gt;0,"VJ","KJA")</f>
        <v>KJA</v>
      </c>
      <c r="X402" s="9" t="str">
        <f>VLOOKUP(C401,{"29 - Psychiatrie (Erwachsene)","Einrichtungen2";"30 - Kinder- und Jugendpsychiatrie","Einrichtungen2";"31 - Psychosomatik","Einrichtungen2";"00 - Bitte eine Einrichtung auswählen","Leer";0,"Leer"},2,0)</f>
        <v>Leer</v>
      </c>
      <c r="Y402" s="39" t="str">
        <f t="shared" si="41"/>
        <v>Leer</v>
      </c>
      <c r="Z402" s="9" t="str">
        <f>VLOOKUP($C402,{"29 - Psychiatrie (Erwachsene)","Psychiatrie";"30 - Kinder- und Jugendpsychiatrie","KJPsychiatrie";"31 - Psychosomatik","Psychosomatik";"00 - Bitte eine Fachabteilung auswählen","Leer";0,"Leer"},2,0)</f>
        <v>Leer</v>
      </c>
    </row>
    <row r="403" spans="2:26" ht="15" customHeight="1" x14ac:dyDescent="0.25">
      <c r="B403" s="78" t="str">
        <f t="shared" si="42"/>
        <v>!!!</v>
      </c>
      <c r="C403" s="279"/>
      <c r="D403" s="272"/>
      <c r="E403" s="280"/>
      <c r="F403" s="92"/>
      <c r="G403" s="281"/>
      <c r="H403" s="46"/>
      <c r="I403" s="46"/>
      <c r="J403" s="72"/>
      <c r="O403" s="9">
        <f t="shared" si="36"/>
        <v>0</v>
      </c>
      <c r="P403" s="9">
        <f>VLOOKUP(C403,{"29 - Psychiatrie (Erwachsene)",1;"30 - Kinder- und Jugendpsychiatrie",1;"31 - Psychosomatik",1;"00 - Bitte eine Fachabteilung auswählen",0;0,0},2,0)</f>
        <v>0</v>
      </c>
      <c r="Q403" s="9">
        <f t="shared" si="37"/>
        <v>0</v>
      </c>
      <c r="R403" s="9">
        <f t="shared" si="38"/>
        <v>0</v>
      </c>
      <c r="S403" s="9">
        <f t="shared" si="39"/>
        <v>0</v>
      </c>
      <c r="T403" s="9">
        <f t="shared" si="40"/>
        <v>0</v>
      </c>
      <c r="V403" s="9">
        <f>VLOOKUP($C403,{"29 - Psychiatrie (Erwachsene)",1;"30 - Kinder- und Jugendpsychiatrie",1;"31 - Psychosomatik",1;"00 - Bitte eine Fachabteilung auswählen",0;0,0},2,0)</f>
        <v>0</v>
      </c>
      <c r="W403" s="9" t="str">
        <f>IF('Angaben KH-Standort'!$D$13&gt;0,"VJ","KJA")</f>
        <v>KJA</v>
      </c>
      <c r="X403" s="9" t="str">
        <f>VLOOKUP(C402,{"29 - Psychiatrie (Erwachsene)","Einrichtungen2";"30 - Kinder- und Jugendpsychiatrie","Einrichtungen2";"31 - Psychosomatik","Einrichtungen2";"00 - Bitte eine Einrichtung auswählen","Leer";0,"Leer"},2,0)</f>
        <v>Leer</v>
      </c>
      <c r="Y403" s="39" t="str">
        <f t="shared" si="41"/>
        <v>Leer</v>
      </c>
      <c r="Z403" s="9" t="str">
        <f>VLOOKUP($C403,{"29 - Psychiatrie (Erwachsene)","Psychiatrie";"30 - Kinder- und Jugendpsychiatrie","KJPsychiatrie";"31 - Psychosomatik","Psychosomatik";"00 - Bitte eine Fachabteilung auswählen","Leer";0,"Leer"},2,0)</f>
        <v>Leer</v>
      </c>
    </row>
    <row r="404" spans="2:26" ht="15" customHeight="1" x14ac:dyDescent="0.25">
      <c r="B404" s="78" t="str">
        <f t="shared" si="42"/>
        <v>!!!</v>
      </c>
      <c r="C404" s="279"/>
      <c r="D404" s="272"/>
      <c r="E404" s="280"/>
      <c r="F404" s="92"/>
      <c r="G404" s="281"/>
      <c r="H404" s="46"/>
      <c r="I404" s="46"/>
      <c r="J404" s="72"/>
      <c r="O404" s="9">
        <f t="shared" si="36"/>
        <v>0</v>
      </c>
      <c r="P404" s="9">
        <f>VLOOKUP(C404,{"29 - Psychiatrie (Erwachsene)",1;"30 - Kinder- und Jugendpsychiatrie",1;"31 - Psychosomatik",1;"00 - Bitte eine Fachabteilung auswählen",0;0,0},2,0)</f>
        <v>0</v>
      </c>
      <c r="Q404" s="9">
        <f t="shared" si="37"/>
        <v>0</v>
      </c>
      <c r="R404" s="9">
        <f t="shared" si="38"/>
        <v>0</v>
      </c>
      <c r="S404" s="9">
        <f t="shared" si="39"/>
        <v>0</v>
      </c>
      <c r="T404" s="9">
        <f t="shared" si="40"/>
        <v>0</v>
      </c>
      <c r="V404" s="9">
        <f>VLOOKUP($C404,{"29 - Psychiatrie (Erwachsene)",1;"30 - Kinder- und Jugendpsychiatrie",1;"31 - Psychosomatik",1;"00 - Bitte eine Fachabteilung auswählen",0;0,0},2,0)</f>
        <v>0</v>
      </c>
      <c r="W404" s="9" t="str">
        <f>IF('Angaben KH-Standort'!$D$13&gt;0,"VJ","KJA")</f>
        <v>KJA</v>
      </c>
      <c r="X404" s="9" t="str">
        <f>VLOOKUP(C403,{"29 - Psychiatrie (Erwachsene)","Einrichtungen2";"30 - Kinder- und Jugendpsychiatrie","Einrichtungen2";"31 - Psychosomatik","Einrichtungen2";"00 - Bitte eine Einrichtung auswählen","Leer";0,"Leer"},2,0)</f>
        <v>Leer</v>
      </c>
      <c r="Y404" s="39" t="str">
        <f t="shared" si="41"/>
        <v>Leer</v>
      </c>
      <c r="Z404" s="9" t="str">
        <f>VLOOKUP($C404,{"29 - Psychiatrie (Erwachsene)","Psychiatrie";"30 - Kinder- und Jugendpsychiatrie","KJPsychiatrie";"31 - Psychosomatik","Psychosomatik";"00 - Bitte eine Fachabteilung auswählen","Leer";0,"Leer"},2,0)</f>
        <v>Leer</v>
      </c>
    </row>
    <row r="405" spans="2:26" ht="15" customHeight="1" x14ac:dyDescent="0.25">
      <c r="B405" s="78" t="str">
        <f t="shared" si="42"/>
        <v>!!!</v>
      </c>
      <c r="C405" s="279"/>
      <c r="D405" s="272"/>
      <c r="E405" s="280"/>
      <c r="F405" s="92"/>
      <c r="G405" s="281"/>
      <c r="H405" s="46"/>
      <c r="I405" s="46"/>
      <c r="J405" s="72"/>
      <c r="O405" s="9">
        <f t="shared" ref="O405:O468" si="43">IF(LEN(B405)&gt;0,0,1)</f>
        <v>0</v>
      </c>
      <c r="P405" s="9">
        <f>VLOOKUP(C405,{"29 - Psychiatrie (Erwachsene)",1;"30 - Kinder- und Jugendpsychiatrie",1;"31 - Psychosomatik",1;"00 - Bitte eine Fachabteilung auswählen",0;0,0},2,0)</f>
        <v>0</v>
      </c>
      <c r="Q405" s="9">
        <f t="shared" ref="Q405:Q468" si="44">IF(LEN(D405)&gt;0,1,0)</f>
        <v>0</v>
      </c>
      <c r="R405" s="9">
        <f t="shared" ref="R405:R468" si="45">IF(LEN(E405)&gt;0,1,0)</f>
        <v>0</v>
      </c>
      <c r="S405" s="9">
        <f t="shared" ref="S405:S468" si="46">IF(LEN(F405)&gt;0,1,0)</f>
        <v>0</v>
      </c>
      <c r="T405" s="9">
        <f t="shared" ref="T405:T468" si="47">IF(LEN(G405)&gt;0,1,0)</f>
        <v>0</v>
      </c>
      <c r="V405" s="9">
        <f>VLOOKUP($C405,{"29 - Psychiatrie (Erwachsene)",1;"30 - Kinder- und Jugendpsychiatrie",1;"31 - Psychosomatik",1;"00 - Bitte eine Fachabteilung auswählen",0;0,0},2,0)</f>
        <v>0</v>
      </c>
      <c r="W405" s="9" t="str">
        <f>IF('Angaben KH-Standort'!$D$13&gt;0,"VJ","KJA")</f>
        <v>KJA</v>
      </c>
      <c r="X405" s="9" t="str">
        <f>VLOOKUP(C404,{"29 - Psychiatrie (Erwachsene)","Einrichtungen2";"30 - Kinder- und Jugendpsychiatrie","Einrichtungen2";"31 - Psychosomatik","Einrichtungen2";"00 - Bitte eine Einrichtung auswählen","Leer";0,"Leer"},2,0)</f>
        <v>Leer</v>
      </c>
      <c r="Y405" s="39" t="str">
        <f t="shared" ref="Y405:Y468" si="48">IF(V405=1,W405,"Leer")</f>
        <v>Leer</v>
      </c>
      <c r="Z405" s="9" t="str">
        <f>VLOOKUP($C405,{"29 - Psychiatrie (Erwachsene)","Psychiatrie";"30 - Kinder- und Jugendpsychiatrie","KJPsychiatrie";"31 - Psychosomatik","Psychosomatik";"00 - Bitte eine Fachabteilung auswählen","Leer";0,"Leer"},2,0)</f>
        <v>Leer</v>
      </c>
    </row>
    <row r="406" spans="2:26" ht="15" customHeight="1" x14ac:dyDescent="0.25">
      <c r="B406" s="78" t="str">
        <f t="shared" si="42"/>
        <v>!!!</v>
      </c>
      <c r="C406" s="279"/>
      <c r="D406" s="272"/>
      <c r="E406" s="280"/>
      <c r="F406" s="92"/>
      <c r="G406" s="281"/>
      <c r="H406" s="46"/>
      <c r="I406" s="46"/>
      <c r="J406" s="72"/>
      <c r="O406" s="9">
        <f t="shared" si="43"/>
        <v>0</v>
      </c>
      <c r="P406" s="9">
        <f>VLOOKUP(C406,{"29 - Psychiatrie (Erwachsene)",1;"30 - Kinder- und Jugendpsychiatrie",1;"31 - Psychosomatik",1;"00 - Bitte eine Fachabteilung auswählen",0;0,0},2,0)</f>
        <v>0</v>
      </c>
      <c r="Q406" s="9">
        <f t="shared" si="44"/>
        <v>0</v>
      </c>
      <c r="R406" s="9">
        <f t="shared" si="45"/>
        <v>0</v>
      </c>
      <c r="S406" s="9">
        <f t="shared" si="46"/>
        <v>0</v>
      </c>
      <c r="T406" s="9">
        <f t="shared" si="47"/>
        <v>0</v>
      </c>
      <c r="V406" s="9">
        <f>VLOOKUP($C406,{"29 - Psychiatrie (Erwachsene)",1;"30 - Kinder- und Jugendpsychiatrie",1;"31 - Psychosomatik",1;"00 - Bitte eine Fachabteilung auswählen",0;0,0},2,0)</f>
        <v>0</v>
      </c>
      <c r="W406" s="9" t="str">
        <f>IF('Angaben KH-Standort'!$D$13&gt;0,"VJ","KJA")</f>
        <v>KJA</v>
      </c>
      <c r="X406" s="9" t="str">
        <f>VLOOKUP(C405,{"29 - Psychiatrie (Erwachsene)","Einrichtungen2";"30 - Kinder- und Jugendpsychiatrie","Einrichtungen2";"31 - Psychosomatik","Einrichtungen2";"00 - Bitte eine Einrichtung auswählen","Leer";0,"Leer"},2,0)</f>
        <v>Leer</v>
      </c>
      <c r="Y406" s="39" t="str">
        <f t="shared" si="48"/>
        <v>Leer</v>
      </c>
      <c r="Z406" s="9" t="str">
        <f>VLOOKUP($C406,{"29 - Psychiatrie (Erwachsene)","Psychiatrie";"30 - Kinder- und Jugendpsychiatrie","KJPsychiatrie";"31 - Psychosomatik","Psychosomatik";"00 - Bitte eine Fachabteilung auswählen","Leer";0,"Leer"},2,0)</f>
        <v>Leer</v>
      </c>
    </row>
    <row r="407" spans="2:26" ht="15" customHeight="1" x14ac:dyDescent="0.25">
      <c r="B407" s="78" t="str">
        <f t="shared" si="42"/>
        <v>!!!</v>
      </c>
      <c r="C407" s="279"/>
      <c r="D407" s="272"/>
      <c r="E407" s="280"/>
      <c r="F407" s="92"/>
      <c r="G407" s="281"/>
      <c r="H407" s="46"/>
      <c r="I407" s="46"/>
      <c r="J407" s="72"/>
      <c r="O407" s="9">
        <f t="shared" si="43"/>
        <v>0</v>
      </c>
      <c r="P407" s="9">
        <f>VLOOKUP(C407,{"29 - Psychiatrie (Erwachsene)",1;"30 - Kinder- und Jugendpsychiatrie",1;"31 - Psychosomatik",1;"00 - Bitte eine Fachabteilung auswählen",0;0,0},2,0)</f>
        <v>0</v>
      </c>
      <c r="Q407" s="9">
        <f t="shared" si="44"/>
        <v>0</v>
      </c>
      <c r="R407" s="9">
        <f t="shared" si="45"/>
        <v>0</v>
      </c>
      <c r="S407" s="9">
        <f t="shared" si="46"/>
        <v>0</v>
      </c>
      <c r="T407" s="9">
        <f t="shared" si="47"/>
        <v>0</v>
      </c>
      <c r="V407" s="9">
        <f>VLOOKUP($C407,{"29 - Psychiatrie (Erwachsene)",1;"30 - Kinder- und Jugendpsychiatrie",1;"31 - Psychosomatik",1;"00 - Bitte eine Fachabteilung auswählen",0;0,0},2,0)</f>
        <v>0</v>
      </c>
      <c r="W407" s="9" t="str">
        <f>IF('Angaben KH-Standort'!$D$13&gt;0,"VJ","KJA")</f>
        <v>KJA</v>
      </c>
      <c r="X407" s="9" t="str">
        <f>VLOOKUP(C406,{"29 - Psychiatrie (Erwachsene)","Einrichtungen2";"30 - Kinder- und Jugendpsychiatrie","Einrichtungen2";"31 - Psychosomatik","Einrichtungen2";"00 - Bitte eine Einrichtung auswählen","Leer";0,"Leer"},2,0)</f>
        <v>Leer</v>
      </c>
      <c r="Y407" s="39" t="str">
        <f t="shared" si="48"/>
        <v>Leer</v>
      </c>
      <c r="Z407" s="9" t="str">
        <f>VLOOKUP($C407,{"29 - Psychiatrie (Erwachsene)","Psychiatrie";"30 - Kinder- und Jugendpsychiatrie","KJPsychiatrie";"31 - Psychosomatik","Psychosomatik";"00 - Bitte eine Fachabteilung auswählen","Leer";0,"Leer"},2,0)</f>
        <v>Leer</v>
      </c>
    </row>
    <row r="408" spans="2:26" ht="15" customHeight="1" x14ac:dyDescent="0.25">
      <c r="B408" s="78" t="str">
        <f t="shared" si="42"/>
        <v>!!!</v>
      </c>
      <c r="C408" s="279"/>
      <c r="D408" s="272"/>
      <c r="E408" s="280"/>
      <c r="F408" s="92"/>
      <c r="G408" s="281"/>
      <c r="H408" s="46"/>
      <c r="I408" s="46"/>
      <c r="J408" s="72"/>
      <c r="O408" s="9">
        <f t="shared" si="43"/>
        <v>0</v>
      </c>
      <c r="P408" s="9">
        <f>VLOOKUP(C408,{"29 - Psychiatrie (Erwachsene)",1;"30 - Kinder- und Jugendpsychiatrie",1;"31 - Psychosomatik",1;"00 - Bitte eine Fachabteilung auswählen",0;0,0},2,0)</f>
        <v>0</v>
      </c>
      <c r="Q408" s="9">
        <f t="shared" si="44"/>
        <v>0</v>
      </c>
      <c r="R408" s="9">
        <f t="shared" si="45"/>
        <v>0</v>
      </c>
      <c r="S408" s="9">
        <f t="shared" si="46"/>
        <v>0</v>
      </c>
      <c r="T408" s="9">
        <f t="shared" si="47"/>
        <v>0</v>
      </c>
      <c r="V408" s="9">
        <f>VLOOKUP($C408,{"29 - Psychiatrie (Erwachsene)",1;"30 - Kinder- und Jugendpsychiatrie",1;"31 - Psychosomatik",1;"00 - Bitte eine Fachabteilung auswählen",0;0,0},2,0)</f>
        <v>0</v>
      </c>
      <c r="W408" s="9" t="str">
        <f>IF('Angaben KH-Standort'!$D$13&gt;0,"VJ","KJA")</f>
        <v>KJA</v>
      </c>
      <c r="X408" s="9" t="str">
        <f>VLOOKUP(C407,{"29 - Psychiatrie (Erwachsene)","Einrichtungen2";"30 - Kinder- und Jugendpsychiatrie","Einrichtungen2";"31 - Psychosomatik","Einrichtungen2";"00 - Bitte eine Einrichtung auswählen","Leer";0,"Leer"},2,0)</f>
        <v>Leer</v>
      </c>
      <c r="Y408" s="39" t="str">
        <f t="shared" si="48"/>
        <v>Leer</v>
      </c>
      <c r="Z408" s="9" t="str">
        <f>VLOOKUP($C408,{"29 - Psychiatrie (Erwachsene)","Psychiatrie";"30 - Kinder- und Jugendpsychiatrie","KJPsychiatrie";"31 - Psychosomatik","Psychosomatik";"00 - Bitte eine Fachabteilung auswählen","Leer";0,"Leer"},2,0)</f>
        <v>Leer</v>
      </c>
    </row>
    <row r="409" spans="2:26" ht="15" customHeight="1" x14ac:dyDescent="0.25">
      <c r="B409" s="78" t="str">
        <f t="shared" si="42"/>
        <v>!!!</v>
      </c>
      <c r="C409" s="279"/>
      <c r="D409" s="272"/>
      <c r="E409" s="280"/>
      <c r="F409" s="92"/>
      <c r="G409" s="281"/>
      <c r="H409" s="46"/>
      <c r="I409" s="46"/>
      <c r="J409" s="72"/>
      <c r="O409" s="9">
        <f t="shared" si="43"/>
        <v>0</v>
      </c>
      <c r="P409" s="9">
        <f>VLOOKUP(C409,{"29 - Psychiatrie (Erwachsene)",1;"30 - Kinder- und Jugendpsychiatrie",1;"31 - Psychosomatik",1;"00 - Bitte eine Fachabteilung auswählen",0;0,0},2,0)</f>
        <v>0</v>
      </c>
      <c r="Q409" s="9">
        <f t="shared" si="44"/>
        <v>0</v>
      </c>
      <c r="R409" s="9">
        <f t="shared" si="45"/>
        <v>0</v>
      </c>
      <c r="S409" s="9">
        <f t="shared" si="46"/>
        <v>0</v>
      </c>
      <c r="T409" s="9">
        <f t="shared" si="47"/>
        <v>0</v>
      </c>
      <c r="V409" s="9">
        <f>VLOOKUP($C409,{"29 - Psychiatrie (Erwachsene)",1;"30 - Kinder- und Jugendpsychiatrie",1;"31 - Psychosomatik",1;"00 - Bitte eine Fachabteilung auswählen",0;0,0},2,0)</f>
        <v>0</v>
      </c>
      <c r="W409" s="9" t="str">
        <f>IF('Angaben KH-Standort'!$D$13&gt;0,"VJ","KJA")</f>
        <v>KJA</v>
      </c>
      <c r="X409" s="9" t="str">
        <f>VLOOKUP(C408,{"29 - Psychiatrie (Erwachsene)","Einrichtungen2";"30 - Kinder- und Jugendpsychiatrie","Einrichtungen2";"31 - Psychosomatik","Einrichtungen2";"00 - Bitte eine Einrichtung auswählen","Leer";0,"Leer"},2,0)</f>
        <v>Leer</v>
      </c>
      <c r="Y409" s="39" t="str">
        <f t="shared" si="48"/>
        <v>Leer</v>
      </c>
      <c r="Z409" s="9" t="str">
        <f>VLOOKUP($C409,{"29 - Psychiatrie (Erwachsene)","Psychiatrie";"30 - Kinder- und Jugendpsychiatrie","KJPsychiatrie";"31 - Psychosomatik","Psychosomatik";"00 - Bitte eine Fachabteilung auswählen","Leer";0,"Leer"},2,0)</f>
        <v>Leer</v>
      </c>
    </row>
    <row r="410" spans="2:26" ht="15" customHeight="1" x14ac:dyDescent="0.25">
      <c r="B410" s="78" t="str">
        <f t="shared" si="42"/>
        <v>!!!</v>
      </c>
      <c r="C410" s="279"/>
      <c r="D410" s="272"/>
      <c r="E410" s="280"/>
      <c r="F410" s="92"/>
      <c r="G410" s="281"/>
      <c r="H410" s="46"/>
      <c r="I410" s="46"/>
      <c r="J410" s="72"/>
      <c r="O410" s="9">
        <f t="shared" si="43"/>
        <v>0</v>
      </c>
      <c r="P410" s="9">
        <f>VLOOKUP(C410,{"29 - Psychiatrie (Erwachsene)",1;"30 - Kinder- und Jugendpsychiatrie",1;"31 - Psychosomatik",1;"00 - Bitte eine Fachabteilung auswählen",0;0,0},2,0)</f>
        <v>0</v>
      </c>
      <c r="Q410" s="9">
        <f t="shared" si="44"/>
        <v>0</v>
      </c>
      <c r="R410" s="9">
        <f t="shared" si="45"/>
        <v>0</v>
      </c>
      <c r="S410" s="9">
        <f t="shared" si="46"/>
        <v>0</v>
      </c>
      <c r="T410" s="9">
        <f t="shared" si="47"/>
        <v>0</v>
      </c>
      <c r="V410" s="9">
        <f>VLOOKUP($C410,{"29 - Psychiatrie (Erwachsene)",1;"30 - Kinder- und Jugendpsychiatrie",1;"31 - Psychosomatik",1;"00 - Bitte eine Fachabteilung auswählen",0;0,0},2,0)</f>
        <v>0</v>
      </c>
      <c r="W410" s="9" t="str">
        <f>IF('Angaben KH-Standort'!$D$13&gt;0,"VJ","KJA")</f>
        <v>KJA</v>
      </c>
      <c r="X410" s="9" t="str">
        <f>VLOOKUP(C409,{"29 - Psychiatrie (Erwachsene)","Einrichtungen2";"30 - Kinder- und Jugendpsychiatrie","Einrichtungen2";"31 - Psychosomatik","Einrichtungen2";"00 - Bitte eine Einrichtung auswählen","Leer";0,"Leer"},2,0)</f>
        <v>Leer</v>
      </c>
      <c r="Y410" s="39" t="str">
        <f t="shared" si="48"/>
        <v>Leer</v>
      </c>
      <c r="Z410" s="9" t="str">
        <f>VLOOKUP($C410,{"29 - Psychiatrie (Erwachsene)","Psychiatrie";"30 - Kinder- und Jugendpsychiatrie","KJPsychiatrie";"31 - Psychosomatik","Psychosomatik";"00 - Bitte eine Fachabteilung auswählen","Leer";0,"Leer"},2,0)</f>
        <v>Leer</v>
      </c>
    </row>
    <row r="411" spans="2:26" ht="15" customHeight="1" x14ac:dyDescent="0.25">
      <c r="B411" s="78" t="str">
        <f t="shared" ref="B411:B474" si="49">IF(SUM(P411:T411)&lt;5,"!!!","")</f>
        <v>!!!</v>
      </c>
      <c r="C411" s="279"/>
      <c r="D411" s="272"/>
      <c r="E411" s="280"/>
      <c r="F411" s="92"/>
      <c r="G411" s="281"/>
      <c r="H411" s="46"/>
      <c r="I411" s="46"/>
      <c r="J411" s="72"/>
      <c r="O411" s="9">
        <f t="shared" si="43"/>
        <v>0</v>
      </c>
      <c r="P411" s="9">
        <f>VLOOKUP(C411,{"29 - Psychiatrie (Erwachsene)",1;"30 - Kinder- und Jugendpsychiatrie",1;"31 - Psychosomatik",1;"00 - Bitte eine Fachabteilung auswählen",0;0,0},2,0)</f>
        <v>0</v>
      </c>
      <c r="Q411" s="9">
        <f t="shared" si="44"/>
        <v>0</v>
      </c>
      <c r="R411" s="9">
        <f t="shared" si="45"/>
        <v>0</v>
      </c>
      <c r="S411" s="9">
        <f t="shared" si="46"/>
        <v>0</v>
      </c>
      <c r="T411" s="9">
        <f t="shared" si="47"/>
        <v>0</v>
      </c>
      <c r="V411" s="9">
        <f>VLOOKUP($C411,{"29 - Psychiatrie (Erwachsene)",1;"30 - Kinder- und Jugendpsychiatrie",1;"31 - Psychosomatik",1;"00 - Bitte eine Fachabteilung auswählen",0;0,0},2,0)</f>
        <v>0</v>
      </c>
      <c r="W411" s="9" t="str">
        <f>IF('Angaben KH-Standort'!$D$13&gt;0,"VJ","KJA")</f>
        <v>KJA</v>
      </c>
      <c r="X411" s="9" t="str">
        <f>VLOOKUP(C410,{"29 - Psychiatrie (Erwachsene)","Einrichtungen2";"30 - Kinder- und Jugendpsychiatrie","Einrichtungen2";"31 - Psychosomatik","Einrichtungen2";"00 - Bitte eine Einrichtung auswählen","Leer";0,"Leer"},2,0)</f>
        <v>Leer</v>
      </c>
      <c r="Y411" s="39" t="str">
        <f t="shared" si="48"/>
        <v>Leer</v>
      </c>
      <c r="Z411" s="9" t="str">
        <f>VLOOKUP($C411,{"29 - Psychiatrie (Erwachsene)","Psychiatrie";"30 - Kinder- und Jugendpsychiatrie","KJPsychiatrie";"31 - Psychosomatik","Psychosomatik";"00 - Bitte eine Fachabteilung auswählen","Leer";0,"Leer"},2,0)</f>
        <v>Leer</v>
      </c>
    </row>
    <row r="412" spans="2:26" ht="15" customHeight="1" x14ac:dyDescent="0.25">
      <c r="B412" s="78" t="str">
        <f t="shared" si="49"/>
        <v>!!!</v>
      </c>
      <c r="C412" s="279"/>
      <c r="D412" s="272"/>
      <c r="E412" s="280"/>
      <c r="F412" s="92"/>
      <c r="G412" s="281"/>
      <c r="H412" s="46"/>
      <c r="I412" s="46"/>
      <c r="J412" s="72"/>
      <c r="O412" s="9">
        <f t="shared" si="43"/>
        <v>0</v>
      </c>
      <c r="P412" s="9">
        <f>VLOOKUP(C412,{"29 - Psychiatrie (Erwachsene)",1;"30 - Kinder- und Jugendpsychiatrie",1;"31 - Psychosomatik",1;"00 - Bitte eine Fachabteilung auswählen",0;0,0},2,0)</f>
        <v>0</v>
      </c>
      <c r="Q412" s="9">
        <f t="shared" si="44"/>
        <v>0</v>
      </c>
      <c r="R412" s="9">
        <f t="shared" si="45"/>
        <v>0</v>
      </c>
      <c r="S412" s="9">
        <f t="shared" si="46"/>
        <v>0</v>
      </c>
      <c r="T412" s="9">
        <f t="shared" si="47"/>
        <v>0</v>
      </c>
      <c r="V412" s="9">
        <f>VLOOKUP($C412,{"29 - Psychiatrie (Erwachsene)",1;"30 - Kinder- und Jugendpsychiatrie",1;"31 - Psychosomatik",1;"00 - Bitte eine Fachabteilung auswählen",0;0,0},2,0)</f>
        <v>0</v>
      </c>
      <c r="W412" s="9" t="str">
        <f>IF('Angaben KH-Standort'!$D$13&gt;0,"VJ","KJA")</f>
        <v>KJA</v>
      </c>
      <c r="X412" s="9" t="str">
        <f>VLOOKUP(C411,{"29 - Psychiatrie (Erwachsene)","Einrichtungen2";"30 - Kinder- und Jugendpsychiatrie","Einrichtungen2";"31 - Psychosomatik","Einrichtungen2";"00 - Bitte eine Einrichtung auswählen","Leer";0,"Leer"},2,0)</f>
        <v>Leer</v>
      </c>
      <c r="Y412" s="39" t="str">
        <f t="shared" si="48"/>
        <v>Leer</v>
      </c>
      <c r="Z412" s="9" t="str">
        <f>VLOOKUP($C412,{"29 - Psychiatrie (Erwachsene)","Psychiatrie";"30 - Kinder- und Jugendpsychiatrie","KJPsychiatrie";"31 - Psychosomatik","Psychosomatik";"00 - Bitte eine Fachabteilung auswählen","Leer";0,"Leer"},2,0)</f>
        <v>Leer</v>
      </c>
    </row>
    <row r="413" spans="2:26" ht="15" customHeight="1" x14ac:dyDescent="0.25">
      <c r="B413" s="78" t="str">
        <f t="shared" si="49"/>
        <v>!!!</v>
      </c>
      <c r="C413" s="279"/>
      <c r="D413" s="272"/>
      <c r="E413" s="280"/>
      <c r="F413" s="92"/>
      <c r="G413" s="281"/>
      <c r="H413" s="46"/>
      <c r="I413" s="46"/>
      <c r="J413" s="72"/>
      <c r="O413" s="9">
        <f t="shared" si="43"/>
        <v>0</v>
      </c>
      <c r="P413" s="9">
        <f>VLOOKUP(C413,{"29 - Psychiatrie (Erwachsene)",1;"30 - Kinder- und Jugendpsychiatrie",1;"31 - Psychosomatik",1;"00 - Bitte eine Fachabteilung auswählen",0;0,0},2,0)</f>
        <v>0</v>
      </c>
      <c r="Q413" s="9">
        <f t="shared" si="44"/>
        <v>0</v>
      </c>
      <c r="R413" s="9">
        <f t="shared" si="45"/>
        <v>0</v>
      </c>
      <c r="S413" s="9">
        <f t="shared" si="46"/>
        <v>0</v>
      </c>
      <c r="T413" s="9">
        <f t="shared" si="47"/>
        <v>0</v>
      </c>
      <c r="V413" s="9">
        <f>VLOOKUP($C413,{"29 - Psychiatrie (Erwachsene)",1;"30 - Kinder- und Jugendpsychiatrie",1;"31 - Psychosomatik",1;"00 - Bitte eine Fachabteilung auswählen",0;0,0},2,0)</f>
        <v>0</v>
      </c>
      <c r="W413" s="9" t="str">
        <f>IF('Angaben KH-Standort'!$D$13&gt;0,"VJ","KJA")</f>
        <v>KJA</v>
      </c>
      <c r="X413" s="9" t="str">
        <f>VLOOKUP(C412,{"29 - Psychiatrie (Erwachsene)","Einrichtungen2";"30 - Kinder- und Jugendpsychiatrie","Einrichtungen2";"31 - Psychosomatik","Einrichtungen2";"00 - Bitte eine Einrichtung auswählen","Leer";0,"Leer"},2,0)</f>
        <v>Leer</v>
      </c>
      <c r="Y413" s="39" t="str">
        <f t="shared" si="48"/>
        <v>Leer</v>
      </c>
      <c r="Z413" s="9" t="str">
        <f>VLOOKUP($C413,{"29 - Psychiatrie (Erwachsene)","Psychiatrie";"30 - Kinder- und Jugendpsychiatrie","KJPsychiatrie";"31 - Psychosomatik","Psychosomatik";"00 - Bitte eine Fachabteilung auswählen","Leer";0,"Leer"},2,0)</f>
        <v>Leer</v>
      </c>
    </row>
    <row r="414" spans="2:26" ht="15" customHeight="1" x14ac:dyDescent="0.25">
      <c r="B414" s="78" t="str">
        <f t="shared" si="49"/>
        <v>!!!</v>
      </c>
      <c r="C414" s="279"/>
      <c r="D414" s="272"/>
      <c r="E414" s="280"/>
      <c r="F414" s="92"/>
      <c r="G414" s="281"/>
      <c r="H414" s="46"/>
      <c r="I414" s="46"/>
      <c r="J414" s="72"/>
      <c r="O414" s="9">
        <f t="shared" si="43"/>
        <v>0</v>
      </c>
      <c r="P414" s="9">
        <f>VLOOKUP(C414,{"29 - Psychiatrie (Erwachsene)",1;"30 - Kinder- und Jugendpsychiatrie",1;"31 - Psychosomatik",1;"00 - Bitte eine Fachabteilung auswählen",0;0,0},2,0)</f>
        <v>0</v>
      </c>
      <c r="Q414" s="9">
        <f t="shared" si="44"/>
        <v>0</v>
      </c>
      <c r="R414" s="9">
        <f t="shared" si="45"/>
        <v>0</v>
      </c>
      <c r="S414" s="9">
        <f t="shared" si="46"/>
        <v>0</v>
      </c>
      <c r="T414" s="9">
        <f t="shared" si="47"/>
        <v>0</v>
      </c>
      <c r="V414" s="9">
        <f>VLOOKUP($C414,{"29 - Psychiatrie (Erwachsene)",1;"30 - Kinder- und Jugendpsychiatrie",1;"31 - Psychosomatik",1;"00 - Bitte eine Fachabteilung auswählen",0;0,0},2,0)</f>
        <v>0</v>
      </c>
      <c r="W414" s="9" t="str">
        <f>IF('Angaben KH-Standort'!$D$13&gt;0,"VJ","KJA")</f>
        <v>KJA</v>
      </c>
      <c r="X414" s="9" t="str">
        <f>VLOOKUP(C413,{"29 - Psychiatrie (Erwachsene)","Einrichtungen2";"30 - Kinder- und Jugendpsychiatrie","Einrichtungen2";"31 - Psychosomatik","Einrichtungen2";"00 - Bitte eine Einrichtung auswählen","Leer";0,"Leer"},2,0)</f>
        <v>Leer</v>
      </c>
      <c r="Y414" s="39" t="str">
        <f t="shared" si="48"/>
        <v>Leer</v>
      </c>
      <c r="Z414" s="9" t="str">
        <f>VLOOKUP($C414,{"29 - Psychiatrie (Erwachsene)","Psychiatrie";"30 - Kinder- und Jugendpsychiatrie","KJPsychiatrie";"31 - Psychosomatik","Psychosomatik";"00 - Bitte eine Fachabteilung auswählen","Leer";0,"Leer"},2,0)</f>
        <v>Leer</v>
      </c>
    </row>
    <row r="415" spans="2:26" ht="15" customHeight="1" x14ac:dyDescent="0.25">
      <c r="B415" s="78" t="str">
        <f t="shared" si="49"/>
        <v>!!!</v>
      </c>
      <c r="C415" s="279"/>
      <c r="D415" s="272"/>
      <c r="E415" s="280"/>
      <c r="F415" s="92"/>
      <c r="G415" s="281"/>
      <c r="H415" s="46"/>
      <c r="I415" s="46"/>
      <c r="J415" s="72"/>
      <c r="O415" s="9">
        <f t="shared" si="43"/>
        <v>0</v>
      </c>
      <c r="P415" s="9">
        <f>VLOOKUP(C415,{"29 - Psychiatrie (Erwachsene)",1;"30 - Kinder- und Jugendpsychiatrie",1;"31 - Psychosomatik",1;"00 - Bitte eine Fachabteilung auswählen",0;0,0},2,0)</f>
        <v>0</v>
      </c>
      <c r="Q415" s="9">
        <f t="shared" si="44"/>
        <v>0</v>
      </c>
      <c r="R415" s="9">
        <f t="shared" si="45"/>
        <v>0</v>
      </c>
      <c r="S415" s="9">
        <f t="shared" si="46"/>
        <v>0</v>
      </c>
      <c r="T415" s="9">
        <f t="shared" si="47"/>
        <v>0</v>
      </c>
      <c r="V415" s="9">
        <f>VLOOKUP($C415,{"29 - Psychiatrie (Erwachsene)",1;"30 - Kinder- und Jugendpsychiatrie",1;"31 - Psychosomatik",1;"00 - Bitte eine Fachabteilung auswählen",0;0,0},2,0)</f>
        <v>0</v>
      </c>
      <c r="W415" s="9" t="str">
        <f>IF('Angaben KH-Standort'!$D$13&gt;0,"VJ","KJA")</f>
        <v>KJA</v>
      </c>
      <c r="X415" s="9" t="str">
        <f>VLOOKUP(C414,{"29 - Psychiatrie (Erwachsene)","Einrichtungen2";"30 - Kinder- und Jugendpsychiatrie","Einrichtungen2";"31 - Psychosomatik","Einrichtungen2";"00 - Bitte eine Einrichtung auswählen","Leer";0,"Leer"},2,0)</f>
        <v>Leer</v>
      </c>
      <c r="Y415" s="39" t="str">
        <f t="shared" si="48"/>
        <v>Leer</v>
      </c>
      <c r="Z415" s="9" t="str">
        <f>VLOOKUP($C415,{"29 - Psychiatrie (Erwachsene)","Psychiatrie";"30 - Kinder- und Jugendpsychiatrie","KJPsychiatrie";"31 - Psychosomatik","Psychosomatik";"00 - Bitte eine Fachabteilung auswählen","Leer";0,"Leer"},2,0)</f>
        <v>Leer</v>
      </c>
    </row>
    <row r="416" spans="2:26" ht="15" customHeight="1" x14ac:dyDescent="0.25">
      <c r="B416" s="78" t="str">
        <f t="shared" si="49"/>
        <v>!!!</v>
      </c>
      <c r="C416" s="279"/>
      <c r="D416" s="272"/>
      <c r="E416" s="280"/>
      <c r="F416" s="92"/>
      <c r="G416" s="281"/>
      <c r="H416" s="46"/>
      <c r="I416" s="46"/>
      <c r="J416" s="72"/>
      <c r="O416" s="9">
        <f t="shared" si="43"/>
        <v>0</v>
      </c>
      <c r="P416" s="9">
        <f>VLOOKUP(C416,{"29 - Psychiatrie (Erwachsene)",1;"30 - Kinder- und Jugendpsychiatrie",1;"31 - Psychosomatik",1;"00 - Bitte eine Fachabteilung auswählen",0;0,0},2,0)</f>
        <v>0</v>
      </c>
      <c r="Q416" s="9">
        <f t="shared" si="44"/>
        <v>0</v>
      </c>
      <c r="R416" s="9">
        <f t="shared" si="45"/>
        <v>0</v>
      </c>
      <c r="S416" s="9">
        <f t="shared" si="46"/>
        <v>0</v>
      </c>
      <c r="T416" s="9">
        <f t="shared" si="47"/>
        <v>0</v>
      </c>
      <c r="V416" s="9">
        <f>VLOOKUP($C416,{"29 - Psychiatrie (Erwachsene)",1;"30 - Kinder- und Jugendpsychiatrie",1;"31 - Psychosomatik",1;"00 - Bitte eine Fachabteilung auswählen",0;0,0},2,0)</f>
        <v>0</v>
      </c>
      <c r="W416" s="9" t="str">
        <f>IF('Angaben KH-Standort'!$D$13&gt;0,"VJ","KJA")</f>
        <v>KJA</v>
      </c>
      <c r="X416" s="9" t="str">
        <f>VLOOKUP(C415,{"29 - Psychiatrie (Erwachsene)","Einrichtungen2";"30 - Kinder- und Jugendpsychiatrie","Einrichtungen2";"31 - Psychosomatik","Einrichtungen2";"00 - Bitte eine Einrichtung auswählen","Leer";0,"Leer"},2,0)</f>
        <v>Leer</v>
      </c>
      <c r="Y416" s="39" t="str">
        <f t="shared" si="48"/>
        <v>Leer</v>
      </c>
      <c r="Z416" s="9" t="str">
        <f>VLOOKUP($C416,{"29 - Psychiatrie (Erwachsene)","Psychiatrie";"30 - Kinder- und Jugendpsychiatrie","KJPsychiatrie";"31 - Psychosomatik","Psychosomatik";"00 - Bitte eine Fachabteilung auswählen","Leer";0,"Leer"},2,0)</f>
        <v>Leer</v>
      </c>
    </row>
    <row r="417" spans="2:26" ht="15" customHeight="1" x14ac:dyDescent="0.25">
      <c r="B417" s="78" t="str">
        <f t="shared" si="49"/>
        <v>!!!</v>
      </c>
      <c r="C417" s="279"/>
      <c r="D417" s="272"/>
      <c r="E417" s="280"/>
      <c r="F417" s="92"/>
      <c r="G417" s="281"/>
      <c r="H417" s="46"/>
      <c r="I417" s="46"/>
      <c r="J417" s="72"/>
      <c r="O417" s="9">
        <f t="shared" si="43"/>
        <v>0</v>
      </c>
      <c r="P417" s="9">
        <f>VLOOKUP(C417,{"29 - Psychiatrie (Erwachsene)",1;"30 - Kinder- und Jugendpsychiatrie",1;"31 - Psychosomatik",1;"00 - Bitte eine Fachabteilung auswählen",0;0,0},2,0)</f>
        <v>0</v>
      </c>
      <c r="Q417" s="9">
        <f t="shared" si="44"/>
        <v>0</v>
      </c>
      <c r="R417" s="9">
        <f t="shared" si="45"/>
        <v>0</v>
      </c>
      <c r="S417" s="9">
        <f t="shared" si="46"/>
        <v>0</v>
      </c>
      <c r="T417" s="9">
        <f t="shared" si="47"/>
        <v>0</v>
      </c>
      <c r="V417" s="9">
        <f>VLOOKUP($C417,{"29 - Psychiatrie (Erwachsene)",1;"30 - Kinder- und Jugendpsychiatrie",1;"31 - Psychosomatik",1;"00 - Bitte eine Fachabteilung auswählen",0;0,0},2,0)</f>
        <v>0</v>
      </c>
      <c r="W417" s="9" t="str">
        <f>IF('Angaben KH-Standort'!$D$13&gt;0,"VJ","KJA")</f>
        <v>KJA</v>
      </c>
      <c r="X417" s="9" t="str">
        <f>VLOOKUP(C416,{"29 - Psychiatrie (Erwachsene)","Einrichtungen2";"30 - Kinder- und Jugendpsychiatrie","Einrichtungen2";"31 - Psychosomatik","Einrichtungen2";"00 - Bitte eine Einrichtung auswählen","Leer";0,"Leer"},2,0)</f>
        <v>Leer</v>
      </c>
      <c r="Y417" s="39" t="str">
        <f t="shared" si="48"/>
        <v>Leer</v>
      </c>
      <c r="Z417" s="9" t="str">
        <f>VLOOKUP($C417,{"29 - Psychiatrie (Erwachsene)","Psychiatrie";"30 - Kinder- und Jugendpsychiatrie","KJPsychiatrie";"31 - Psychosomatik","Psychosomatik";"00 - Bitte eine Fachabteilung auswählen","Leer";0,"Leer"},2,0)</f>
        <v>Leer</v>
      </c>
    </row>
    <row r="418" spans="2:26" ht="15" customHeight="1" x14ac:dyDescent="0.25">
      <c r="B418" s="78" t="str">
        <f t="shared" si="49"/>
        <v>!!!</v>
      </c>
      <c r="C418" s="279"/>
      <c r="D418" s="272"/>
      <c r="E418" s="280"/>
      <c r="F418" s="92"/>
      <c r="G418" s="281"/>
      <c r="H418" s="46"/>
      <c r="I418" s="46"/>
      <c r="J418" s="72"/>
      <c r="O418" s="9">
        <f t="shared" si="43"/>
        <v>0</v>
      </c>
      <c r="P418" s="9">
        <f>VLOOKUP(C418,{"29 - Psychiatrie (Erwachsene)",1;"30 - Kinder- und Jugendpsychiatrie",1;"31 - Psychosomatik",1;"00 - Bitte eine Fachabteilung auswählen",0;0,0},2,0)</f>
        <v>0</v>
      </c>
      <c r="Q418" s="9">
        <f t="shared" si="44"/>
        <v>0</v>
      </c>
      <c r="R418" s="9">
        <f t="shared" si="45"/>
        <v>0</v>
      </c>
      <c r="S418" s="9">
        <f t="shared" si="46"/>
        <v>0</v>
      </c>
      <c r="T418" s="9">
        <f t="shared" si="47"/>
        <v>0</v>
      </c>
      <c r="V418" s="9">
        <f>VLOOKUP($C418,{"29 - Psychiatrie (Erwachsene)",1;"30 - Kinder- und Jugendpsychiatrie",1;"31 - Psychosomatik",1;"00 - Bitte eine Fachabteilung auswählen",0;0,0},2,0)</f>
        <v>0</v>
      </c>
      <c r="W418" s="9" t="str">
        <f>IF('Angaben KH-Standort'!$D$13&gt;0,"VJ","KJA")</f>
        <v>KJA</v>
      </c>
      <c r="X418" s="9" t="str">
        <f>VLOOKUP(C417,{"29 - Psychiatrie (Erwachsene)","Einrichtungen2";"30 - Kinder- und Jugendpsychiatrie","Einrichtungen2";"31 - Psychosomatik","Einrichtungen2";"00 - Bitte eine Einrichtung auswählen","Leer";0,"Leer"},2,0)</f>
        <v>Leer</v>
      </c>
      <c r="Y418" s="39" t="str">
        <f t="shared" si="48"/>
        <v>Leer</v>
      </c>
      <c r="Z418" s="9" t="str">
        <f>VLOOKUP($C418,{"29 - Psychiatrie (Erwachsene)","Psychiatrie";"30 - Kinder- und Jugendpsychiatrie","KJPsychiatrie";"31 - Psychosomatik","Psychosomatik";"00 - Bitte eine Fachabteilung auswählen","Leer";0,"Leer"},2,0)</f>
        <v>Leer</v>
      </c>
    </row>
    <row r="419" spans="2:26" ht="15" customHeight="1" x14ac:dyDescent="0.25">
      <c r="B419" s="78" t="str">
        <f t="shared" si="49"/>
        <v>!!!</v>
      </c>
      <c r="C419" s="279"/>
      <c r="D419" s="272"/>
      <c r="E419" s="280"/>
      <c r="F419" s="92"/>
      <c r="G419" s="281"/>
      <c r="H419" s="46"/>
      <c r="I419" s="46"/>
      <c r="J419" s="72"/>
      <c r="O419" s="9">
        <f t="shared" si="43"/>
        <v>0</v>
      </c>
      <c r="P419" s="9">
        <f>VLOOKUP(C419,{"29 - Psychiatrie (Erwachsene)",1;"30 - Kinder- und Jugendpsychiatrie",1;"31 - Psychosomatik",1;"00 - Bitte eine Fachabteilung auswählen",0;0,0},2,0)</f>
        <v>0</v>
      </c>
      <c r="Q419" s="9">
        <f t="shared" si="44"/>
        <v>0</v>
      </c>
      <c r="R419" s="9">
        <f t="shared" si="45"/>
        <v>0</v>
      </c>
      <c r="S419" s="9">
        <f t="shared" si="46"/>
        <v>0</v>
      </c>
      <c r="T419" s="9">
        <f t="shared" si="47"/>
        <v>0</v>
      </c>
      <c r="V419" s="9">
        <f>VLOOKUP($C419,{"29 - Psychiatrie (Erwachsene)",1;"30 - Kinder- und Jugendpsychiatrie",1;"31 - Psychosomatik",1;"00 - Bitte eine Fachabteilung auswählen",0;0,0},2,0)</f>
        <v>0</v>
      </c>
      <c r="W419" s="9" t="str">
        <f>IF('Angaben KH-Standort'!$D$13&gt;0,"VJ","KJA")</f>
        <v>KJA</v>
      </c>
      <c r="X419" s="9" t="str">
        <f>VLOOKUP(C418,{"29 - Psychiatrie (Erwachsene)","Einrichtungen2";"30 - Kinder- und Jugendpsychiatrie","Einrichtungen2";"31 - Psychosomatik","Einrichtungen2";"00 - Bitte eine Einrichtung auswählen","Leer";0,"Leer"},2,0)</f>
        <v>Leer</v>
      </c>
      <c r="Y419" s="39" t="str">
        <f t="shared" si="48"/>
        <v>Leer</v>
      </c>
      <c r="Z419" s="9" t="str">
        <f>VLOOKUP($C419,{"29 - Psychiatrie (Erwachsene)","Psychiatrie";"30 - Kinder- und Jugendpsychiatrie","KJPsychiatrie";"31 - Psychosomatik","Psychosomatik";"00 - Bitte eine Fachabteilung auswählen","Leer";0,"Leer"},2,0)</f>
        <v>Leer</v>
      </c>
    </row>
    <row r="420" spans="2:26" ht="15" customHeight="1" x14ac:dyDescent="0.25">
      <c r="B420" s="78" t="str">
        <f t="shared" si="49"/>
        <v>!!!</v>
      </c>
      <c r="C420" s="279"/>
      <c r="D420" s="272"/>
      <c r="E420" s="280"/>
      <c r="F420" s="92"/>
      <c r="G420" s="281"/>
      <c r="H420" s="46"/>
      <c r="I420" s="46"/>
      <c r="J420" s="72"/>
      <c r="O420" s="9">
        <f t="shared" si="43"/>
        <v>0</v>
      </c>
      <c r="P420" s="9">
        <f>VLOOKUP(C420,{"29 - Psychiatrie (Erwachsene)",1;"30 - Kinder- und Jugendpsychiatrie",1;"31 - Psychosomatik",1;"00 - Bitte eine Fachabteilung auswählen",0;0,0},2,0)</f>
        <v>0</v>
      </c>
      <c r="Q420" s="9">
        <f t="shared" si="44"/>
        <v>0</v>
      </c>
      <c r="R420" s="9">
        <f t="shared" si="45"/>
        <v>0</v>
      </c>
      <c r="S420" s="9">
        <f t="shared" si="46"/>
        <v>0</v>
      </c>
      <c r="T420" s="9">
        <f t="shared" si="47"/>
        <v>0</v>
      </c>
      <c r="V420" s="9">
        <f>VLOOKUP($C420,{"29 - Psychiatrie (Erwachsene)",1;"30 - Kinder- und Jugendpsychiatrie",1;"31 - Psychosomatik",1;"00 - Bitte eine Fachabteilung auswählen",0;0,0},2,0)</f>
        <v>0</v>
      </c>
      <c r="W420" s="9" t="str">
        <f>IF('Angaben KH-Standort'!$D$13&gt;0,"VJ","KJA")</f>
        <v>KJA</v>
      </c>
      <c r="X420" s="9" t="str">
        <f>VLOOKUP(C419,{"29 - Psychiatrie (Erwachsene)","Einrichtungen2";"30 - Kinder- und Jugendpsychiatrie","Einrichtungen2";"31 - Psychosomatik","Einrichtungen2";"00 - Bitte eine Einrichtung auswählen","Leer";0,"Leer"},2,0)</f>
        <v>Leer</v>
      </c>
      <c r="Y420" s="39" t="str">
        <f t="shared" si="48"/>
        <v>Leer</v>
      </c>
      <c r="Z420" s="9" t="str">
        <f>VLOOKUP($C420,{"29 - Psychiatrie (Erwachsene)","Psychiatrie";"30 - Kinder- und Jugendpsychiatrie","KJPsychiatrie";"31 - Psychosomatik","Psychosomatik";"00 - Bitte eine Fachabteilung auswählen","Leer";0,"Leer"},2,0)</f>
        <v>Leer</v>
      </c>
    </row>
    <row r="421" spans="2:26" ht="15" customHeight="1" x14ac:dyDescent="0.25">
      <c r="B421" s="78" t="str">
        <f t="shared" si="49"/>
        <v>!!!</v>
      </c>
      <c r="C421" s="279"/>
      <c r="D421" s="272"/>
      <c r="E421" s="280"/>
      <c r="F421" s="92"/>
      <c r="G421" s="281"/>
      <c r="H421" s="46"/>
      <c r="I421" s="46"/>
      <c r="J421" s="72"/>
      <c r="O421" s="9">
        <f t="shared" si="43"/>
        <v>0</v>
      </c>
      <c r="P421" s="9">
        <f>VLOOKUP(C421,{"29 - Psychiatrie (Erwachsene)",1;"30 - Kinder- und Jugendpsychiatrie",1;"31 - Psychosomatik",1;"00 - Bitte eine Fachabteilung auswählen",0;0,0},2,0)</f>
        <v>0</v>
      </c>
      <c r="Q421" s="9">
        <f t="shared" si="44"/>
        <v>0</v>
      </c>
      <c r="R421" s="9">
        <f t="shared" si="45"/>
        <v>0</v>
      </c>
      <c r="S421" s="9">
        <f t="shared" si="46"/>
        <v>0</v>
      </c>
      <c r="T421" s="9">
        <f t="shared" si="47"/>
        <v>0</v>
      </c>
      <c r="V421" s="9">
        <f>VLOOKUP($C421,{"29 - Psychiatrie (Erwachsene)",1;"30 - Kinder- und Jugendpsychiatrie",1;"31 - Psychosomatik",1;"00 - Bitte eine Fachabteilung auswählen",0;0,0},2,0)</f>
        <v>0</v>
      </c>
      <c r="W421" s="9" t="str">
        <f>IF('Angaben KH-Standort'!$D$13&gt;0,"VJ","KJA")</f>
        <v>KJA</v>
      </c>
      <c r="X421" s="9" t="str">
        <f>VLOOKUP(C420,{"29 - Psychiatrie (Erwachsene)","Einrichtungen2";"30 - Kinder- und Jugendpsychiatrie","Einrichtungen2";"31 - Psychosomatik","Einrichtungen2";"00 - Bitte eine Einrichtung auswählen","Leer";0,"Leer"},2,0)</f>
        <v>Leer</v>
      </c>
      <c r="Y421" s="39" t="str">
        <f t="shared" si="48"/>
        <v>Leer</v>
      </c>
      <c r="Z421" s="9" t="str">
        <f>VLOOKUP($C421,{"29 - Psychiatrie (Erwachsene)","Psychiatrie";"30 - Kinder- und Jugendpsychiatrie","KJPsychiatrie";"31 - Psychosomatik","Psychosomatik";"00 - Bitte eine Fachabteilung auswählen","Leer";0,"Leer"},2,0)</f>
        <v>Leer</v>
      </c>
    </row>
    <row r="422" spans="2:26" ht="15" customHeight="1" x14ac:dyDescent="0.25">
      <c r="B422" s="78" t="str">
        <f t="shared" si="49"/>
        <v>!!!</v>
      </c>
      <c r="C422" s="279"/>
      <c r="D422" s="272"/>
      <c r="E422" s="280"/>
      <c r="F422" s="92"/>
      <c r="G422" s="281"/>
      <c r="H422" s="46"/>
      <c r="I422" s="46"/>
      <c r="J422" s="72"/>
      <c r="O422" s="9">
        <f t="shared" si="43"/>
        <v>0</v>
      </c>
      <c r="P422" s="9">
        <f>VLOOKUP(C422,{"29 - Psychiatrie (Erwachsene)",1;"30 - Kinder- und Jugendpsychiatrie",1;"31 - Psychosomatik",1;"00 - Bitte eine Fachabteilung auswählen",0;0,0},2,0)</f>
        <v>0</v>
      </c>
      <c r="Q422" s="9">
        <f t="shared" si="44"/>
        <v>0</v>
      </c>
      <c r="R422" s="9">
        <f t="shared" si="45"/>
        <v>0</v>
      </c>
      <c r="S422" s="9">
        <f t="shared" si="46"/>
        <v>0</v>
      </c>
      <c r="T422" s="9">
        <f t="shared" si="47"/>
        <v>0</v>
      </c>
      <c r="V422" s="9">
        <f>VLOOKUP($C422,{"29 - Psychiatrie (Erwachsene)",1;"30 - Kinder- und Jugendpsychiatrie",1;"31 - Psychosomatik",1;"00 - Bitte eine Fachabteilung auswählen",0;0,0},2,0)</f>
        <v>0</v>
      </c>
      <c r="W422" s="9" t="str">
        <f>IF('Angaben KH-Standort'!$D$13&gt;0,"VJ","KJA")</f>
        <v>KJA</v>
      </c>
      <c r="X422" s="9" t="str">
        <f>VLOOKUP(C421,{"29 - Psychiatrie (Erwachsene)","Einrichtungen2";"30 - Kinder- und Jugendpsychiatrie","Einrichtungen2";"31 - Psychosomatik","Einrichtungen2";"00 - Bitte eine Einrichtung auswählen","Leer";0,"Leer"},2,0)</f>
        <v>Leer</v>
      </c>
      <c r="Y422" s="39" t="str">
        <f t="shared" si="48"/>
        <v>Leer</v>
      </c>
      <c r="Z422" s="9" t="str">
        <f>VLOOKUP($C422,{"29 - Psychiatrie (Erwachsene)","Psychiatrie";"30 - Kinder- und Jugendpsychiatrie","KJPsychiatrie";"31 - Psychosomatik","Psychosomatik";"00 - Bitte eine Fachabteilung auswählen","Leer";0,"Leer"},2,0)</f>
        <v>Leer</v>
      </c>
    </row>
    <row r="423" spans="2:26" ht="15" customHeight="1" x14ac:dyDescent="0.25">
      <c r="B423" s="78" t="str">
        <f t="shared" si="49"/>
        <v>!!!</v>
      </c>
      <c r="C423" s="279"/>
      <c r="D423" s="272"/>
      <c r="E423" s="280"/>
      <c r="F423" s="92"/>
      <c r="G423" s="281"/>
      <c r="H423" s="46"/>
      <c r="I423" s="46"/>
      <c r="J423" s="72"/>
      <c r="O423" s="9">
        <f t="shared" si="43"/>
        <v>0</v>
      </c>
      <c r="P423" s="9">
        <f>VLOOKUP(C423,{"29 - Psychiatrie (Erwachsene)",1;"30 - Kinder- und Jugendpsychiatrie",1;"31 - Psychosomatik",1;"00 - Bitte eine Fachabteilung auswählen",0;0,0},2,0)</f>
        <v>0</v>
      </c>
      <c r="Q423" s="9">
        <f t="shared" si="44"/>
        <v>0</v>
      </c>
      <c r="R423" s="9">
        <f t="shared" si="45"/>
        <v>0</v>
      </c>
      <c r="S423" s="9">
        <f t="shared" si="46"/>
        <v>0</v>
      </c>
      <c r="T423" s="9">
        <f t="shared" si="47"/>
        <v>0</v>
      </c>
      <c r="V423" s="9">
        <f>VLOOKUP($C423,{"29 - Psychiatrie (Erwachsene)",1;"30 - Kinder- und Jugendpsychiatrie",1;"31 - Psychosomatik",1;"00 - Bitte eine Fachabteilung auswählen",0;0,0},2,0)</f>
        <v>0</v>
      </c>
      <c r="W423" s="9" t="str">
        <f>IF('Angaben KH-Standort'!$D$13&gt;0,"VJ","KJA")</f>
        <v>KJA</v>
      </c>
      <c r="X423" s="9" t="str">
        <f>VLOOKUP(C422,{"29 - Psychiatrie (Erwachsene)","Einrichtungen2";"30 - Kinder- und Jugendpsychiatrie","Einrichtungen2";"31 - Psychosomatik","Einrichtungen2";"00 - Bitte eine Einrichtung auswählen","Leer";0,"Leer"},2,0)</f>
        <v>Leer</v>
      </c>
      <c r="Y423" s="39" t="str">
        <f t="shared" si="48"/>
        <v>Leer</v>
      </c>
      <c r="Z423" s="9" t="str">
        <f>VLOOKUP($C423,{"29 - Psychiatrie (Erwachsene)","Psychiatrie";"30 - Kinder- und Jugendpsychiatrie","KJPsychiatrie";"31 - Psychosomatik","Psychosomatik";"00 - Bitte eine Fachabteilung auswählen","Leer";0,"Leer"},2,0)</f>
        <v>Leer</v>
      </c>
    </row>
    <row r="424" spans="2:26" ht="15" customHeight="1" x14ac:dyDescent="0.25">
      <c r="B424" s="78" t="str">
        <f t="shared" si="49"/>
        <v>!!!</v>
      </c>
      <c r="C424" s="279"/>
      <c r="D424" s="272"/>
      <c r="E424" s="280"/>
      <c r="F424" s="92"/>
      <c r="G424" s="281"/>
      <c r="H424" s="46"/>
      <c r="I424" s="46"/>
      <c r="J424" s="72"/>
      <c r="O424" s="9">
        <f t="shared" si="43"/>
        <v>0</v>
      </c>
      <c r="P424" s="9">
        <f>VLOOKUP(C424,{"29 - Psychiatrie (Erwachsene)",1;"30 - Kinder- und Jugendpsychiatrie",1;"31 - Psychosomatik",1;"00 - Bitte eine Fachabteilung auswählen",0;0,0},2,0)</f>
        <v>0</v>
      </c>
      <c r="Q424" s="9">
        <f t="shared" si="44"/>
        <v>0</v>
      </c>
      <c r="R424" s="9">
        <f t="shared" si="45"/>
        <v>0</v>
      </c>
      <c r="S424" s="9">
        <f t="shared" si="46"/>
        <v>0</v>
      </c>
      <c r="T424" s="9">
        <f t="shared" si="47"/>
        <v>0</v>
      </c>
      <c r="V424" s="9">
        <f>VLOOKUP($C424,{"29 - Psychiatrie (Erwachsene)",1;"30 - Kinder- und Jugendpsychiatrie",1;"31 - Psychosomatik",1;"00 - Bitte eine Fachabteilung auswählen",0;0,0},2,0)</f>
        <v>0</v>
      </c>
      <c r="W424" s="9" t="str">
        <f>IF('Angaben KH-Standort'!$D$13&gt;0,"VJ","KJA")</f>
        <v>KJA</v>
      </c>
      <c r="X424" s="9" t="str">
        <f>VLOOKUP(C423,{"29 - Psychiatrie (Erwachsene)","Einrichtungen2";"30 - Kinder- und Jugendpsychiatrie","Einrichtungen2";"31 - Psychosomatik","Einrichtungen2";"00 - Bitte eine Einrichtung auswählen","Leer";0,"Leer"},2,0)</f>
        <v>Leer</v>
      </c>
      <c r="Y424" s="39" t="str">
        <f t="shared" si="48"/>
        <v>Leer</v>
      </c>
      <c r="Z424" s="9" t="str">
        <f>VLOOKUP($C424,{"29 - Psychiatrie (Erwachsene)","Psychiatrie";"30 - Kinder- und Jugendpsychiatrie","KJPsychiatrie";"31 - Psychosomatik","Psychosomatik";"00 - Bitte eine Fachabteilung auswählen","Leer";0,"Leer"},2,0)</f>
        <v>Leer</v>
      </c>
    </row>
    <row r="425" spans="2:26" ht="15" customHeight="1" x14ac:dyDescent="0.25">
      <c r="B425" s="78" t="str">
        <f t="shared" si="49"/>
        <v>!!!</v>
      </c>
      <c r="C425" s="279"/>
      <c r="D425" s="272"/>
      <c r="E425" s="280"/>
      <c r="F425" s="92"/>
      <c r="G425" s="281"/>
      <c r="H425" s="46"/>
      <c r="I425" s="46"/>
      <c r="J425" s="72"/>
      <c r="O425" s="9">
        <f t="shared" si="43"/>
        <v>0</v>
      </c>
      <c r="P425" s="9">
        <f>VLOOKUP(C425,{"29 - Psychiatrie (Erwachsene)",1;"30 - Kinder- und Jugendpsychiatrie",1;"31 - Psychosomatik",1;"00 - Bitte eine Fachabteilung auswählen",0;0,0},2,0)</f>
        <v>0</v>
      </c>
      <c r="Q425" s="9">
        <f t="shared" si="44"/>
        <v>0</v>
      </c>
      <c r="R425" s="9">
        <f t="shared" si="45"/>
        <v>0</v>
      </c>
      <c r="S425" s="9">
        <f t="shared" si="46"/>
        <v>0</v>
      </c>
      <c r="T425" s="9">
        <f t="shared" si="47"/>
        <v>0</v>
      </c>
      <c r="V425" s="9">
        <f>VLOOKUP($C425,{"29 - Psychiatrie (Erwachsene)",1;"30 - Kinder- und Jugendpsychiatrie",1;"31 - Psychosomatik",1;"00 - Bitte eine Fachabteilung auswählen",0;0,0},2,0)</f>
        <v>0</v>
      </c>
      <c r="W425" s="9" t="str">
        <f>IF('Angaben KH-Standort'!$D$13&gt;0,"VJ","KJA")</f>
        <v>KJA</v>
      </c>
      <c r="X425" s="9" t="str">
        <f>VLOOKUP(C424,{"29 - Psychiatrie (Erwachsene)","Einrichtungen2";"30 - Kinder- und Jugendpsychiatrie","Einrichtungen2";"31 - Psychosomatik","Einrichtungen2";"00 - Bitte eine Einrichtung auswählen","Leer";0,"Leer"},2,0)</f>
        <v>Leer</v>
      </c>
      <c r="Y425" s="39" t="str">
        <f t="shared" si="48"/>
        <v>Leer</v>
      </c>
      <c r="Z425" s="9" t="str">
        <f>VLOOKUP($C425,{"29 - Psychiatrie (Erwachsene)","Psychiatrie";"30 - Kinder- und Jugendpsychiatrie","KJPsychiatrie";"31 - Psychosomatik","Psychosomatik";"00 - Bitte eine Fachabteilung auswählen","Leer";0,"Leer"},2,0)</f>
        <v>Leer</v>
      </c>
    </row>
    <row r="426" spans="2:26" ht="15" customHeight="1" x14ac:dyDescent="0.25">
      <c r="B426" s="78" t="str">
        <f t="shared" si="49"/>
        <v>!!!</v>
      </c>
      <c r="C426" s="279"/>
      <c r="D426" s="272"/>
      <c r="E426" s="280"/>
      <c r="F426" s="92"/>
      <c r="G426" s="281"/>
      <c r="H426" s="46"/>
      <c r="I426" s="46"/>
      <c r="J426" s="72"/>
      <c r="O426" s="9">
        <f t="shared" si="43"/>
        <v>0</v>
      </c>
      <c r="P426" s="9">
        <f>VLOOKUP(C426,{"29 - Psychiatrie (Erwachsene)",1;"30 - Kinder- und Jugendpsychiatrie",1;"31 - Psychosomatik",1;"00 - Bitte eine Fachabteilung auswählen",0;0,0},2,0)</f>
        <v>0</v>
      </c>
      <c r="Q426" s="9">
        <f t="shared" si="44"/>
        <v>0</v>
      </c>
      <c r="R426" s="9">
        <f t="shared" si="45"/>
        <v>0</v>
      </c>
      <c r="S426" s="9">
        <f t="shared" si="46"/>
        <v>0</v>
      </c>
      <c r="T426" s="9">
        <f t="shared" si="47"/>
        <v>0</v>
      </c>
      <c r="V426" s="9">
        <f>VLOOKUP($C426,{"29 - Psychiatrie (Erwachsene)",1;"30 - Kinder- und Jugendpsychiatrie",1;"31 - Psychosomatik",1;"00 - Bitte eine Fachabteilung auswählen",0;0,0},2,0)</f>
        <v>0</v>
      </c>
      <c r="W426" s="9" t="str">
        <f>IF('Angaben KH-Standort'!$D$13&gt;0,"VJ","KJA")</f>
        <v>KJA</v>
      </c>
      <c r="X426" s="9" t="str">
        <f>VLOOKUP(C425,{"29 - Psychiatrie (Erwachsene)","Einrichtungen2";"30 - Kinder- und Jugendpsychiatrie","Einrichtungen2";"31 - Psychosomatik","Einrichtungen2";"00 - Bitte eine Einrichtung auswählen","Leer";0,"Leer"},2,0)</f>
        <v>Leer</v>
      </c>
      <c r="Y426" s="39" t="str">
        <f t="shared" si="48"/>
        <v>Leer</v>
      </c>
      <c r="Z426" s="9" t="str">
        <f>VLOOKUP($C426,{"29 - Psychiatrie (Erwachsene)","Psychiatrie";"30 - Kinder- und Jugendpsychiatrie","KJPsychiatrie";"31 - Psychosomatik","Psychosomatik";"00 - Bitte eine Fachabteilung auswählen","Leer";0,"Leer"},2,0)</f>
        <v>Leer</v>
      </c>
    </row>
    <row r="427" spans="2:26" ht="15" customHeight="1" x14ac:dyDescent="0.25">
      <c r="B427" s="78" t="str">
        <f t="shared" si="49"/>
        <v>!!!</v>
      </c>
      <c r="C427" s="279"/>
      <c r="D427" s="272"/>
      <c r="E427" s="280"/>
      <c r="F427" s="92"/>
      <c r="G427" s="281"/>
      <c r="H427" s="46"/>
      <c r="I427" s="46"/>
      <c r="J427" s="72"/>
      <c r="O427" s="9">
        <f t="shared" si="43"/>
        <v>0</v>
      </c>
      <c r="P427" s="9">
        <f>VLOOKUP(C427,{"29 - Psychiatrie (Erwachsene)",1;"30 - Kinder- und Jugendpsychiatrie",1;"31 - Psychosomatik",1;"00 - Bitte eine Fachabteilung auswählen",0;0,0},2,0)</f>
        <v>0</v>
      </c>
      <c r="Q427" s="9">
        <f t="shared" si="44"/>
        <v>0</v>
      </c>
      <c r="R427" s="9">
        <f t="shared" si="45"/>
        <v>0</v>
      </c>
      <c r="S427" s="9">
        <f t="shared" si="46"/>
        <v>0</v>
      </c>
      <c r="T427" s="9">
        <f t="shared" si="47"/>
        <v>0</v>
      </c>
      <c r="V427" s="9">
        <f>VLOOKUP($C427,{"29 - Psychiatrie (Erwachsene)",1;"30 - Kinder- und Jugendpsychiatrie",1;"31 - Psychosomatik",1;"00 - Bitte eine Fachabteilung auswählen",0;0,0},2,0)</f>
        <v>0</v>
      </c>
      <c r="W427" s="9" t="str">
        <f>IF('Angaben KH-Standort'!$D$13&gt;0,"VJ","KJA")</f>
        <v>KJA</v>
      </c>
      <c r="X427" s="9" t="str">
        <f>VLOOKUP(C426,{"29 - Psychiatrie (Erwachsene)","Einrichtungen2";"30 - Kinder- und Jugendpsychiatrie","Einrichtungen2";"31 - Psychosomatik","Einrichtungen2";"00 - Bitte eine Einrichtung auswählen","Leer";0,"Leer"},2,0)</f>
        <v>Leer</v>
      </c>
      <c r="Y427" s="39" t="str">
        <f t="shared" si="48"/>
        <v>Leer</v>
      </c>
      <c r="Z427" s="9" t="str">
        <f>VLOOKUP($C427,{"29 - Psychiatrie (Erwachsene)","Psychiatrie";"30 - Kinder- und Jugendpsychiatrie","KJPsychiatrie";"31 - Psychosomatik","Psychosomatik";"00 - Bitte eine Fachabteilung auswählen","Leer";0,"Leer"},2,0)</f>
        <v>Leer</v>
      </c>
    </row>
    <row r="428" spans="2:26" ht="15" customHeight="1" x14ac:dyDescent="0.25">
      <c r="B428" s="78" t="str">
        <f t="shared" si="49"/>
        <v>!!!</v>
      </c>
      <c r="C428" s="279"/>
      <c r="D428" s="272"/>
      <c r="E428" s="280"/>
      <c r="F428" s="92"/>
      <c r="G428" s="281"/>
      <c r="H428" s="46"/>
      <c r="I428" s="46"/>
      <c r="J428" s="72"/>
      <c r="O428" s="9">
        <f t="shared" si="43"/>
        <v>0</v>
      </c>
      <c r="P428" s="9">
        <f>VLOOKUP(C428,{"29 - Psychiatrie (Erwachsene)",1;"30 - Kinder- und Jugendpsychiatrie",1;"31 - Psychosomatik",1;"00 - Bitte eine Fachabteilung auswählen",0;0,0},2,0)</f>
        <v>0</v>
      </c>
      <c r="Q428" s="9">
        <f t="shared" si="44"/>
        <v>0</v>
      </c>
      <c r="R428" s="9">
        <f t="shared" si="45"/>
        <v>0</v>
      </c>
      <c r="S428" s="9">
        <f t="shared" si="46"/>
        <v>0</v>
      </c>
      <c r="T428" s="9">
        <f t="shared" si="47"/>
        <v>0</v>
      </c>
      <c r="V428" s="9">
        <f>VLOOKUP($C428,{"29 - Psychiatrie (Erwachsene)",1;"30 - Kinder- und Jugendpsychiatrie",1;"31 - Psychosomatik",1;"00 - Bitte eine Fachabteilung auswählen",0;0,0},2,0)</f>
        <v>0</v>
      </c>
      <c r="W428" s="9" t="str">
        <f>IF('Angaben KH-Standort'!$D$13&gt;0,"VJ","KJA")</f>
        <v>KJA</v>
      </c>
      <c r="X428" s="9" t="str">
        <f>VLOOKUP(C427,{"29 - Psychiatrie (Erwachsene)","Einrichtungen2";"30 - Kinder- und Jugendpsychiatrie","Einrichtungen2";"31 - Psychosomatik","Einrichtungen2";"00 - Bitte eine Einrichtung auswählen","Leer";0,"Leer"},2,0)</f>
        <v>Leer</v>
      </c>
      <c r="Y428" s="39" t="str">
        <f t="shared" si="48"/>
        <v>Leer</v>
      </c>
      <c r="Z428" s="9" t="str">
        <f>VLOOKUP($C428,{"29 - Psychiatrie (Erwachsene)","Psychiatrie";"30 - Kinder- und Jugendpsychiatrie","KJPsychiatrie";"31 - Psychosomatik","Psychosomatik";"00 - Bitte eine Fachabteilung auswählen","Leer";0,"Leer"},2,0)</f>
        <v>Leer</v>
      </c>
    </row>
    <row r="429" spans="2:26" ht="15" customHeight="1" x14ac:dyDescent="0.25">
      <c r="B429" s="78" t="str">
        <f t="shared" si="49"/>
        <v>!!!</v>
      </c>
      <c r="C429" s="279"/>
      <c r="D429" s="272"/>
      <c r="E429" s="280"/>
      <c r="F429" s="92"/>
      <c r="G429" s="281"/>
      <c r="H429" s="46"/>
      <c r="I429" s="46"/>
      <c r="J429" s="72"/>
      <c r="O429" s="9">
        <f t="shared" si="43"/>
        <v>0</v>
      </c>
      <c r="P429" s="9">
        <f>VLOOKUP(C429,{"29 - Psychiatrie (Erwachsene)",1;"30 - Kinder- und Jugendpsychiatrie",1;"31 - Psychosomatik",1;"00 - Bitte eine Fachabteilung auswählen",0;0,0},2,0)</f>
        <v>0</v>
      </c>
      <c r="Q429" s="9">
        <f t="shared" si="44"/>
        <v>0</v>
      </c>
      <c r="R429" s="9">
        <f t="shared" si="45"/>
        <v>0</v>
      </c>
      <c r="S429" s="9">
        <f t="shared" si="46"/>
        <v>0</v>
      </c>
      <c r="T429" s="9">
        <f t="shared" si="47"/>
        <v>0</v>
      </c>
      <c r="V429" s="9">
        <f>VLOOKUP($C429,{"29 - Psychiatrie (Erwachsene)",1;"30 - Kinder- und Jugendpsychiatrie",1;"31 - Psychosomatik",1;"00 - Bitte eine Fachabteilung auswählen",0;0,0},2,0)</f>
        <v>0</v>
      </c>
      <c r="W429" s="9" t="str">
        <f>IF('Angaben KH-Standort'!$D$13&gt;0,"VJ","KJA")</f>
        <v>KJA</v>
      </c>
      <c r="X429" s="9" t="str">
        <f>VLOOKUP(C428,{"29 - Psychiatrie (Erwachsene)","Einrichtungen2";"30 - Kinder- und Jugendpsychiatrie","Einrichtungen2";"31 - Psychosomatik","Einrichtungen2";"00 - Bitte eine Einrichtung auswählen","Leer";0,"Leer"},2,0)</f>
        <v>Leer</v>
      </c>
      <c r="Y429" s="39" t="str">
        <f t="shared" si="48"/>
        <v>Leer</v>
      </c>
      <c r="Z429" s="9" t="str">
        <f>VLOOKUP($C429,{"29 - Psychiatrie (Erwachsene)","Psychiatrie";"30 - Kinder- und Jugendpsychiatrie","KJPsychiatrie";"31 - Psychosomatik","Psychosomatik";"00 - Bitte eine Fachabteilung auswählen","Leer";0,"Leer"},2,0)</f>
        <v>Leer</v>
      </c>
    </row>
    <row r="430" spans="2:26" ht="15" customHeight="1" x14ac:dyDescent="0.25">
      <c r="B430" s="78" t="str">
        <f t="shared" si="49"/>
        <v>!!!</v>
      </c>
      <c r="C430" s="279"/>
      <c r="D430" s="272"/>
      <c r="E430" s="280"/>
      <c r="F430" s="92"/>
      <c r="G430" s="281"/>
      <c r="H430" s="46"/>
      <c r="I430" s="46"/>
      <c r="J430" s="72"/>
      <c r="O430" s="9">
        <f t="shared" si="43"/>
        <v>0</v>
      </c>
      <c r="P430" s="9">
        <f>VLOOKUP(C430,{"29 - Psychiatrie (Erwachsene)",1;"30 - Kinder- und Jugendpsychiatrie",1;"31 - Psychosomatik",1;"00 - Bitte eine Fachabteilung auswählen",0;0,0},2,0)</f>
        <v>0</v>
      </c>
      <c r="Q430" s="9">
        <f t="shared" si="44"/>
        <v>0</v>
      </c>
      <c r="R430" s="9">
        <f t="shared" si="45"/>
        <v>0</v>
      </c>
      <c r="S430" s="9">
        <f t="shared" si="46"/>
        <v>0</v>
      </c>
      <c r="T430" s="9">
        <f t="shared" si="47"/>
        <v>0</v>
      </c>
      <c r="V430" s="9">
        <f>VLOOKUP($C430,{"29 - Psychiatrie (Erwachsene)",1;"30 - Kinder- und Jugendpsychiatrie",1;"31 - Psychosomatik",1;"00 - Bitte eine Fachabteilung auswählen",0;0,0},2,0)</f>
        <v>0</v>
      </c>
      <c r="W430" s="9" t="str">
        <f>IF('Angaben KH-Standort'!$D$13&gt;0,"VJ","KJA")</f>
        <v>KJA</v>
      </c>
      <c r="X430" s="9" t="str">
        <f>VLOOKUP(C429,{"29 - Psychiatrie (Erwachsene)","Einrichtungen2";"30 - Kinder- und Jugendpsychiatrie","Einrichtungen2";"31 - Psychosomatik","Einrichtungen2";"00 - Bitte eine Einrichtung auswählen","Leer";0,"Leer"},2,0)</f>
        <v>Leer</v>
      </c>
      <c r="Y430" s="39" t="str">
        <f t="shared" si="48"/>
        <v>Leer</v>
      </c>
      <c r="Z430" s="9" t="str">
        <f>VLOOKUP($C430,{"29 - Psychiatrie (Erwachsene)","Psychiatrie";"30 - Kinder- und Jugendpsychiatrie","KJPsychiatrie";"31 - Psychosomatik","Psychosomatik";"00 - Bitte eine Fachabteilung auswählen","Leer";0,"Leer"},2,0)</f>
        <v>Leer</v>
      </c>
    </row>
    <row r="431" spans="2:26" ht="15" customHeight="1" x14ac:dyDescent="0.25">
      <c r="B431" s="78" t="str">
        <f t="shared" si="49"/>
        <v>!!!</v>
      </c>
      <c r="C431" s="279"/>
      <c r="D431" s="272"/>
      <c r="E431" s="280"/>
      <c r="F431" s="92"/>
      <c r="G431" s="281"/>
      <c r="H431" s="46"/>
      <c r="I431" s="46"/>
      <c r="J431" s="72"/>
      <c r="O431" s="9">
        <f t="shared" si="43"/>
        <v>0</v>
      </c>
      <c r="P431" s="9">
        <f>VLOOKUP(C431,{"29 - Psychiatrie (Erwachsene)",1;"30 - Kinder- und Jugendpsychiatrie",1;"31 - Psychosomatik",1;"00 - Bitte eine Fachabteilung auswählen",0;0,0},2,0)</f>
        <v>0</v>
      </c>
      <c r="Q431" s="9">
        <f t="shared" si="44"/>
        <v>0</v>
      </c>
      <c r="R431" s="9">
        <f t="shared" si="45"/>
        <v>0</v>
      </c>
      <c r="S431" s="9">
        <f t="shared" si="46"/>
        <v>0</v>
      </c>
      <c r="T431" s="9">
        <f t="shared" si="47"/>
        <v>0</v>
      </c>
      <c r="V431" s="9">
        <f>VLOOKUP($C431,{"29 - Psychiatrie (Erwachsene)",1;"30 - Kinder- und Jugendpsychiatrie",1;"31 - Psychosomatik",1;"00 - Bitte eine Fachabteilung auswählen",0;0,0},2,0)</f>
        <v>0</v>
      </c>
      <c r="W431" s="9" t="str">
        <f>IF('Angaben KH-Standort'!$D$13&gt;0,"VJ","KJA")</f>
        <v>KJA</v>
      </c>
      <c r="X431" s="9" t="str">
        <f>VLOOKUP(C430,{"29 - Psychiatrie (Erwachsene)","Einrichtungen2";"30 - Kinder- und Jugendpsychiatrie","Einrichtungen2";"31 - Psychosomatik","Einrichtungen2";"00 - Bitte eine Einrichtung auswählen","Leer";0,"Leer"},2,0)</f>
        <v>Leer</v>
      </c>
      <c r="Y431" s="39" t="str">
        <f t="shared" si="48"/>
        <v>Leer</v>
      </c>
      <c r="Z431" s="9" t="str">
        <f>VLOOKUP($C431,{"29 - Psychiatrie (Erwachsene)","Psychiatrie";"30 - Kinder- und Jugendpsychiatrie","KJPsychiatrie";"31 - Psychosomatik","Psychosomatik";"00 - Bitte eine Fachabteilung auswählen","Leer";0,"Leer"},2,0)</f>
        <v>Leer</v>
      </c>
    </row>
    <row r="432" spans="2:26" ht="15" customHeight="1" x14ac:dyDescent="0.25">
      <c r="B432" s="78" t="str">
        <f t="shared" si="49"/>
        <v>!!!</v>
      </c>
      <c r="C432" s="279"/>
      <c r="D432" s="272"/>
      <c r="E432" s="280"/>
      <c r="F432" s="92"/>
      <c r="G432" s="281"/>
      <c r="H432" s="46"/>
      <c r="I432" s="46"/>
      <c r="J432" s="72"/>
      <c r="O432" s="9">
        <f t="shared" si="43"/>
        <v>0</v>
      </c>
      <c r="P432" s="9">
        <f>VLOOKUP(C432,{"29 - Psychiatrie (Erwachsene)",1;"30 - Kinder- und Jugendpsychiatrie",1;"31 - Psychosomatik",1;"00 - Bitte eine Fachabteilung auswählen",0;0,0},2,0)</f>
        <v>0</v>
      </c>
      <c r="Q432" s="9">
        <f t="shared" si="44"/>
        <v>0</v>
      </c>
      <c r="R432" s="9">
        <f t="shared" si="45"/>
        <v>0</v>
      </c>
      <c r="S432" s="9">
        <f t="shared" si="46"/>
        <v>0</v>
      </c>
      <c r="T432" s="9">
        <f t="shared" si="47"/>
        <v>0</v>
      </c>
      <c r="V432" s="9">
        <f>VLOOKUP($C432,{"29 - Psychiatrie (Erwachsene)",1;"30 - Kinder- und Jugendpsychiatrie",1;"31 - Psychosomatik",1;"00 - Bitte eine Fachabteilung auswählen",0;0,0},2,0)</f>
        <v>0</v>
      </c>
      <c r="W432" s="9" t="str">
        <f>IF('Angaben KH-Standort'!$D$13&gt;0,"VJ","KJA")</f>
        <v>KJA</v>
      </c>
      <c r="X432" s="9" t="str">
        <f>VLOOKUP(C431,{"29 - Psychiatrie (Erwachsene)","Einrichtungen2";"30 - Kinder- und Jugendpsychiatrie","Einrichtungen2";"31 - Psychosomatik","Einrichtungen2";"00 - Bitte eine Einrichtung auswählen","Leer";0,"Leer"},2,0)</f>
        <v>Leer</v>
      </c>
      <c r="Y432" s="39" t="str">
        <f t="shared" si="48"/>
        <v>Leer</v>
      </c>
      <c r="Z432" s="9" t="str">
        <f>VLOOKUP($C432,{"29 - Psychiatrie (Erwachsene)","Psychiatrie";"30 - Kinder- und Jugendpsychiatrie","KJPsychiatrie";"31 - Psychosomatik","Psychosomatik";"00 - Bitte eine Fachabteilung auswählen","Leer";0,"Leer"},2,0)</f>
        <v>Leer</v>
      </c>
    </row>
    <row r="433" spans="2:26" ht="15" customHeight="1" x14ac:dyDescent="0.25">
      <c r="B433" s="78" t="str">
        <f t="shared" si="49"/>
        <v>!!!</v>
      </c>
      <c r="C433" s="279"/>
      <c r="D433" s="272"/>
      <c r="E433" s="280"/>
      <c r="F433" s="92"/>
      <c r="G433" s="281"/>
      <c r="H433" s="46"/>
      <c r="I433" s="46"/>
      <c r="J433" s="72"/>
      <c r="O433" s="9">
        <f t="shared" si="43"/>
        <v>0</v>
      </c>
      <c r="P433" s="9">
        <f>VLOOKUP(C433,{"29 - Psychiatrie (Erwachsene)",1;"30 - Kinder- und Jugendpsychiatrie",1;"31 - Psychosomatik",1;"00 - Bitte eine Fachabteilung auswählen",0;0,0},2,0)</f>
        <v>0</v>
      </c>
      <c r="Q433" s="9">
        <f t="shared" si="44"/>
        <v>0</v>
      </c>
      <c r="R433" s="9">
        <f t="shared" si="45"/>
        <v>0</v>
      </c>
      <c r="S433" s="9">
        <f t="shared" si="46"/>
        <v>0</v>
      </c>
      <c r="T433" s="9">
        <f t="shared" si="47"/>
        <v>0</v>
      </c>
      <c r="V433" s="9">
        <f>VLOOKUP($C433,{"29 - Psychiatrie (Erwachsene)",1;"30 - Kinder- und Jugendpsychiatrie",1;"31 - Psychosomatik",1;"00 - Bitte eine Fachabteilung auswählen",0;0,0},2,0)</f>
        <v>0</v>
      </c>
      <c r="W433" s="9" t="str">
        <f>IF('Angaben KH-Standort'!$D$13&gt;0,"VJ","KJA")</f>
        <v>KJA</v>
      </c>
      <c r="X433" s="9" t="str">
        <f>VLOOKUP(C432,{"29 - Psychiatrie (Erwachsene)","Einrichtungen2";"30 - Kinder- und Jugendpsychiatrie","Einrichtungen2";"31 - Psychosomatik","Einrichtungen2";"00 - Bitte eine Einrichtung auswählen","Leer";0,"Leer"},2,0)</f>
        <v>Leer</v>
      </c>
      <c r="Y433" s="39" t="str">
        <f t="shared" si="48"/>
        <v>Leer</v>
      </c>
      <c r="Z433" s="9" t="str">
        <f>VLOOKUP($C433,{"29 - Psychiatrie (Erwachsene)","Psychiatrie";"30 - Kinder- und Jugendpsychiatrie","KJPsychiatrie";"31 - Psychosomatik","Psychosomatik";"00 - Bitte eine Fachabteilung auswählen","Leer";0,"Leer"},2,0)</f>
        <v>Leer</v>
      </c>
    </row>
    <row r="434" spans="2:26" ht="15" customHeight="1" x14ac:dyDescent="0.25">
      <c r="B434" s="78" t="str">
        <f t="shared" si="49"/>
        <v>!!!</v>
      </c>
      <c r="C434" s="279"/>
      <c r="D434" s="272"/>
      <c r="E434" s="280"/>
      <c r="F434" s="92"/>
      <c r="G434" s="281"/>
      <c r="H434" s="46"/>
      <c r="I434" s="46"/>
      <c r="J434" s="72"/>
      <c r="O434" s="9">
        <f t="shared" si="43"/>
        <v>0</v>
      </c>
      <c r="P434" s="9">
        <f>VLOOKUP(C434,{"29 - Psychiatrie (Erwachsene)",1;"30 - Kinder- und Jugendpsychiatrie",1;"31 - Psychosomatik",1;"00 - Bitte eine Fachabteilung auswählen",0;0,0},2,0)</f>
        <v>0</v>
      </c>
      <c r="Q434" s="9">
        <f t="shared" si="44"/>
        <v>0</v>
      </c>
      <c r="R434" s="9">
        <f t="shared" si="45"/>
        <v>0</v>
      </c>
      <c r="S434" s="9">
        <f t="shared" si="46"/>
        <v>0</v>
      </c>
      <c r="T434" s="9">
        <f t="shared" si="47"/>
        <v>0</v>
      </c>
      <c r="V434" s="9">
        <f>VLOOKUP($C434,{"29 - Psychiatrie (Erwachsene)",1;"30 - Kinder- und Jugendpsychiatrie",1;"31 - Psychosomatik",1;"00 - Bitte eine Fachabteilung auswählen",0;0,0},2,0)</f>
        <v>0</v>
      </c>
      <c r="W434" s="9" t="str">
        <f>IF('Angaben KH-Standort'!$D$13&gt;0,"VJ","KJA")</f>
        <v>KJA</v>
      </c>
      <c r="X434" s="9" t="str">
        <f>VLOOKUP(C433,{"29 - Psychiatrie (Erwachsene)","Einrichtungen2";"30 - Kinder- und Jugendpsychiatrie","Einrichtungen2";"31 - Psychosomatik","Einrichtungen2";"00 - Bitte eine Einrichtung auswählen","Leer";0,"Leer"},2,0)</f>
        <v>Leer</v>
      </c>
      <c r="Y434" s="39" t="str">
        <f t="shared" si="48"/>
        <v>Leer</v>
      </c>
      <c r="Z434" s="9" t="str">
        <f>VLOOKUP($C434,{"29 - Psychiatrie (Erwachsene)","Psychiatrie";"30 - Kinder- und Jugendpsychiatrie","KJPsychiatrie";"31 - Psychosomatik","Psychosomatik";"00 - Bitte eine Fachabteilung auswählen","Leer";0,"Leer"},2,0)</f>
        <v>Leer</v>
      </c>
    </row>
    <row r="435" spans="2:26" ht="15" customHeight="1" x14ac:dyDescent="0.25">
      <c r="B435" s="78" t="str">
        <f t="shared" si="49"/>
        <v>!!!</v>
      </c>
      <c r="C435" s="279"/>
      <c r="D435" s="272"/>
      <c r="E435" s="280"/>
      <c r="F435" s="92"/>
      <c r="G435" s="281"/>
      <c r="H435" s="46"/>
      <c r="I435" s="46"/>
      <c r="J435" s="72"/>
      <c r="O435" s="9">
        <f t="shared" si="43"/>
        <v>0</v>
      </c>
      <c r="P435" s="9">
        <f>VLOOKUP(C435,{"29 - Psychiatrie (Erwachsene)",1;"30 - Kinder- und Jugendpsychiatrie",1;"31 - Psychosomatik",1;"00 - Bitte eine Fachabteilung auswählen",0;0,0},2,0)</f>
        <v>0</v>
      </c>
      <c r="Q435" s="9">
        <f t="shared" si="44"/>
        <v>0</v>
      </c>
      <c r="R435" s="9">
        <f t="shared" si="45"/>
        <v>0</v>
      </c>
      <c r="S435" s="9">
        <f t="shared" si="46"/>
        <v>0</v>
      </c>
      <c r="T435" s="9">
        <f t="shared" si="47"/>
        <v>0</v>
      </c>
      <c r="V435" s="9">
        <f>VLOOKUP($C435,{"29 - Psychiatrie (Erwachsene)",1;"30 - Kinder- und Jugendpsychiatrie",1;"31 - Psychosomatik",1;"00 - Bitte eine Fachabteilung auswählen",0;0,0},2,0)</f>
        <v>0</v>
      </c>
      <c r="W435" s="9" t="str">
        <f>IF('Angaben KH-Standort'!$D$13&gt;0,"VJ","KJA")</f>
        <v>KJA</v>
      </c>
      <c r="X435" s="9" t="str">
        <f>VLOOKUP(C434,{"29 - Psychiatrie (Erwachsene)","Einrichtungen2";"30 - Kinder- und Jugendpsychiatrie","Einrichtungen2";"31 - Psychosomatik","Einrichtungen2";"00 - Bitte eine Einrichtung auswählen","Leer";0,"Leer"},2,0)</f>
        <v>Leer</v>
      </c>
      <c r="Y435" s="39" t="str">
        <f t="shared" si="48"/>
        <v>Leer</v>
      </c>
      <c r="Z435" s="9" t="str">
        <f>VLOOKUP($C435,{"29 - Psychiatrie (Erwachsene)","Psychiatrie";"30 - Kinder- und Jugendpsychiatrie","KJPsychiatrie";"31 - Psychosomatik","Psychosomatik";"00 - Bitte eine Fachabteilung auswählen","Leer";0,"Leer"},2,0)</f>
        <v>Leer</v>
      </c>
    </row>
    <row r="436" spans="2:26" ht="15" customHeight="1" x14ac:dyDescent="0.25">
      <c r="B436" s="78" t="str">
        <f t="shared" si="49"/>
        <v>!!!</v>
      </c>
      <c r="C436" s="279"/>
      <c r="D436" s="272"/>
      <c r="E436" s="280"/>
      <c r="F436" s="92"/>
      <c r="G436" s="281"/>
      <c r="H436" s="46"/>
      <c r="I436" s="46"/>
      <c r="J436" s="72"/>
      <c r="O436" s="9">
        <f t="shared" si="43"/>
        <v>0</v>
      </c>
      <c r="P436" s="9">
        <f>VLOOKUP(C436,{"29 - Psychiatrie (Erwachsene)",1;"30 - Kinder- und Jugendpsychiatrie",1;"31 - Psychosomatik",1;"00 - Bitte eine Fachabteilung auswählen",0;0,0},2,0)</f>
        <v>0</v>
      </c>
      <c r="Q436" s="9">
        <f t="shared" si="44"/>
        <v>0</v>
      </c>
      <c r="R436" s="9">
        <f t="shared" si="45"/>
        <v>0</v>
      </c>
      <c r="S436" s="9">
        <f t="shared" si="46"/>
        <v>0</v>
      </c>
      <c r="T436" s="9">
        <f t="shared" si="47"/>
        <v>0</v>
      </c>
      <c r="V436" s="9">
        <f>VLOOKUP($C436,{"29 - Psychiatrie (Erwachsene)",1;"30 - Kinder- und Jugendpsychiatrie",1;"31 - Psychosomatik",1;"00 - Bitte eine Fachabteilung auswählen",0;0,0},2,0)</f>
        <v>0</v>
      </c>
      <c r="W436" s="9" t="str">
        <f>IF('Angaben KH-Standort'!$D$13&gt;0,"VJ","KJA")</f>
        <v>KJA</v>
      </c>
      <c r="X436" s="9" t="str">
        <f>VLOOKUP(C435,{"29 - Psychiatrie (Erwachsene)","Einrichtungen2";"30 - Kinder- und Jugendpsychiatrie","Einrichtungen2";"31 - Psychosomatik","Einrichtungen2";"00 - Bitte eine Einrichtung auswählen","Leer";0,"Leer"},2,0)</f>
        <v>Leer</v>
      </c>
      <c r="Y436" s="39" t="str">
        <f t="shared" si="48"/>
        <v>Leer</v>
      </c>
      <c r="Z436" s="9" t="str">
        <f>VLOOKUP($C436,{"29 - Psychiatrie (Erwachsene)","Psychiatrie";"30 - Kinder- und Jugendpsychiatrie","KJPsychiatrie";"31 - Psychosomatik","Psychosomatik";"00 - Bitte eine Fachabteilung auswählen","Leer";0,"Leer"},2,0)</f>
        <v>Leer</v>
      </c>
    </row>
    <row r="437" spans="2:26" ht="15" customHeight="1" x14ac:dyDescent="0.25">
      <c r="B437" s="78" t="str">
        <f t="shared" si="49"/>
        <v>!!!</v>
      </c>
      <c r="C437" s="279"/>
      <c r="D437" s="272"/>
      <c r="E437" s="280"/>
      <c r="F437" s="92"/>
      <c r="G437" s="281"/>
      <c r="H437" s="46"/>
      <c r="I437" s="46"/>
      <c r="J437" s="72"/>
      <c r="O437" s="9">
        <f t="shared" si="43"/>
        <v>0</v>
      </c>
      <c r="P437" s="9">
        <f>VLOOKUP(C437,{"29 - Psychiatrie (Erwachsene)",1;"30 - Kinder- und Jugendpsychiatrie",1;"31 - Psychosomatik",1;"00 - Bitte eine Fachabteilung auswählen",0;0,0},2,0)</f>
        <v>0</v>
      </c>
      <c r="Q437" s="9">
        <f t="shared" si="44"/>
        <v>0</v>
      </c>
      <c r="R437" s="9">
        <f t="shared" si="45"/>
        <v>0</v>
      </c>
      <c r="S437" s="9">
        <f t="shared" si="46"/>
        <v>0</v>
      </c>
      <c r="T437" s="9">
        <f t="shared" si="47"/>
        <v>0</v>
      </c>
      <c r="V437" s="9">
        <f>VLOOKUP($C437,{"29 - Psychiatrie (Erwachsene)",1;"30 - Kinder- und Jugendpsychiatrie",1;"31 - Psychosomatik",1;"00 - Bitte eine Fachabteilung auswählen",0;0,0},2,0)</f>
        <v>0</v>
      </c>
      <c r="W437" s="9" t="str">
        <f>IF('Angaben KH-Standort'!$D$13&gt;0,"VJ","KJA")</f>
        <v>KJA</v>
      </c>
      <c r="X437" s="9" t="str">
        <f>VLOOKUP(C436,{"29 - Psychiatrie (Erwachsene)","Einrichtungen2";"30 - Kinder- und Jugendpsychiatrie","Einrichtungen2";"31 - Psychosomatik","Einrichtungen2";"00 - Bitte eine Einrichtung auswählen","Leer";0,"Leer"},2,0)</f>
        <v>Leer</v>
      </c>
      <c r="Y437" s="39" t="str">
        <f t="shared" si="48"/>
        <v>Leer</v>
      </c>
      <c r="Z437" s="9" t="str">
        <f>VLOOKUP($C437,{"29 - Psychiatrie (Erwachsene)","Psychiatrie";"30 - Kinder- und Jugendpsychiatrie","KJPsychiatrie";"31 - Psychosomatik","Psychosomatik";"00 - Bitte eine Fachabteilung auswählen","Leer";0,"Leer"},2,0)</f>
        <v>Leer</v>
      </c>
    </row>
    <row r="438" spans="2:26" ht="15" customHeight="1" x14ac:dyDescent="0.25">
      <c r="B438" s="78" t="str">
        <f t="shared" si="49"/>
        <v>!!!</v>
      </c>
      <c r="C438" s="279"/>
      <c r="D438" s="272"/>
      <c r="E438" s="280"/>
      <c r="F438" s="92"/>
      <c r="G438" s="281"/>
      <c r="H438" s="46"/>
      <c r="I438" s="46"/>
      <c r="J438" s="72"/>
      <c r="O438" s="9">
        <f t="shared" si="43"/>
        <v>0</v>
      </c>
      <c r="P438" s="9">
        <f>VLOOKUP(C438,{"29 - Psychiatrie (Erwachsene)",1;"30 - Kinder- und Jugendpsychiatrie",1;"31 - Psychosomatik",1;"00 - Bitte eine Fachabteilung auswählen",0;0,0},2,0)</f>
        <v>0</v>
      </c>
      <c r="Q438" s="9">
        <f t="shared" si="44"/>
        <v>0</v>
      </c>
      <c r="R438" s="9">
        <f t="shared" si="45"/>
        <v>0</v>
      </c>
      <c r="S438" s="9">
        <f t="shared" si="46"/>
        <v>0</v>
      </c>
      <c r="T438" s="9">
        <f t="shared" si="47"/>
        <v>0</v>
      </c>
      <c r="V438" s="9">
        <f>VLOOKUP($C438,{"29 - Psychiatrie (Erwachsene)",1;"30 - Kinder- und Jugendpsychiatrie",1;"31 - Psychosomatik",1;"00 - Bitte eine Fachabteilung auswählen",0;0,0},2,0)</f>
        <v>0</v>
      </c>
      <c r="W438" s="9" t="str">
        <f>IF('Angaben KH-Standort'!$D$13&gt;0,"VJ","KJA")</f>
        <v>KJA</v>
      </c>
      <c r="X438" s="9" t="str">
        <f>VLOOKUP(C437,{"29 - Psychiatrie (Erwachsene)","Einrichtungen2";"30 - Kinder- und Jugendpsychiatrie","Einrichtungen2";"31 - Psychosomatik","Einrichtungen2";"00 - Bitte eine Einrichtung auswählen","Leer";0,"Leer"},2,0)</f>
        <v>Leer</v>
      </c>
      <c r="Y438" s="39" t="str">
        <f t="shared" si="48"/>
        <v>Leer</v>
      </c>
      <c r="Z438" s="9" t="str">
        <f>VLOOKUP($C438,{"29 - Psychiatrie (Erwachsene)","Psychiatrie";"30 - Kinder- und Jugendpsychiatrie","KJPsychiatrie";"31 - Psychosomatik","Psychosomatik";"00 - Bitte eine Fachabteilung auswählen","Leer";0,"Leer"},2,0)</f>
        <v>Leer</v>
      </c>
    </row>
    <row r="439" spans="2:26" ht="15" customHeight="1" x14ac:dyDescent="0.25">
      <c r="B439" s="78" t="str">
        <f t="shared" si="49"/>
        <v>!!!</v>
      </c>
      <c r="C439" s="279"/>
      <c r="D439" s="272"/>
      <c r="E439" s="280"/>
      <c r="F439" s="92"/>
      <c r="G439" s="281"/>
      <c r="H439" s="46"/>
      <c r="I439" s="46"/>
      <c r="J439" s="72"/>
      <c r="O439" s="9">
        <f t="shared" si="43"/>
        <v>0</v>
      </c>
      <c r="P439" s="9">
        <f>VLOOKUP(C439,{"29 - Psychiatrie (Erwachsene)",1;"30 - Kinder- und Jugendpsychiatrie",1;"31 - Psychosomatik",1;"00 - Bitte eine Fachabteilung auswählen",0;0,0},2,0)</f>
        <v>0</v>
      </c>
      <c r="Q439" s="9">
        <f t="shared" si="44"/>
        <v>0</v>
      </c>
      <c r="R439" s="9">
        <f t="shared" si="45"/>
        <v>0</v>
      </c>
      <c r="S439" s="9">
        <f t="shared" si="46"/>
        <v>0</v>
      </c>
      <c r="T439" s="9">
        <f t="shared" si="47"/>
        <v>0</v>
      </c>
      <c r="V439" s="9">
        <f>VLOOKUP($C439,{"29 - Psychiatrie (Erwachsene)",1;"30 - Kinder- und Jugendpsychiatrie",1;"31 - Psychosomatik",1;"00 - Bitte eine Fachabteilung auswählen",0;0,0},2,0)</f>
        <v>0</v>
      </c>
      <c r="W439" s="9" t="str">
        <f>IF('Angaben KH-Standort'!$D$13&gt;0,"VJ","KJA")</f>
        <v>KJA</v>
      </c>
      <c r="X439" s="9" t="str">
        <f>VLOOKUP(C438,{"29 - Psychiatrie (Erwachsene)","Einrichtungen2";"30 - Kinder- und Jugendpsychiatrie","Einrichtungen2";"31 - Psychosomatik","Einrichtungen2";"00 - Bitte eine Einrichtung auswählen","Leer";0,"Leer"},2,0)</f>
        <v>Leer</v>
      </c>
      <c r="Y439" s="39" t="str">
        <f t="shared" si="48"/>
        <v>Leer</v>
      </c>
      <c r="Z439" s="9" t="str">
        <f>VLOOKUP($C439,{"29 - Psychiatrie (Erwachsene)","Psychiatrie";"30 - Kinder- und Jugendpsychiatrie","KJPsychiatrie";"31 - Psychosomatik","Psychosomatik";"00 - Bitte eine Fachabteilung auswählen","Leer";0,"Leer"},2,0)</f>
        <v>Leer</v>
      </c>
    </row>
    <row r="440" spans="2:26" ht="15" customHeight="1" x14ac:dyDescent="0.25">
      <c r="B440" s="78" t="str">
        <f t="shared" si="49"/>
        <v>!!!</v>
      </c>
      <c r="C440" s="279"/>
      <c r="D440" s="272"/>
      <c r="E440" s="280"/>
      <c r="F440" s="92"/>
      <c r="G440" s="281"/>
      <c r="H440" s="46"/>
      <c r="I440" s="46"/>
      <c r="J440" s="72"/>
      <c r="O440" s="9">
        <f t="shared" si="43"/>
        <v>0</v>
      </c>
      <c r="P440" s="9">
        <f>VLOOKUP(C440,{"29 - Psychiatrie (Erwachsene)",1;"30 - Kinder- und Jugendpsychiatrie",1;"31 - Psychosomatik",1;"00 - Bitte eine Fachabteilung auswählen",0;0,0},2,0)</f>
        <v>0</v>
      </c>
      <c r="Q440" s="9">
        <f t="shared" si="44"/>
        <v>0</v>
      </c>
      <c r="R440" s="9">
        <f t="shared" si="45"/>
        <v>0</v>
      </c>
      <c r="S440" s="9">
        <f t="shared" si="46"/>
        <v>0</v>
      </c>
      <c r="T440" s="9">
        <f t="shared" si="47"/>
        <v>0</v>
      </c>
      <c r="V440" s="9">
        <f>VLOOKUP($C440,{"29 - Psychiatrie (Erwachsene)",1;"30 - Kinder- und Jugendpsychiatrie",1;"31 - Psychosomatik",1;"00 - Bitte eine Fachabteilung auswählen",0;0,0},2,0)</f>
        <v>0</v>
      </c>
      <c r="W440" s="9" t="str">
        <f>IF('Angaben KH-Standort'!$D$13&gt;0,"VJ","KJA")</f>
        <v>KJA</v>
      </c>
      <c r="X440" s="9" t="str">
        <f>VLOOKUP(C439,{"29 - Psychiatrie (Erwachsene)","Einrichtungen2";"30 - Kinder- und Jugendpsychiatrie","Einrichtungen2";"31 - Psychosomatik","Einrichtungen2";"00 - Bitte eine Einrichtung auswählen","Leer";0,"Leer"},2,0)</f>
        <v>Leer</v>
      </c>
      <c r="Y440" s="39" t="str">
        <f t="shared" si="48"/>
        <v>Leer</v>
      </c>
      <c r="Z440" s="9" t="str">
        <f>VLOOKUP($C440,{"29 - Psychiatrie (Erwachsene)","Psychiatrie";"30 - Kinder- und Jugendpsychiatrie","KJPsychiatrie";"31 - Psychosomatik","Psychosomatik";"00 - Bitte eine Fachabteilung auswählen","Leer";0,"Leer"},2,0)</f>
        <v>Leer</v>
      </c>
    </row>
    <row r="441" spans="2:26" ht="15" customHeight="1" x14ac:dyDescent="0.25">
      <c r="B441" s="78" t="str">
        <f t="shared" si="49"/>
        <v>!!!</v>
      </c>
      <c r="C441" s="279"/>
      <c r="D441" s="272"/>
      <c r="E441" s="280"/>
      <c r="F441" s="92"/>
      <c r="G441" s="281"/>
      <c r="H441" s="46"/>
      <c r="I441" s="46"/>
      <c r="J441" s="72"/>
      <c r="O441" s="9">
        <f t="shared" si="43"/>
        <v>0</v>
      </c>
      <c r="P441" s="9">
        <f>VLOOKUP(C441,{"29 - Psychiatrie (Erwachsene)",1;"30 - Kinder- und Jugendpsychiatrie",1;"31 - Psychosomatik",1;"00 - Bitte eine Fachabteilung auswählen",0;0,0},2,0)</f>
        <v>0</v>
      </c>
      <c r="Q441" s="9">
        <f t="shared" si="44"/>
        <v>0</v>
      </c>
      <c r="R441" s="9">
        <f t="shared" si="45"/>
        <v>0</v>
      </c>
      <c r="S441" s="9">
        <f t="shared" si="46"/>
        <v>0</v>
      </c>
      <c r="T441" s="9">
        <f t="shared" si="47"/>
        <v>0</v>
      </c>
      <c r="V441" s="9">
        <f>VLOOKUP($C441,{"29 - Psychiatrie (Erwachsene)",1;"30 - Kinder- und Jugendpsychiatrie",1;"31 - Psychosomatik",1;"00 - Bitte eine Fachabteilung auswählen",0;0,0},2,0)</f>
        <v>0</v>
      </c>
      <c r="W441" s="9" t="str">
        <f>IF('Angaben KH-Standort'!$D$13&gt;0,"VJ","KJA")</f>
        <v>KJA</v>
      </c>
      <c r="X441" s="9" t="str">
        <f>VLOOKUP(C440,{"29 - Psychiatrie (Erwachsene)","Einrichtungen2";"30 - Kinder- und Jugendpsychiatrie","Einrichtungen2";"31 - Psychosomatik","Einrichtungen2";"00 - Bitte eine Einrichtung auswählen","Leer";0,"Leer"},2,0)</f>
        <v>Leer</v>
      </c>
      <c r="Y441" s="39" t="str">
        <f t="shared" si="48"/>
        <v>Leer</v>
      </c>
      <c r="Z441" s="9" t="str">
        <f>VLOOKUP($C441,{"29 - Psychiatrie (Erwachsene)","Psychiatrie";"30 - Kinder- und Jugendpsychiatrie","KJPsychiatrie";"31 - Psychosomatik","Psychosomatik";"00 - Bitte eine Fachabteilung auswählen","Leer";0,"Leer"},2,0)</f>
        <v>Leer</v>
      </c>
    </row>
    <row r="442" spans="2:26" ht="15" customHeight="1" x14ac:dyDescent="0.25">
      <c r="B442" s="78" t="str">
        <f t="shared" si="49"/>
        <v>!!!</v>
      </c>
      <c r="C442" s="279"/>
      <c r="D442" s="272"/>
      <c r="E442" s="280"/>
      <c r="F442" s="92"/>
      <c r="G442" s="281"/>
      <c r="H442" s="46"/>
      <c r="I442" s="46"/>
      <c r="J442" s="72"/>
      <c r="O442" s="9">
        <f t="shared" si="43"/>
        <v>0</v>
      </c>
      <c r="P442" s="9">
        <f>VLOOKUP(C442,{"29 - Psychiatrie (Erwachsene)",1;"30 - Kinder- und Jugendpsychiatrie",1;"31 - Psychosomatik",1;"00 - Bitte eine Fachabteilung auswählen",0;0,0},2,0)</f>
        <v>0</v>
      </c>
      <c r="Q442" s="9">
        <f t="shared" si="44"/>
        <v>0</v>
      </c>
      <c r="R442" s="9">
        <f t="shared" si="45"/>
        <v>0</v>
      </c>
      <c r="S442" s="9">
        <f t="shared" si="46"/>
        <v>0</v>
      </c>
      <c r="T442" s="9">
        <f t="shared" si="47"/>
        <v>0</v>
      </c>
      <c r="V442" s="9">
        <f>VLOOKUP($C442,{"29 - Psychiatrie (Erwachsene)",1;"30 - Kinder- und Jugendpsychiatrie",1;"31 - Psychosomatik",1;"00 - Bitte eine Fachabteilung auswählen",0;0,0},2,0)</f>
        <v>0</v>
      </c>
      <c r="W442" s="9" t="str">
        <f>IF('Angaben KH-Standort'!$D$13&gt;0,"VJ","KJA")</f>
        <v>KJA</v>
      </c>
      <c r="X442" s="9" t="str">
        <f>VLOOKUP(C441,{"29 - Psychiatrie (Erwachsene)","Einrichtungen2";"30 - Kinder- und Jugendpsychiatrie","Einrichtungen2";"31 - Psychosomatik","Einrichtungen2";"00 - Bitte eine Einrichtung auswählen","Leer";0,"Leer"},2,0)</f>
        <v>Leer</v>
      </c>
      <c r="Y442" s="39" t="str">
        <f t="shared" si="48"/>
        <v>Leer</v>
      </c>
      <c r="Z442" s="9" t="str">
        <f>VLOOKUP($C442,{"29 - Psychiatrie (Erwachsene)","Psychiatrie";"30 - Kinder- und Jugendpsychiatrie","KJPsychiatrie";"31 - Psychosomatik","Psychosomatik";"00 - Bitte eine Fachabteilung auswählen","Leer";0,"Leer"},2,0)</f>
        <v>Leer</v>
      </c>
    </row>
    <row r="443" spans="2:26" ht="15" customHeight="1" x14ac:dyDescent="0.25">
      <c r="B443" s="78" t="str">
        <f t="shared" si="49"/>
        <v>!!!</v>
      </c>
      <c r="C443" s="279"/>
      <c r="D443" s="272"/>
      <c r="E443" s="280"/>
      <c r="F443" s="92"/>
      <c r="G443" s="281"/>
      <c r="H443" s="46"/>
      <c r="I443" s="46"/>
      <c r="J443" s="72"/>
      <c r="O443" s="9">
        <f t="shared" si="43"/>
        <v>0</v>
      </c>
      <c r="P443" s="9">
        <f>VLOOKUP(C443,{"29 - Psychiatrie (Erwachsene)",1;"30 - Kinder- und Jugendpsychiatrie",1;"31 - Psychosomatik",1;"00 - Bitte eine Fachabteilung auswählen",0;0,0},2,0)</f>
        <v>0</v>
      </c>
      <c r="Q443" s="9">
        <f t="shared" si="44"/>
        <v>0</v>
      </c>
      <c r="R443" s="9">
        <f t="shared" si="45"/>
        <v>0</v>
      </c>
      <c r="S443" s="9">
        <f t="shared" si="46"/>
        <v>0</v>
      </c>
      <c r="T443" s="9">
        <f t="shared" si="47"/>
        <v>0</v>
      </c>
      <c r="V443" s="9">
        <f>VLOOKUP($C443,{"29 - Psychiatrie (Erwachsene)",1;"30 - Kinder- und Jugendpsychiatrie",1;"31 - Psychosomatik",1;"00 - Bitte eine Fachabteilung auswählen",0;0,0},2,0)</f>
        <v>0</v>
      </c>
      <c r="W443" s="9" t="str">
        <f>IF('Angaben KH-Standort'!$D$13&gt;0,"VJ","KJA")</f>
        <v>KJA</v>
      </c>
      <c r="X443" s="9" t="str">
        <f>VLOOKUP(C442,{"29 - Psychiatrie (Erwachsene)","Einrichtungen2";"30 - Kinder- und Jugendpsychiatrie","Einrichtungen2";"31 - Psychosomatik","Einrichtungen2";"00 - Bitte eine Einrichtung auswählen","Leer";0,"Leer"},2,0)</f>
        <v>Leer</v>
      </c>
      <c r="Y443" s="39" t="str">
        <f t="shared" si="48"/>
        <v>Leer</v>
      </c>
      <c r="Z443" s="9" t="str">
        <f>VLOOKUP($C443,{"29 - Psychiatrie (Erwachsene)","Psychiatrie";"30 - Kinder- und Jugendpsychiatrie","KJPsychiatrie";"31 - Psychosomatik","Psychosomatik";"00 - Bitte eine Fachabteilung auswählen","Leer";0,"Leer"},2,0)</f>
        <v>Leer</v>
      </c>
    </row>
    <row r="444" spans="2:26" ht="15" customHeight="1" x14ac:dyDescent="0.25">
      <c r="B444" s="78" t="str">
        <f t="shared" si="49"/>
        <v>!!!</v>
      </c>
      <c r="C444" s="279"/>
      <c r="D444" s="272"/>
      <c r="E444" s="280"/>
      <c r="F444" s="92"/>
      <c r="G444" s="281"/>
      <c r="H444" s="46"/>
      <c r="I444" s="46"/>
      <c r="J444" s="72"/>
      <c r="O444" s="9">
        <f t="shared" si="43"/>
        <v>0</v>
      </c>
      <c r="P444" s="9">
        <f>VLOOKUP(C444,{"29 - Psychiatrie (Erwachsene)",1;"30 - Kinder- und Jugendpsychiatrie",1;"31 - Psychosomatik",1;"00 - Bitte eine Fachabteilung auswählen",0;0,0},2,0)</f>
        <v>0</v>
      </c>
      <c r="Q444" s="9">
        <f t="shared" si="44"/>
        <v>0</v>
      </c>
      <c r="R444" s="9">
        <f t="shared" si="45"/>
        <v>0</v>
      </c>
      <c r="S444" s="9">
        <f t="shared" si="46"/>
        <v>0</v>
      </c>
      <c r="T444" s="9">
        <f t="shared" si="47"/>
        <v>0</v>
      </c>
      <c r="V444" s="9">
        <f>VLOOKUP($C444,{"29 - Psychiatrie (Erwachsene)",1;"30 - Kinder- und Jugendpsychiatrie",1;"31 - Psychosomatik",1;"00 - Bitte eine Fachabteilung auswählen",0;0,0},2,0)</f>
        <v>0</v>
      </c>
      <c r="W444" s="9" t="str">
        <f>IF('Angaben KH-Standort'!$D$13&gt;0,"VJ","KJA")</f>
        <v>KJA</v>
      </c>
      <c r="X444" s="9" t="str">
        <f>VLOOKUP(C443,{"29 - Psychiatrie (Erwachsene)","Einrichtungen2";"30 - Kinder- und Jugendpsychiatrie","Einrichtungen2";"31 - Psychosomatik","Einrichtungen2";"00 - Bitte eine Einrichtung auswählen","Leer";0,"Leer"},2,0)</f>
        <v>Leer</v>
      </c>
      <c r="Y444" s="39" t="str">
        <f t="shared" si="48"/>
        <v>Leer</v>
      </c>
      <c r="Z444" s="9" t="str">
        <f>VLOOKUP($C444,{"29 - Psychiatrie (Erwachsene)","Psychiatrie";"30 - Kinder- und Jugendpsychiatrie","KJPsychiatrie";"31 - Psychosomatik","Psychosomatik";"00 - Bitte eine Fachabteilung auswählen","Leer";0,"Leer"},2,0)</f>
        <v>Leer</v>
      </c>
    </row>
    <row r="445" spans="2:26" ht="15" customHeight="1" x14ac:dyDescent="0.25">
      <c r="B445" s="78" t="str">
        <f t="shared" si="49"/>
        <v>!!!</v>
      </c>
      <c r="C445" s="279"/>
      <c r="D445" s="272"/>
      <c r="E445" s="280"/>
      <c r="F445" s="92"/>
      <c r="G445" s="281"/>
      <c r="H445" s="46"/>
      <c r="I445" s="46"/>
      <c r="J445" s="72"/>
      <c r="O445" s="9">
        <f t="shared" si="43"/>
        <v>0</v>
      </c>
      <c r="P445" s="9">
        <f>VLOOKUP(C445,{"29 - Psychiatrie (Erwachsene)",1;"30 - Kinder- und Jugendpsychiatrie",1;"31 - Psychosomatik",1;"00 - Bitte eine Fachabteilung auswählen",0;0,0},2,0)</f>
        <v>0</v>
      </c>
      <c r="Q445" s="9">
        <f t="shared" si="44"/>
        <v>0</v>
      </c>
      <c r="R445" s="9">
        <f t="shared" si="45"/>
        <v>0</v>
      </c>
      <c r="S445" s="9">
        <f t="shared" si="46"/>
        <v>0</v>
      </c>
      <c r="T445" s="9">
        <f t="shared" si="47"/>
        <v>0</v>
      </c>
      <c r="V445" s="9">
        <f>VLOOKUP($C445,{"29 - Psychiatrie (Erwachsene)",1;"30 - Kinder- und Jugendpsychiatrie",1;"31 - Psychosomatik",1;"00 - Bitte eine Fachabteilung auswählen",0;0,0},2,0)</f>
        <v>0</v>
      </c>
      <c r="W445" s="9" t="str">
        <f>IF('Angaben KH-Standort'!$D$13&gt;0,"VJ","KJA")</f>
        <v>KJA</v>
      </c>
      <c r="X445" s="9" t="str">
        <f>VLOOKUP(C444,{"29 - Psychiatrie (Erwachsene)","Einrichtungen2";"30 - Kinder- und Jugendpsychiatrie","Einrichtungen2";"31 - Psychosomatik","Einrichtungen2";"00 - Bitte eine Einrichtung auswählen","Leer";0,"Leer"},2,0)</f>
        <v>Leer</v>
      </c>
      <c r="Y445" s="39" t="str">
        <f t="shared" si="48"/>
        <v>Leer</v>
      </c>
      <c r="Z445" s="9" t="str">
        <f>VLOOKUP($C445,{"29 - Psychiatrie (Erwachsene)","Psychiatrie";"30 - Kinder- und Jugendpsychiatrie","KJPsychiatrie";"31 - Psychosomatik","Psychosomatik";"00 - Bitte eine Fachabteilung auswählen","Leer";0,"Leer"},2,0)</f>
        <v>Leer</v>
      </c>
    </row>
    <row r="446" spans="2:26" ht="15" customHeight="1" x14ac:dyDescent="0.25">
      <c r="B446" s="78" t="str">
        <f t="shared" si="49"/>
        <v>!!!</v>
      </c>
      <c r="C446" s="279"/>
      <c r="D446" s="272"/>
      <c r="E446" s="280"/>
      <c r="F446" s="92"/>
      <c r="G446" s="281"/>
      <c r="H446" s="46"/>
      <c r="I446" s="46"/>
      <c r="J446" s="72"/>
      <c r="O446" s="9">
        <f t="shared" si="43"/>
        <v>0</v>
      </c>
      <c r="P446" s="9">
        <f>VLOOKUP(C446,{"29 - Psychiatrie (Erwachsene)",1;"30 - Kinder- und Jugendpsychiatrie",1;"31 - Psychosomatik",1;"00 - Bitte eine Fachabteilung auswählen",0;0,0},2,0)</f>
        <v>0</v>
      </c>
      <c r="Q446" s="9">
        <f t="shared" si="44"/>
        <v>0</v>
      </c>
      <c r="R446" s="9">
        <f t="shared" si="45"/>
        <v>0</v>
      </c>
      <c r="S446" s="9">
        <f t="shared" si="46"/>
        <v>0</v>
      </c>
      <c r="T446" s="9">
        <f t="shared" si="47"/>
        <v>0</v>
      </c>
      <c r="V446" s="9">
        <f>VLOOKUP($C446,{"29 - Psychiatrie (Erwachsene)",1;"30 - Kinder- und Jugendpsychiatrie",1;"31 - Psychosomatik",1;"00 - Bitte eine Fachabteilung auswählen",0;0,0},2,0)</f>
        <v>0</v>
      </c>
      <c r="W446" s="9" t="str">
        <f>IF('Angaben KH-Standort'!$D$13&gt;0,"VJ","KJA")</f>
        <v>KJA</v>
      </c>
      <c r="X446" s="9" t="str">
        <f>VLOOKUP(C445,{"29 - Psychiatrie (Erwachsene)","Einrichtungen2";"30 - Kinder- und Jugendpsychiatrie","Einrichtungen2";"31 - Psychosomatik","Einrichtungen2";"00 - Bitte eine Einrichtung auswählen","Leer";0,"Leer"},2,0)</f>
        <v>Leer</v>
      </c>
      <c r="Y446" s="39" t="str">
        <f t="shared" si="48"/>
        <v>Leer</v>
      </c>
      <c r="Z446" s="9" t="str">
        <f>VLOOKUP($C446,{"29 - Psychiatrie (Erwachsene)","Psychiatrie";"30 - Kinder- und Jugendpsychiatrie","KJPsychiatrie";"31 - Psychosomatik","Psychosomatik";"00 - Bitte eine Fachabteilung auswählen","Leer";0,"Leer"},2,0)</f>
        <v>Leer</v>
      </c>
    </row>
    <row r="447" spans="2:26" ht="15" customHeight="1" x14ac:dyDescent="0.25">
      <c r="B447" s="78" t="str">
        <f t="shared" si="49"/>
        <v>!!!</v>
      </c>
      <c r="C447" s="279"/>
      <c r="D447" s="272"/>
      <c r="E447" s="280"/>
      <c r="F447" s="92"/>
      <c r="G447" s="281"/>
      <c r="H447" s="46"/>
      <c r="I447" s="46"/>
      <c r="J447" s="72"/>
      <c r="O447" s="9">
        <f t="shared" si="43"/>
        <v>0</v>
      </c>
      <c r="P447" s="9">
        <f>VLOOKUP(C447,{"29 - Psychiatrie (Erwachsene)",1;"30 - Kinder- und Jugendpsychiatrie",1;"31 - Psychosomatik",1;"00 - Bitte eine Fachabteilung auswählen",0;0,0},2,0)</f>
        <v>0</v>
      </c>
      <c r="Q447" s="9">
        <f t="shared" si="44"/>
        <v>0</v>
      </c>
      <c r="R447" s="9">
        <f t="shared" si="45"/>
        <v>0</v>
      </c>
      <c r="S447" s="9">
        <f t="shared" si="46"/>
        <v>0</v>
      </c>
      <c r="T447" s="9">
        <f t="shared" si="47"/>
        <v>0</v>
      </c>
      <c r="V447" s="9">
        <f>VLOOKUP($C447,{"29 - Psychiatrie (Erwachsene)",1;"30 - Kinder- und Jugendpsychiatrie",1;"31 - Psychosomatik",1;"00 - Bitte eine Fachabteilung auswählen",0;0,0},2,0)</f>
        <v>0</v>
      </c>
      <c r="W447" s="9" t="str">
        <f>IF('Angaben KH-Standort'!$D$13&gt;0,"VJ","KJA")</f>
        <v>KJA</v>
      </c>
      <c r="X447" s="9" t="str">
        <f>VLOOKUP(C446,{"29 - Psychiatrie (Erwachsene)","Einrichtungen2";"30 - Kinder- und Jugendpsychiatrie","Einrichtungen2";"31 - Psychosomatik","Einrichtungen2";"00 - Bitte eine Einrichtung auswählen","Leer";0,"Leer"},2,0)</f>
        <v>Leer</v>
      </c>
      <c r="Y447" s="39" t="str">
        <f t="shared" si="48"/>
        <v>Leer</v>
      </c>
      <c r="Z447" s="9" t="str">
        <f>VLOOKUP($C447,{"29 - Psychiatrie (Erwachsene)","Psychiatrie";"30 - Kinder- und Jugendpsychiatrie","KJPsychiatrie";"31 - Psychosomatik","Psychosomatik";"00 - Bitte eine Fachabteilung auswählen","Leer";0,"Leer"},2,0)</f>
        <v>Leer</v>
      </c>
    </row>
    <row r="448" spans="2:26" ht="15" customHeight="1" x14ac:dyDescent="0.25">
      <c r="B448" s="78" t="str">
        <f t="shared" si="49"/>
        <v>!!!</v>
      </c>
      <c r="C448" s="279"/>
      <c r="D448" s="272"/>
      <c r="E448" s="280"/>
      <c r="F448" s="92"/>
      <c r="G448" s="281"/>
      <c r="H448" s="46"/>
      <c r="I448" s="46"/>
      <c r="J448" s="72"/>
      <c r="O448" s="9">
        <f t="shared" si="43"/>
        <v>0</v>
      </c>
      <c r="P448" s="9">
        <f>VLOOKUP(C448,{"29 - Psychiatrie (Erwachsene)",1;"30 - Kinder- und Jugendpsychiatrie",1;"31 - Psychosomatik",1;"00 - Bitte eine Fachabteilung auswählen",0;0,0},2,0)</f>
        <v>0</v>
      </c>
      <c r="Q448" s="9">
        <f t="shared" si="44"/>
        <v>0</v>
      </c>
      <c r="R448" s="9">
        <f t="shared" si="45"/>
        <v>0</v>
      </c>
      <c r="S448" s="9">
        <f t="shared" si="46"/>
        <v>0</v>
      </c>
      <c r="T448" s="9">
        <f t="shared" si="47"/>
        <v>0</v>
      </c>
      <c r="V448" s="9">
        <f>VLOOKUP($C448,{"29 - Psychiatrie (Erwachsene)",1;"30 - Kinder- und Jugendpsychiatrie",1;"31 - Psychosomatik",1;"00 - Bitte eine Fachabteilung auswählen",0;0,0},2,0)</f>
        <v>0</v>
      </c>
      <c r="W448" s="9" t="str">
        <f>IF('Angaben KH-Standort'!$D$13&gt;0,"VJ","KJA")</f>
        <v>KJA</v>
      </c>
      <c r="X448" s="9" t="str">
        <f>VLOOKUP(C447,{"29 - Psychiatrie (Erwachsene)","Einrichtungen2";"30 - Kinder- und Jugendpsychiatrie","Einrichtungen2";"31 - Psychosomatik","Einrichtungen2";"00 - Bitte eine Einrichtung auswählen","Leer";0,"Leer"},2,0)</f>
        <v>Leer</v>
      </c>
      <c r="Y448" s="39" t="str">
        <f t="shared" si="48"/>
        <v>Leer</v>
      </c>
      <c r="Z448" s="9" t="str">
        <f>VLOOKUP($C448,{"29 - Psychiatrie (Erwachsene)","Psychiatrie";"30 - Kinder- und Jugendpsychiatrie","KJPsychiatrie";"31 - Psychosomatik","Psychosomatik";"00 - Bitte eine Fachabteilung auswählen","Leer";0,"Leer"},2,0)</f>
        <v>Leer</v>
      </c>
    </row>
    <row r="449" spans="2:26" ht="15" customHeight="1" x14ac:dyDescent="0.25">
      <c r="B449" s="78" t="str">
        <f t="shared" si="49"/>
        <v>!!!</v>
      </c>
      <c r="C449" s="279"/>
      <c r="D449" s="272"/>
      <c r="E449" s="280"/>
      <c r="F449" s="92"/>
      <c r="G449" s="281"/>
      <c r="H449" s="46"/>
      <c r="I449" s="46"/>
      <c r="J449" s="72"/>
      <c r="O449" s="9">
        <f t="shared" si="43"/>
        <v>0</v>
      </c>
      <c r="P449" s="9">
        <f>VLOOKUP(C449,{"29 - Psychiatrie (Erwachsene)",1;"30 - Kinder- und Jugendpsychiatrie",1;"31 - Psychosomatik",1;"00 - Bitte eine Fachabteilung auswählen",0;0,0},2,0)</f>
        <v>0</v>
      </c>
      <c r="Q449" s="9">
        <f t="shared" si="44"/>
        <v>0</v>
      </c>
      <c r="R449" s="9">
        <f t="shared" si="45"/>
        <v>0</v>
      </c>
      <c r="S449" s="9">
        <f t="shared" si="46"/>
        <v>0</v>
      </c>
      <c r="T449" s="9">
        <f t="shared" si="47"/>
        <v>0</v>
      </c>
      <c r="V449" s="9">
        <f>VLOOKUP($C449,{"29 - Psychiatrie (Erwachsene)",1;"30 - Kinder- und Jugendpsychiatrie",1;"31 - Psychosomatik",1;"00 - Bitte eine Fachabteilung auswählen",0;0,0},2,0)</f>
        <v>0</v>
      </c>
      <c r="W449" s="9" t="str">
        <f>IF('Angaben KH-Standort'!$D$13&gt;0,"VJ","KJA")</f>
        <v>KJA</v>
      </c>
      <c r="X449" s="9" t="str">
        <f>VLOOKUP(C448,{"29 - Psychiatrie (Erwachsene)","Einrichtungen2";"30 - Kinder- und Jugendpsychiatrie","Einrichtungen2";"31 - Psychosomatik","Einrichtungen2";"00 - Bitte eine Einrichtung auswählen","Leer";0,"Leer"},2,0)</f>
        <v>Leer</v>
      </c>
      <c r="Y449" s="39" t="str">
        <f t="shared" si="48"/>
        <v>Leer</v>
      </c>
      <c r="Z449" s="9" t="str">
        <f>VLOOKUP($C449,{"29 - Psychiatrie (Erwachsene)","Psychiatrie";"30 - Kinder- und Jugendpsychiatrie","KJPsychiatrie";"31 - Psychosomatik","Psychosomatik";"00 - Bitte eine Fachabteilung auswählen","Leer";0,"Leer"},2,0)</f>
        <v>Leer</v>
      </c>
    </row>
    <row r="450" spans="2:26" ht="15" customHeight="1" x14ac:dyDescent="0.25">
      <c r="B450" s="78" t="str">
        <f t="shared" si="49"/>
        <v>!!!</v>
      </c>
      <c r="C450" s="279"/>
      <c r="D450" s="272"/>
      <c r="E450" s="280"/>
      <c r="F450" s="92"/>
      <c r="G450" s="281"/>
      <c r="H450" s="46"/>
      <c r="I450" s="46"/>
      <c r="J450" s="72"/>
      <c r="O450" s="9">
        <f t="shared" si="43"/>
        <v>0</v>
      </c>
      <c r="P450" s="9">
        <f>VLOOKUP(C450,{"29 - Psychiatrie (Erwachsene)",1;"30 - Kinder- und Jugendpsychiatrie",1;"31 - Psychosomatik",1;"00 - Bitte eine Fachabteilung auswählen",0;0,0},2,0)</f>
        <v>0</v>
      </c>
      <c r="Q450" s="9">
        <f t="shared" si="44"/>
        <v>0</v>
      </c>
      <c r="R450" s="9">
        <f t="shared" si="45"/>
        <v>0</v>
      </c>
      <c r="S450" s="9">
        <f t="shared" si="46"/>
        <v>0</v>
      </c>
      <c r="T450" s="9">
        <f t="shared" si="47"/>
        <v>0</v>
      </c>
      <c r="V450" s="9">
        <f>VLOOKUP($C450,{"29 - Psychiatrie (Erwachsene)",1;"30 - Kinder- und Jugendpsychiatrie",1;"31 - Psychosomatik",1;"00 - Bitte eine Fachabteilung auswählen",0;0,0},2,0)</f>
        <v>0</v>
      </c>
      <c r="W450" s="9" t="str">
        <f>IF('Angaben KH-Standort'!$D$13&gt;0,"VJ","KJA")</f>
        <v>KJA</v>
      </c>
      <c r="X450" s="9" t="str">
        <f>VLOOKUP(C449,{"29 - Psychiatrie (Erwachsene)","Einrichtungen2";"30 - Kinder- und Jugendpsychiatrie","Einrichtungen2";"31 - Psychosomatik","Einrichtungen2";"00 - Bitte eine Einrichtung auswählen","Leer";0,"Leer"},2,0)</f>
        <v>Leer</v>
      </c>
      <c r="Y450" s="39" t="str">
        <f t="shared" si="48"/>
        <v>Leer</v>
      </c>
      <c r="Z450" s="9" t="str">
        <f>VLOOKUP($C450,{"29 - Psychiatrie (Erwachsene)","Psychiatrie";"30 - Kinder- und Jugendpsychiatrie","KJPsychiatrie";"31 - Psychosomatik","Psychosomatik";"00 - Bitte eine Fachabteilung auswählen","Leer";0,"Leer"},2,0)</f>
        <v>Leer</v>
      </c>
    </row>
    <row r="451" spans="2:26" ht="15" customHeight="1" x14ac:dyDescent="0.25">
      <c r="B451" s="78" t="str">
        <f t="shared" si="49"/>
        <v>!!!</v>
      </c>
      <c r="C451" s="279"/>
      <c r="D451" s="272"/>
      <c r="E451" s="280"/>
      <c r="F451" s="92"/>
      <c r="G451" s="281"/>
      <c r="H451" s="46"/>
      <c r="I451" s="46"/>
      <c r="J451" s="72"/>
      <c r="O451" s="9">
        <f t="shared" si="43"/>
        <v>0</v>
      </c>
      <c r="P451" s="9">
        <f>VLOOKUP(C451,{"29 - Psychiatrie (Erwachsene)",1;"30 - Kinder- und Jugendpsychiatrie",1;"31 - Psychosomatik",1;"00 - Bitte eine Fachabteilung auswählen",0;0,0},2,0)</f>
        <v>0</v>
      </c>
      <c r="Q451" s="9">
        <f t="shared" si="44"/>
        <v>0</v>
      </c>
      <c r="R451" s="9">
        <f t="shared" si="45"/>
        <v>0</v>
      </c>
      <c r="S451" s="9">
        <f t="shared" si="46"/>
        <v>0</v>
      </c>
      <c r="T451" s="9">
        <f t="shared" si="47"/>
        <v>0</v>
      </c>
      <c r="V451" s="9">
        <f>VLOOKUP($C451,{"29 - Psychiatrie (Erwachsene)",1;"30 - Kinder- und Jugendpsychiatrie",1;"31 - Psychosomatik",1;"00 - Bitte eine Fachabteilung auswählen",0;0,0},2,0)</f>
        <v>0</v>
      </c>
      <c r="W451" s="9" t="str">
        <f>IF('Angaben KH-Standort'!$D$13&gt;0,"VJ","KJA")</f>
        <v>KJA</v>
      </c>
      <c r="X451" s="9" t="str">
        <f>VLOOKUP(C450,{"29 - Psychiatrie (Erwachsene)","Einrichtungen2";"30 - Kinder- und Jugendpsychiatrie","Einrichtungen2";"31 - Psychosomatik","Einrichtungen2";"00 - Bitte eine Einrichtung auswählen","Leer";0,"Leer"},2,0)</f>
        <v>Leer</v>
      </c>
      <c r="Y451" s="39" t="str">
        <f t="shared" si="48"/>
        <v>Leer</v>
      </c>
      <c r="Z451" s="9" t="str">
        <f>VLOOKUP($C451,{"29 - Psychiatrie (Erwachsene)","Psychiatrie";"30 - Kinder- und Jugendpsychiatrie","KJPsychiatrie";"31 - Psychosomatik","Psychosomatik";"00 - Bitte eine Fachabteilung auswählen","Leer";0,"Leer"},2,0)</f>
        <v>Leer</v>
      </c>
    </row>
    <row r="452" spans="2:26" ht="15" customHeight="1" x14ac:dyDescent="0.25">
      <c r="B452" s="78" t="str">
        <f t="shared" si="49"/>
        <v>!!!</v>
      </c>
      <c r="C452" s="279"/>
      <c r="D452" s="272"/>
      <c r="E452" s="280"/>
      <c r="F452" s="92"/>
      <c r="G452" s="281"/>
      <c r="H452" s="46"/>
      <c r="I452" s="46"/>
      <c r="J452" s="72"/>
      <c r="O452" s="9">
        <f t="shared" si="43"/>
        <v>0</v>
      </c>
      <c r="P452" s="9">
        <f>VLOOKUP(C452,{"29 - Psychiatrie (Erwachsene)",1;"30 - Kinder- und Jugendpsychiatrie",1;"31 - Psychosomatik",1;"00 - Bitte eine Fachabteilung auswählen",0;0,0},2,0)</f>
        <v>0</v>
      </c>
      <c r="Q452" s="9">
        <f t="shared" si="44"/>
        <v>0</v>
      </c>
      <c r="R452" s="9">
        <f t="shared" si="45"/>
        <v>0</v>
      </c>
      <c r="S452" s="9">
        <f t="shared" si="46"/>
        <v>0</v>
      </c>
      <c r="T452" s="9">
        <f t="shared" si="47"/>
        <v>0</v>
      </c>
      <c r="V452" s="9">
        <f>VLOOKUP($C452,{"29 - Psychiatrie (Erwachsene)",1;"30 - Kinder- und Jugendpsychiatrie",1;"31 - Psychosomatik",1;"00 - Bitte eine Fachabteilung auswählen",0;0,0},2,0)</f>
        <v>0</v>
      </c>
      <c r="W452" s="9" t="str">
        <f>IF('Angaben KH-Standort'!$D$13&gt;0,"VJ","KJA")</f>
        <v>KJA</v>
      </c>
      <c r="X452" s="9" t="str">
        <f>VLOOKUP(C451,{"29 - Psychiatrie (Erwachsene)","Einrichtungen2";"30 - Kinder- und Jugendpsychiatrie","Einrichtungen2";"31 - Psychosomatik","Einrichtungen2";"00 - Bitte eine Einrichtung auswählen","Leer";0,"Leer"},2,0)</f>
        <v>Leer</v>
      </c>
      <c r="Y452" s="39" t="str">
        <f t="shared" si="48"/>
        <v>Leer</v>
      </c>
      <c r="Z452" s="9" t="str">
        <f>VLOOKUP($C452,{"29 - Psychiatrie (Erwachsene)","Psychiatrie";"30 - Kinder- und Jugendpsychiatrie","KJPsychiatrie";"31 - Psychosomatik","Psychosomatik";"00 - Bitte eine Fachabteilung auswählen","Leer";0,"Leer"},2,0)</f>
        <v>Leer</v>
      </c>
    </row>
    <row r="453" spans="2:26" ht="15" customHeight="1" x14ac:dyDescent="0.25">
      <c r="B453" s="78" t="str">
        <f t="shared" si="49"/>
        <v>!!!</v>
      </c>
      <c r="C453" s="279"/>
      <c r="D453" s="272"/>
      <c r="E453" s="280"/>
      <c r="F453" s="92"/>
      <c r="G453" s="281"/>
      <c r="H453" s="46"/>
      <c r="I453" s="46"/>
      <c r="J453" s="72"/>
      <c r="O453" s="9">
        <f t="shared" si="43"/>
        <v>0</v>
      </c>
      <c r="P453" s="9">
        <f>VLOOKUP(C453,{"29 - Psychiatrie (Erwachsene)",1;"30 - Kinder- und Jugendpsychiatrie",1;"31 - Psychosomatik",1;"00 - Bitte eine Fachabteilung auswählen",0;0,0},2,0)</f>
        <v>0</v>
      </c>
      <c r="Q453" s="9">
        <f t="shared" si="44"/>
        <v>0</v>
      </c>
      <c r="R453" s="9">
        <f t="shared" si="45"/>
        <v>0</v>
      </c>
      <c r="S453" s="9">
        <f t="shared" si="46"/>
        <v>0</v>
      </c>
      <c r="T453" s="9">
        <f t="shared" si="47"/>
        <v>0</v>
      </c>
      <c r="V453" s="9">
        <f>VLOOKUP($C453,{"29 - Psychiatrie (Erwachsene)",1;"30 - Kinder- und Jugendpsychiatrie",1;"31 - Psychosomatik",1;"00 - Bitte eine Fachabteilung auswählen",0;0,0},2,0)</f>
        <v>0</v>
      </c>
      <c r="W453" s="9" t="str">
        <f>IF('Angaben KH-Standort'!$D$13&gt;0,"VJ","KJA")</f>
        <v>KJA</v>
      </c>
      <c r="X453" s="9" t="str">
        <f>VLOOKUP(C452,{"29 - Psychiatrie (Erwachsene)","Einrichtungen2";"30 - Kinder- und Jugendpsychiatrie","Einrichtungen2";"31 - Psychosomatik","Einrichtungen2";"00 - Bitte eine Einrichtung auswählen","Leer";0,"Leer"},2,0)</f>
        <v>Leer</v>
      </c>
      <c r="Y453" s="39" t="str">
        <f t="shared" si="48"/>
        <v>Leer</v>
      </c>
      <c r="Z453" s="9" t="str">
        <f>VLOOKUP($C453,{"29 - Psychiatrie (Erwachsene)","Psychiatrie";"30 - Kinder- und Jugendpsychiatrie","KJPsychiatrie";"31 - Psychosomatik","Psychosomatik";"00 - Bitte eine Fachabteilung auswählen","Leer";0,"Leer"},2,0)</f>
        <v>Leer</v>
      </c>
    </row>
    <row r="454" spans="2:26" ht="15" customHeight="1" x14ac:dyDescent="0.25">
      <c r="B454" s="78" t="str">
        <f t="shared" si="49"/>
        <v>!!!</v>
      </c>
      <c r="C454" s="279"/>
      <c r="D454" s="272"/>
      <c r="E454" s="280"/>
      <c r="F454" s="92"/>
      <c r="G454" s="281"/>
      <c r="H454" s="46"/>
      <c r="I454" s="46"/>
      <c r="J454" s="72"/>
      <c r="O454" s="9">
        <f t="shared" si="43"/>
        <v>0</v>
      </c>
      <c r="P454" s="9">
        <f>VLOOKUP(C454,{"29 - Psychiatrie (Erwachsene)",1;"30 - Kinder- und Jugendpsychiatrie",1;"31 - Psychosomatik",1;"00 - Bitte eine Fachabteilung auswählen",0;0,0},2,0)</f>
        <v>0</v>
      </c>
      <c r="Q454" s="9">
        <f t="shared" si="44"/>
        <v>0</v>
      </c>
      <c r="R454" s="9">
        <f t="shared" si="45"/>
        <v>0</v>
      </c>
      <c r="S454" s="9">
        <f t="shared" si="46"/>
        <v>0</v>
      </c>
      <c r="T454" s="9">
        <f t="shared" si="47"/>
        <v>0</v>
      </c>
      <c r="V454" s="9">
        <f>VLOOKUP($C454,{"29 - Psychiatrie (Erwachsene)",1;"30 - Kinder- und Jugendpsychiatrie",1;"31 - Psychosomatik",1;"00 - Bitte eine Fachabteilung auswählen",0;0,0},2,0)</f>
        <v>0</v>
      </c>
      <c r="W454" s="9" t="str">
        <f>IF('Angaben KH-Standort'!$D$13&gt;0,"VJ","KJA")</f>
        <v>KJA</v>
      </c>
      <c r="X454" s="9" t="str">
        <f>VLOOKUP(C453,{"29 - Psychiatrie (Erwachsene)","Einrichtungen2";"30 - Kinder- und Jugendpsychiatrie","Einrichtungen2";"31 - Psychosomatik","Einrichtungen2";"00 - Bitte eine Einrichtung auswählen","Leer";0,"Leer"},2,0)</f>
        <v>Leer</v>
      </c>
      <c r="Y454" s="39" t="str">
        <f t="shared" si="48"/>
        <v>Leer</v>
      </c>
      <c r="Z454" s="9" t="str">
        <f>VLOOKUP($C454,{"29 - Psychiatrie (Erwachsene)","Psychiatrie";"30 - Kinder- und Jugendpsychiatrie","KJPsychiatrie";"31 - Psychosomatik","Psychosomatik";"00 - Bitte eine Fachabteilung auswählen","Leer";0,"Leer"},2,0)</f>
        <v>Leer</v>
      </c>
    </row>
    <row r="455" spans="2:26" ht="15" customHeight="1" x14ac:dyDescent="0.25">
      <c r="B455" s="78" t="str">
        <f t="shared" si="49"/>
        <v>!!!</v>
      </c>
      <c r="C455" s="279"/>
      <c r="D455" s="272"/>
      <c r="E455" s="280"/>
      <c r="F455" s="92"/>
      <c r="G455" s="281"/>
      <c r="H455" s="46"/>
      <c r="I455" s="46"/>
      <c r="J455" s="72"/>
      <c r="O455" s="9">
        <f t="shared" si="43"/>
        <v>0</v>
      </c>
      <c r="P455" s="9">
        <f>VLOOKUP(C455,{"29 - Psychiatrie (Erwachsene)",1;"30 - Kinder- und Jugendpsychiatrie",1;"31 - Psychosomatik",1;"00 - Bitte eine Fachabteilung auswählen",0;0,0},2,0)</f>
        <v>0</v>
      </c>
      <c r="Q455" s="9">
        <f t="shared" si="44"/>
        <v>0</v>
      </c>
      <c r="R455" s="9">
        <f t="shared" si="45"/>
        <v>0</v>
      </c>
      <c r="S455" s="9">
        <f t="shared" si="46"/>
        <v>0</v>
      </c>
      <c r="T455" s="9">
        <f t="shared" si="47"/>
        <v>0</v>
      </c>
      <c r="V455" s="9">
        <f>VLOOKUP($C455,{"29 - Psychiatrie (Erwachsene)",1;"30 - Kinder- und Jugendpsychiatrie",1;"31 - Psychosomatik",1;"00 - Bitte eine Fachabteilung auswählen",0;0,0},2,0)</f>
        <v>0</v>
      </c>
      <c r="W455" s="9" t="str">
        <f>IF('Angaben KH-Standort'!$D$13&gt;0,"VJ","KJA")</f>
        <v>KJA</v>
      </c>
      <c r="X455" s="9" t="str">
        <f>VLOOKUP(C454,{"29 - Psychiatrie (Erwachsene)","Einrichtungen2";"30 - Kinder- und Jugendpsychiatrie","Einrichtungen2";"31 - Psychosomatik","Einrichtungen2";"00 - Bitte eine Einrichtung auswählen","Leer";0,"Leer"},2,0)</f>
        <v>Leer</v>
      </c>
      <c r="Y455" s="39" t="str">
        <f t="shared" si="48"/>
        <v>Leer</v>
      </c>
      <c r="Z455" s="9" t="str">
        <f>VLOOKUP($C455,{"29 - Psychiatrie (Erwachsene)","Psychiatrie";"30 - Kinder- und Jugendpsychiatrie","KJPsychiatrie";"31 - Psychosomatik","Psychosomatik";"00 - Bitte eine Fachabteilung auswählen","Leer";0,"Leer"},2,0)</f>
        <v>Leer</v>
      </c>
    </row>
    <row r="456" spans="2:26" ht="15" customHeight="1" x14ac:dyDescent="0.25">
      <c r="B456" s="78" t="str">
        <f t="shared" si="49"/>
        <v>!!!</v>
      </c>
      <c r="C456" s="279"/>
      <c r="D456" s="272"/>
      <c r="E456" s="280"/>
      <c r="F456" s="92"/>
      <c r="G456" s="281"/>
      <c r="H456" s="46"/>
      <c r="I456" s="46"/>
      <c r="J456" s="72"/>
      <c r="O456" s="9">
        <f t="shared" si="43"/>
        <v>0</v>
      </c>
      <c r="P456" s="9">
        <f>VLOOKUP(C456,{"29 - Psychiatrie (Erwachsene)",1;"30 - Kinder- und Jugendpsychiatrie",1;"31 - Psychosomatik",1;"00 - Bitte eine Fachabteilung auswählen",0;0,0},2,0)</f>
        <v>0</v>
      </c>
      <c r="Q456" s="9">
        <f t="shared" si="44"/>
        <v>0</v>
      </c>
      <c r="R456" s="9">
        <f t="shared" si="45"/>
        <v>0</v>
      </c>
      <c r="S456" s="9">
        <f t="shared" si="46"/>
        <v>0</v>
      </c>
      <c r="T456" s="9">
        <f t="shared" si="47"/>
        <v>0</v>
      </c>
      <c r="V456" s="9">
        <f>VLOOKUP($C456,{"29 - Psychiatrie (Erwachsene)",1;"30 - Kinder- und Jugendpsychiatrie",1;"31 - Psychosomatik",1;"00 - Bitte eine Fachabteilung auswählen",0;0,0},2,0)</f>
        <v>0</v>
      </c>
      <c r="W456" s="9" t="str">
        <f>IF('Angaben KH-Standort'!$D$13&gt;0,"VJ","KJA")</f>
        <v>KJA</v>
      </c>
      <c r="X456" s="9" t="str">
        <f>VLOOKUP(C455,{"29 - Psychiatrie (Erwachsene)","Einrichtungen2";"30 - Kinder- und Jugendpsychiatrie","Einrichtungen2";"31 - Psychosomatik","Einrichtungen2";"00 - Bitte eine Einrichtung auswählen","Leer";0,"Leer"},2,0)</f>
        <v>Leer</v>
      </c>
      <c r="Y456" s="39" t="str">
        <f t="shared" si="48"/>
        <v>Leer</v>
      </c>
      <c r="Z456" s="9" t="str">
        <f>VLOOKUP($C456,{"29 - Psychiatrie (Erwachsene)","Psychiatrie";"30 - Kinder- und Jugendpsychiatrie","KJPsychiatrie";"31 - Psychosomatik","Psychosomatik";"00 - Bitte eine Fachabteilung auswählen","Leer";0,"Leer"},2,0)</f>
        <v>Leer</v>
      </c>
    </row>
    <row r="457" spans="2:26" ht="15" customHeight="1" x14ac:dyDescent="0.25">
      <c r="B457" s="78" t="str">
        <f t="shared" si="49"/>
        <v>!!!</v>
      </c>
      <c r="C457" s="279"/>
      <c r="D457" s="272"/>
      <c r="E457" s="280"/>
      <c r="F457" s="92"/>
      <c r="G457" s="281"/>
      <c r="H457" s="46"/>
      <c r="I457" s="46"/>
      <c r="J457" s="72"/>
      <c r="O457" s="9">
        <f t="shared" si="43"/>
        <v>0</v>
      </c>
      <c r="P457" s="9">
        <f>VLOOKUP(C457,{"29 - Psychiatrie (Erwachsene)",1;"30 - Kinder- und Jugendpsychiatrie",1;"31 - Psychosomatik",1;"00 - Bitte eine Fachabteilung auswählen",0;0,0},2,0)</f>
        <v>0</v>
      </c>
      <c r="Q457" s="9">
        <f t="shared" si="44"/>
        <v>0</v>
      </c>
      <c r="R457" s="9">
        <f t="shared" si="45"/>
        <v>0</v>
      </c>
      <c r="S457" s="9">
        <f t="shared" si="46"/>
        <v>0</v>
      </c>
      <c r="T457" s="9">
        <f t="shared" si="47"/>
        <v>0</v>
      </c>
      <c r="V457" s="9">
        <f>VLOOKUP($C457,{"29 - Psychiatrie (Erwachsene)",1;"30 - Kinder- und Jugendpsychiatrie",1;"31 - Psychosomatik",1;"00 - Bitte eine Fachabteilung auswählen",0;0,0},2,0)</f>
        <v>0</v>
      </c>
      <c r="W457" s="9" t="str">
        <f>IF('Angaben KH-Standort'!$D$13&gt;0,"VJ","KJA")</f>
        <v>KJA</v>
      </c>
      <c r="X457" s="9" t="str">
        <f>VLOOKUP(C456,{"29 - Psychiatrie (Erwachsene)","Einrichtungen2";"30 - Kinder- und Jugendpsychiatrie","Einrichtungen2";"31 - Psychosomatik","Einrichtungen2";"00 - Bitte eine Einrichtung auswählen","Leer";0,"Leer"},2,0)</f>
        <v>Leer</v>
      </c>
      <c r="Y457" s="39" t="str">
        <f t="shared" si="48"/>
        <v>Leer</v>
      </c>
      <c r="Z457" s="9" t="str">
        <f>VLOOKUP($C457,{"29 - Psychiatrie (Erwachsene)","Psychiatrie";"30 - Kinder- und Jugendpsychiatrie","KJPsychiatrie";"31 - Psychosomatik","Psychosomatik";"00 - Bitte eine Fachabteilung auswählen","Leer";0,"Leer"},2,0)</f>
        <v>Leer</v>
      </c>
    </row>
    <row r="458" spans="2:26" ht="15" customHeight="1" x14ac:dyDescent="0.25">
      <c r="B458" s="78" t="str">
        <f t="shared" si="49"/>
        <v>!!!</v>
      </c>
      <c r="C458" s="279"/>
      <c r="D458" s="272"/>
      <c r="E458" s="280"/>
      <c r="F458" s="92"/>
      <c r="G458" s="281"/>
      <c r="H458" s="46"/>
      <c r="I458" s="46"/>
      <c r="J458" s="72"/>
      <c r="O458" s="9">
        <f t="shared" si="43"/>
        <v>0</v>
      </c>
      <c r="P458" s="9">
        <f>VLOOKUP(C458,{"29 - Psychiatrie (Erwachsene)",1;"30 - Kinder- und Jugendpsychiatrie",1;"31 - Psychosomatik",1;"00 - Bitte eine Fachabteilung auswählen",0;0,0},2,0)</f>
        <v>0</v>
      </c>
      <c r="Q458" s="9">
        <f t="shared" si="44"/>
        <v>0</v>
      </c>
      <c r="R458" s="9">
        <f t="shared" si="45"/>
        <v>0</v>
      </c>
      <c r="S458" s="9">
        <f t="shared" si="46"/>
        <v>0</v>
      </c>
      <c r="T458" s="9">
        <f t="shared" si="47"/>
        <v>0</v>
      </c>
      <c r="V458" s="9">
        <f>VLOOKUP($C458,{"29 - Psychiatrie (Erwachsene)",1;"30 - Kinder- und Jugendpsychiatrie",1;"31 - Psychosomatik",1;"00 - Bitte eine Fachabteilung auswählen",0;0,0},2,0)</f>
        <v>0</v>
      </c>
      <c r="W458" s="9" t="str">
        <f>IF('Angaben KH-Standort'!$D$13&gt;0,"VJ","KJA")</f>
        <v>KJA</v>
      </c>
      <c r="X458" s="9" t="str">
        <f>VLOOKUP(C457,{"29 - Psychiatrie (Erwachsene)","Einrichtungen2";"30 - Kinder- und Jugendpsychiatrie","Einrichtungen2";"31 - Psychosomatik","Einrichtungen2";"00 - Bitte eine Einrichtung auswählen","Leer";0,"Leer"},2,0)</f>
        <v>Leer</v>
      </c>
      <c r="Y458" s="39" t="str">
        <f t="shared" si="48"/>
        <v>Leer</v>
      </c>
      <c r="Z458" s="9" t="str">
        <f>VLOOKUP($C458,{"29 - Psychiatrie (Erwachsene)","Psychiatrie";"30 - Kinder- und Jugendpsychiatrie","KJPsychiatrie";"31 - Psychosomatik","Psychosomatik";"00 - Bitte eine Fachabteilung auswählen","Leer";0,"Leer"},2,0)</f>
        <v>Leer</v>
      </c>
    </row>
    <row r="459" spans="2:26" ht="15" customHeight="1" x14ac:dyDescent="0.25">
      <c r="B459" s="78" t="str">
        <f t="shared" si="49"/>
        <v>!!!</v>
      </c>
      <c r="C459" s="279"/>
      <c r="D459" s="272"/>
      <c r="E459" s="280"/>
      <c r="F459" s="92"/>
      <c r="G459" s="281"/>
      <c r="H459" s="46"/>
      <c r="I459" s="46"/>
      <c r="J459" s="72"/>
      <c r="O459" s="9">
        <f t="shared" si="43"/>
        <v>0</v>
      </c>
      <c r="P459" s="9">
        <f>VLOOKUP(C459,{"29 - Psychiatrie (Erwachsene)",1;"30 - Kinder- und Jugendpsychiatrie",1;"31 - Psychosomatik",1;"00 - Bitte eine Fachabteilung auswählen",0;0,0},2,0)</f>
        <v>0</v>
      </c>
      <c r="Q459" s="9">
        <f t="shared" si="44"/>
        <v>0</v>
      </c>
      <c r="R459" s="9">
        <f t="shared" si="45"/>
        <v>0</v>
      </c>
      <c r="S459" s="9">
        <f t="shared" si="46"/>
        <v>0</v>
      </c>
      <c r="T459" s="9">
        <f t="shared" si="47"/>
        <v>0</v>
      </c>
      <c r="V459" s="9">
        <f>VLOOKUP($C459,{"29 - Psychiatrie (Erwachsene)",1;"30 - Kinder- und Jugendpsychiatrie",1;"31 - Psychosomatik",1;"00 - Bitte eine Fachabteilung auswählen",0;0,0},2,0)</f>
        <v>0</v>
      </c>
      <c r="W459" s="9" t="str">
        <f>IF('Angaben KH-Standort'!$D$13&gt;0,"VJ","KJA")</f>
        <v>KJA</v>
      </c>
      <c r="X459" s="9" t="str">
        <f>VLOOKUP(C458,{"29 - Psychiatrie (Erwachsene)","Einrichtungen2";"30 - Kinder- und Jugendpsychiatrie","Einrichtungen2";"31 - Psychosomatik","Einrichtungen2";"00 - Bitte eine Einrichtung auswählen","Leer";0,"Leer"},2,0)</f>
        <v>Leer</v>
      </c>
      <c r="Y459" s="39" t="str">
        <f t="shared" si="48"/>
        <v>Leer</v>
      </c>
      <c r="Z459" s="9" t="str">
        <f>VLOOKUP($C459,{"29 - Psychiatrie (Erwachsene)","Psychiatrie";"30 - Kinder- und Jugendpsychiatrie","KJPsychiatrie";"31 - Psychosomatik","Psychosomatik";"00 - Bitte eine Fachabteilung auswählen","Leer";0,"Leer"},2,0)</f>
        <v>Leer</v>
      </c>
    </row>
    <row r="460" spans="2:26" ht="15" customHeight="1" x14ac:dyDescent="0.25">
      <c r="B460" s="78" t="str">
        <f t="shared" si="49"/>
        <v>!!!</v>
      </c>
      <c r="C460" s="279"/>
      <c r="D460" s="272"/>
      <c r="E460" s="280"/>
      <c r="F460" s="92"/>
      <c r="G460" s="281"/>
      <c r="H460" s="46"/>
      <c r="I460" s="46"/>
      <c r="J460" s="72"/>
      <c r="O460" s="9">
        <f t="shared" si="43"/>
        <v>0</v>
      </c>
      <c r="P460" s="9">
        <f>VLOOKUP(C460,{"29 - Psychiatrie (Erwachsene)",1;"30 - Kinder- und Jugendpsychiatrie",1;"31 - Psychosomatik",1;"00 - Bitte eine Fachabteilung auswählen",0;0,0},2,0)</f>
        <v>0</v>
      </c>
      <c r="Q460" s="9">
        <f t="shared" si="44"/>
        <v>0</v>
      </c>
      <c r="R460" s="9">
        <f t="shared" si="45"/>
        <v>0</v>
      </c>
      <c r="S460" s="9">
        <f t="shared" si="46"/>
        <v>0</v>
      </c>
      <c r="T460" s="9">
        <f t="shared" si="47"/>
        <v>0</v>
      </c>
      <c r="V460" s="9">
        <f>VLOOKUP($C460,{"29 - Psychiatrie (Erwachsene)",1;"30 - Kinder- und Jugendpsychiatrie",1;"31 - Psychosomatik",1;"00 - Bitte eine Fachabteilung auswählen",0;0,0},2,0)</f>
        <v>0</v>
      </c>
      <c r="W460" s="9" t="str">
        <f>IF('Angaben KH-Standort'!$D$13&gt;0,"VJ","KJA")</f>
        <v>KJA</v>
      </c>
      <c r="X460" s="9" t="str">
        <f>VLOOKUP(C459,{"29 - Psychiatrie (Erwachsene)","Einrichtungen2";"30 - Kinder- und Jugendpsychiatrie","Einrichtungen2";"31 - Psychosomatik","Einrichtungen2";"00 - Bitte eine Einrichtung auswählen","Leer";0,"Leer"},2,0)</f>
        <v>Leer</v>
      </c>
      <c r="Y460" s="39" t="str">
        <f t="shared" si="48"/>
        <v>Leer</v>
      </c>
      <c r="Z460" s="9" t="str">
        <f>VLOOKUP($C460,{"29 - Psychiatrie (Erwachsene)","Psychiatrie";"30 - Kinder- und Jugendpsychiatrie","KJPsychiatrie";"31 - Psychosomatik","Psychosomatik";"00 - Bitte eine Fachabteilung auswählen","Leer";0,"Leer"},2,0)</f>
        <v>Leer</v>
      </c>
    </row>
    <row r="461" spans="2:26" ht="15" customHeight="1" x14ac:dyDescent="0.25">
      <c r="B461" s="78" t="str">
        <f t="shared" si="49"/>
        <v>!!!</v>
      </c>
      <c r="C461" s="279"/>
      <c r="D461" s="272"/>
      <c r="E461" s="280"/>
      <c r="F461" s="92"/>
      <c r="G461" s="281"/>
      <c r="H461" s="46"/>
      <c r="I461" s="46"/>
      <c r="J461" s="72"/>
      <c r="O461" s="9">
        <f t="shared" si="43"/>
        <v>0</v>
      </c>
      <c r="P461" s="9">
        <f>VLOOKUP(C461,{"29 - Psychiatrie (Erwachsene)",1;"30 - Kinder- und Jugendpsychiatrie",1;"31 - Psychosomatik",1;"00 - Bitte eine Fachabteilung auswählen",0;0,0},2,0)</f>
        <v>0</v>
      </c>
      <c r="Q461" s="9">
        <f t="shared" si="44"/>
        <v>0</v>
      </c>
      <c r="R461" s="9">
        <f t="shared" si="45"/>
        <v>0</v>
      </c>
      <c r="S461" s="9">
        <f t="shared" si="46"/>
        <v>0</v>
      </c>
      <c r="T461" s="9">
        <f t="shared" si="47"/>
        <v>0</v>
      </c>
      <c r="V461" s="9">
        <f>VLOOKUP($C461,{"29 - Psychiatrie (Erwachsene)",1;"30 - Kinder- und Jugendpsychiatrie",1;"31 - Psychosomatik",1;"00 - Bitte eine Fachabteilung auswählen",0;0,0},2,0)</f>
        <v>0</v>
      </c>
      <c r="W461" s="9" t="str">
        <f>IF('Angaben KH-Standort'!$D$13&gt;0,"VJ","KJA")</f>
        <v>KJA</v>
      </c>
      <c r="X461" s="9" t="str">
        <f>VLOOKUP(C460,{"29 - Psychiatrie (Erwachsene)","Einrichtungen2";"30 - Kinder- und Jugendpsychiatrie","Einrichtungen2";"31 - Psychosomatik","Einrichtungen2";"00 - Bitte eine Einrichtung auswählen","Leer";0,"Leer"},2,0)</f>
        <v>Leer</v>
      </c>
      <c r="Y461" s="39" t="str">
        <f t="shared" si="48"/>
        <v>Leer</v>
      </c>
      <c r="Z461" s="9" t="str">
        <f>VLOOKUP($C461,{"29 - Psychiatrie (Erwachsene)","Psychiatrie";"30 - Kinder- und Jugendpsychiatrie","KJPsychiatrie";"31 - Psychosomatik","Psychosomatik";"00 - Bitte eine Fachabteilung auswählen","Leer";0,"Leer"},2,0)</f>
        <v>Leer</v>
      </c>
    </row>
    <row r="462" spans="2:26" ht="15" customHeight="1" x14ac:dyDescent="0.25">
      <c r="B462" s="78" t="str">
        <f t="shared" si="49"/>
        <v>!!!</v>
      </c>
      <c r="C462" s="279"/>
      <c r="D462" s="272"/>
      <c r="E462" s="280"/>
      <c r="F462" s="92"/>
      <c r="G462" s="281"/>
      <c r="H462" s="46"/>
      <c r="I462" s="46"/>
      <c r="J462" s="72"/>
      <c r="O462" s="9">
        <f t="shared" si="43"/>
        <v>0</v>
      </c>
      <c r="P462" s="9">
        <f>VLOOKUP(C462,{"29 - Psychiatrie (Erwachsene)",1;"30 - Kinder- und Jugendpsychiatrie",1;"31 - Psychosomatik",1;"00 - Bitte eine Fachabteilung auswählen",0;0,0},2,0)</f>
        <v>0</v>
      </c>
      <c r="Q462" s="9">
        <f t="shared" si="44"/>
        <v>0</v>
      </c>
      <c r="R462" s="9">
        <f t="shared" si="45"/>
        <v>0</v>
      </c>
      <c r="S462" s="9">
        <f t="shared" si="46"/>
        <v>0</v>
      </c>
      <c r="T462" s="9">
        <f t="shared" si="47"/>
        <v>0</v>
      </c>
      <c r="V462" s="9">
        <f>VLOOKUP($C462,{"29 - Psychiatrie (Erwachsene)",1;"30 - Kinder- und Jugendpsychiatrie",1;"31 - Psychosomatik",1;"00 - Bitte eine Fachabteilung auswählen",0;0,0},2,0)</f>
        <v>0</v>
      </c>
      <c r="W462" s="9" t="str">
        <f>IF('Angaben KH-Standort'!$D$13&gt;0,"VJ","KJA")</f>
        <v>KJA</v>
      </c>
      <c r="X462" s="9" t="str">
        <f>VLOOKUP(C461,{"29 - Psychiatrie (Erwachsene)","Einrichtungen2";"30 - Kinder- und Jugendpsychiatrie","Einrichtungen2";"31 - Psychosomatik","Einrichtungen2";"00 - Bitte eine Einrichtung auswählen","Leer";0,"Leer"},2,0)</f>
        <v>Leer</v>
      </c>
      <c r="Y462" s="39" t="str">
        <f t="shared" si="48"/>
        <v>Leer</v>
      </c>
      <c r="Z462" s="9" t="str">
        <f>VLOOKUP($C462,{"29 - Psychiatrie (Erwachsene)","Psychiatrie";"30 - Kinder- und Jugendpsychiatrie","KJPsychiatrie";"31 - Psychosomatik","Psychosomatik";"00 - Bitte eine Fachabteilung auswählen","Leer";0,"Leer"},2,0)</f>
        <v>Leer</v>
      </c>
    </row>
    <row r="463" spans="2:26" ht="15" customHeight="1" x14ac:dyDescent="0.25">
      <c r="B463" s="78" t="str">
        <f t="shared" si="49"/>
        <v>!!!</v>
      </c>
      <c r="C463" s="279"/>
      <c r="D463" s="272"/>
      <c r="E463" s="280"/>
      <c r="F463" s="92"/>
      <c r="G463" s="281"/>
      <c r="H463" s="46"/>
      <c r="I463" s="46"/>
      <c r="J463" s="72"/>
      <c r="O463" s="9">
        <f t="shared" si="43"/>
        <v>0</v>
      </c>
      <c r="P463" s="9">
        <f>VLOOKUP(C463,{"29 - Psychiatrie (Erwachsene)",1;"30 - Kinder- und Jugendpsychiatrie",1;"31 - Psychosomatik",1;"00 - Bitte eine Fachabteilung auswählen",0;0,0},2,0)</f>
        <v>0</v>
      </c>
      <c r="Q463" s="9">
        <f t="shared" si="44"/>
        <v>0</v>
      </c>
      <c r="R463" s="9">
        <f t="shared" si="45"/>
        <v>0</v>
      </c>
      <c r="S463" s="9">
        <f t="shared" si="46"/>
        <v>0</v>
      </c>
      <c r="T463" s="9">
        <f t="shared" si="47"/>
        <v>0</v>
      </c>
      <c r="V463" s="9">
        <f>VLOOKUP($C463,{"29 - Psychiatrie (Erwachsene)",1;"30 - Kinder- und Jugendpsychiatrie",1;"31 - Psychosomatik",1;"00 - Bitte eine Fachabteilung auswählen",0;0,0},2,0)</f>
        <v>0</v>
      </c>
      <c r="W463" s="9" t="str">
        <f>IF('Angaben KH-Standort'!$D$13&gt;0,"VJ","KJA")</f>
        <v>KJA</v>
      </c>
      <c r="X463" s="9" t="str">
        <f>VLOOKUP(C462,{"29 - Psychiatrie (Erwachsene)","Einrichtungen2";"30 - Kinder- und Jugendpsychiatrie","Einrichtungen2";"31 - Psychosomatik","Einrichtungen2";"00 - Bitte eine Einrichtung auswählen","Leer";0,"Leer"},2,0)</f>
        <v>Leer</v>
      </c>
      <c r="Y463" s="39" t="str">
        <f t="shared" si="48"/>
        <v>Leer</v>
      </c>
      <c r="Z463" s="9" t="str">
        <f>VLOOKUP($C463,{"29 - Psychiatrie (Erwachsene)","Psychiatrie";"30 - Kinder- und Jugendpsychiatrie","KJPsychiatrie";"31 - Psychosomatik","Psychosomatik";"00 - Bitte eine Fachabteilung auswählen","Leer";0,"Leer"},2,0)</f>
        <v>Leer</v>
      </c>
    </row>
    <row r="464" spans="2:26" ht="15" customHeight="1" x14ac:dyDescent="0.25">
      <c r="B464" s="78" t="str">
        <f t="shared" si="49"/>
        <v>!!!</v>
      </c>
      <c r="C464" s="279"/>
      <c r="D464" s="272"/>
      <c r="E464" s="280"/>
      <c r="F464" s="92"/>
      <c r="G464" s="281"/>
      <c r="H464" s="46"/>
      <c r="I464" s="46"/>
      <c r="J464" s="72"/>
      <c r="O464" s="9">
        <f t="shared" si="43"/>
        <v>0</v>
      </c>
      <c r="P464" s="9">
        <f>VLOOKUP(C464,{"29 - Psychiatrie (Erwachsene)",1;"30 - Kinder- und Jugendpsychiatrie",1;"31 - Psychosomatik",1;"00 - Bitte eine Fachabteilung auswählen",0;0,0},2,0)</f>
        <v>0</v>
      </c>
      <c r="Q464" s="9">
        <f t="shared" si="44"/>
        <v>0</v>
      </c>
      <c r="R464" s="9">
        <f t="shared" si="45"/>
        <v>0</v>
      </c>
      <c r="S464" s="9">
        <f t="shared" si="46"/>
        <v>0</v>
      </c>
      <c r="T464" s="9">
        <f t="shared" si="47"/>
        <v>0</v>
      </c>
      <c r="V464" s="9">
        <f>VLOOKUP($C464,{"29 - Psychiatrie (Erwachsene)",1;"30 - Kinder- und Jugendpsychiatrie",1;"31 - Psychosomatik",1;"00 - Bitte eine Fachabteilung auswählen",0;0,0},2,0)</f>
        <v>0</v>
      </c>
      <c r="W464" s="9" t="str">
        <f>IF('Angaben KH-Standort'!$D$13&gt;0,"VJ","KJA")</f>
        <v>KJA</v>
      </c>
      <c r="X464" s="9" t="str">
        <f>VLOOKUP(C463,{"29 - Psychiatrie (Erwachsene)","Einrichtungen2";"30 - Kinder- und Jugendpsychiatrie","Einrichtungen2";"31 - Psychosomatik","Einrichtungen2";"00 - Bitte eine Einrichtung auswählen","Leer";0,"Leer"},2,0)</f>
        <v>Leer</v>
      </c>
      <c r="Y464" s="39" t="str">
        <f t="shared" si="48"/>
        <v>Leer</v>
      </c>
      <c r="Z464" s="9" t="str">
        <f>VLOOKUP($C464,{"29 - Psychiatrie (Erwachsene)","Psychiatrie";"30 - Kinder- und Jugendpsychiatrie","KJPsychiatrie";"31 - Psychosomatik","Psychosomatik";"00 - Bitte eine Fachabteilung auswählen","Leer";0,"Leer"},2,0)</f>
        <v>Leer</v>
      </c>
    </row>
    <row r="465" spans="2:26" ht="15" customHeight="1" x14ac:dyDescent="0.25">
      <c r="B465" s="78" t="str">
        <f t="shared" si="49"/>
        <v>!!!</v>
      </c>
      <c r="C465" s="279"/>
      <c r="D465" s="272"/>
      <c r="E465" s="280"/>
      <c r="F465" s="92"/>
      <c r="G465" s="281"/>
      <c r="H465" s="46"/>
      <c r="I465" s="46"/>
      <c r="J465" s="72"/>
      <c r="O465" s="9">
        <f t="shared" si="43"/>
        <v>0</v>
      </c>
      <c r="P465" s="9">
        <f>VLOOKUP(C465,{"29 - Psychiatrie (Erwachsene)",1;"30 - Kinder- und Jugendpsychiatrie",1;"31 - Psychosomatik",1;"00 - Bitte eine Fachabteilung auswählen",0;0,0},2,0)</f>
        <v>0</v>
      </c>
      <c r="Q465" s="9">
        <f t="shared" si="44"/>
        <v>0</v>
      </c>
      <c r="R465" s="9">
        <f t="shared" si="45"/>
        <v>0</v>
      </c>
      <c r="S465" s="9">
        <f t="shared" si="46"/>
        <v>0</v>
      </c>
      <c r="T465" s="9">
        <f t="shared" si="47"/>
        <v>0</v>
      </c>
      <c r="V465" s="9">
        <f>VLOOKUP($C465,{"29 - Psychiatrie (Erwachsene)",1;"30 - Kinder- und Jugendpsychiatrie",1;"31 - Psychosomatik",1;"00 - Bitte eine Fachabteilung auswählen",0;0,0},2,0)</f>
        <v>0</v>
      </c>
      <c r="W465" s="9" t="str">
        <f>IF('Angaben KH-Standort'!$D$13&gt;0,"VJ","KJA")</f>
        <v>KJA</v>
      </c>
      <c r="X465" s="9" t="str">
        <f>VLOOKUP(C464,{"29 - Psychiatrie (Erwachsene)","Einrichtungen2";"30 - Kinder- und Jugendpsychiatrie","Einrichtungen2";"31 - Psychosomatik","Einrichtungen2";"00 - Bitte eine Einrichtung auswählen","Leer";0,"Leer"},2,0)</f>
        <v>Leer</v>
      </c>
      <c r="Y465" s="39" t="str">
        <f t="shared" si="48"/>
        <v>Leer</v>
      </c>
      <c r="Z465" s="9" t="str">
        <f>VLOOKUP($C465,{"29 - Psychiatrie (Erwachsene)","Psychiatrie";"30 - Kinder- und Jugendpsychiatrie","KJPsychiatrie";"31 - Psychosomatik","Psychosomatik";"00 - Bitte eine Fachabteilung auswählen","Leer";0,"Leer"},2,0)</f>
        <v>Leer</v>
      </c>
    </row>
    <row r="466" spans="2:26" ht="15" customHeight="1" x14ac:dyDescent="0.25">
      <c r="B466" s="78" t="str">
        <f t="shared" si="49"/>
        <v>!!!</v>
      </c>
      <c r="C466" s="279"/>
      <c r="D466" s="272"/>
      <c r="E466" s="280"/>
      <c r="F466" s="92"/>
      <c r="G466" s="281"/>
      <c r="H466" s="46"/>
      <c r="I466" s="46"/>
      <c r="J466" s="72"/>
      <c r="O466" s="9">
        <f t="shared" si="43"/>
        <v>0</v>
      </c>
      <c r="P466" s="9">
        <f>VLOOKUP(C466,{"29 - Psychiatrie (Erwachsene)",1;"30 - Kinder- und Jugendpsychiatrie",1;"31 - Psychosomatik",1;"00 - Bitte eine Fachabteilung auswählen",0;0,0},2,0)</f>
        <v>0</v>
      </c>
      <c r="Q466" s="9">
        <f t="shared" si="44"/>
        <v>0</v>
      </c>
      <c r="R466" s="9">
        <f t="shared" si="45"/>
        <v>0</v>
      </c>
      <c r="S466" s="9">
        <f t="shared" si="46"/>
        <v>0</v>
      </c>
      <c r="T466" s="9">
        <f t="shared" si="47"/>
        <v>0</v>
      </c>
      <c r="V466" s="9">
        <f>VLOOKUP($C466,{"29 - Psychiatrie (Erwachsene)",1;"30 - Kinder- und Jugendpsychiatrie",1;"31 - Psychosomatik",1;"00 - Bitte eine Fachabteilung auswählen",0;0,0},2,0)</f>
        <v>0</v>
      </c>
      <c r="W466" s="9" t="str">
        <f>IF('Angaben KH-Standort'!$D$13&gt;0,"VJ","KJA")</f>
        <v>KJA</v>
      </c>
      <c r="X466" s="9" t="str">
        <f>VLOOKUP(C465,{"29 - Psychiatrie (Erwachsene)","Einrichtungen2";"30 - Kinder- und Jugendpsychiatrie","Einrichtungen2";"31 - Psychosomatik","Einrichtungen2";"00 - Bitte eine Einrichtung auswählen","Leer";0,"Leer"},2,0)</f>
        <v>Leer</v>
      </c>
      <c r="Y466" s="39" t="str">
        <f t="shared" si="48"/>
        <v>Leer</v>
      </c>
      <c r="Z466" s="9" t="str">
        <f>VLOOKUP($C466,{"29 - Psychiatrie (Erwachsene)","Psychiatrie";"30 - Kinder- und Jugendpsychiatrie","KJPsychiatrie";"31 - Psychosomatik","Psychosomatik";"00 - Bitte eine Fachabteilung auswählen","Leer";0,"Leer"},2,0)</f>
        <v>Leer</v>
      </c>
    </row>
    <row r="467" spans="2:26" ht="15" customHeight="1" x14ac:dyDescent="0.25">
      <c r="B467" s="78" t="str">
        <f t="shared" si="49"/>
        <v>!!!</v>
      </c>
      <c r="C467" s="279"/>
      <c r="D467" s="272"/>
      <c r="E467" s="280"/>
      <c r="F467" s="92"/>
      <c r="G467" s="281"/>
      <c r="H467" s="46"/>
      <c r="I467" s="46"/>
      <c r="J467" s="72"/>
      <c r="O467" s="9">
        <f t="shared" si="43"/>
        <v>0</v>
      </c>
      <c r="P467" s="9">
        <f>VLOOKUP(C467,{"29 - Psychiatrie (Erwachsene)",1;"30 - Kinder- und Jugendpsychiatrie",1;"31 - Psychosomatik",1;"00 - Bitte eine Fachabteilung auswählen",0;0,0},2,0)</f>
        <v>0</v>
      </c>
      <c r="Q467" s="9">
        <f t="shared" si="44"/>
        <v>0</v>
      </c>
      <c r="R467" s="9">
        <f t="shared" si="45"/>
        <v>0</v>
      </c>
      <c r="S467" s="9">
        <f t="shared" si="46"/>
        <v>0</v>
      </c>
      <c r="T467" s="9">
        <f t="shared" si="47"/>
        <v>0</v>
      </c>
      <c r="V467" s="9">
        <f>VLOOKUP($C467,{"29 - Psychiatrie (Erwachsene)",1;"30 - Kinder- und Jugendpsychiatrie",1;"31 - Psychosomatik",1;"00 - Bitte eine Fachabteilung auswählen",0;0,0},2,0)</f>
        <v>0</v>
      </c>
      <c r="W467" s="9" t="str">
        <f>IF('Angaben KH-Standort'!$D$13&gt;0,"VJ","KJA")</f>
        <v>KJA</v>
      </c>
      <c r="X467" s="9" t="str">
        <f>VLOOKUP(C466,{"29 - Psychiatrie (Erwachsene)","Einrichtungen2";"30 - Kinder- und Jugendpsychiatrie","Einrichtungen2";"31 - Psychosomatik","Einrichtungen2";"00 - Bitte eine Einrichtung auswählen","Leer";0,"Leer"},2,0)</f>
        <v>Leer</v>
      </c>
      <c r="Y467" s="39" t="str">
        <f t="shared" si="48"/>
        <v>Leer</v>
      </c>
      <c r="Z467" s="9" t="str">
        <f>VLOOKUP($C467,{"29 - Psychiatrie (Erwachsene)","Psychiatrie";"30 - Kinder- und Jugendpsychiatrie","KJPsychiatrie";"31 - Psychosomatik","Psychosomatik";"00 - Bitte eine Fachabteilung auswählen","Leer";0,"Leer"},2,0)</f>
        <v>Leer</v>
      </c>
    </row>
    <row r="468" spans="2:26" ht="15" customHeight="1" x14ac:dyDescent="0.25">
      <c r="B468" s="78" t="str">
        <f t="shared" si="49"/>
        <v>!!!</v>
      </c>
      <c r="C468" s="279"/>
      <c r="D468" s="272"/>
      <c r="E468" s="280"/>
      <c r="F468" s="92"/>
      <c r="G468" s="281"/>
      <c r="H468" s="46"/>
      <c r="I468" s="46"/>
      <c r="J468" s="72"/>
      <c r="O468" s="9">
        <f t="shared" si="43"/>
        <v>0</v>
      </c>
      <c r="P468" s="9">
        <f>VLOOKUP(C468,{"29 - Psychiatrie (Erwachsene)",1;"30 - Kinder- und Jugendpsychiatrie",1;"31 - Psychosomatik",1;"00 - Bitte eine Fachabteilung auswählen",0;0,0},2,0)</f>
        <v>0</v>
      </c>
      <c r="Q468" s="9">
        <f t="shared" si="44"/>
        <v>0</v>
      </c>
      <c r="R468" s="9">
        <f t="shared" si="45"/>
        <v>0</v>
      </c>
      <c r="S468" s="9">
        <f t="shared" si="46"/>
        <v>0</v>
      </c>
      <c r="T468" s="9">
        <f t="shared" si="47"/>
        <v>0</v>
      </c>
      <c r="V468" s="9">
        <f>VLOOKUP($C468,{"29 - Psychiatrie (Erwachsene)",1;"30 - Kinder- und Jugendpsychiatrie",1;"31 - Psychosomatik",1;"00 - Bitte eine Fachabteilung auswählen",0;0,0},2,0)</f>
        <v>0</v>
      </c>
      <c r="W468" s="9" t="str">
        <f>IF('Angaben KH-Standort'!$D$13&gt;0,"VJ","KJA")</f>
        <v>KJA</v>
      </c>
      <c r="X468" s="9" t="str">
        <f>VLOOKUP(C467,{"29 - Psychiatrie (Erwachsene)","Einrichtungen2";"30 - Kinder- und Jugendpsychiatrie","Einrichtungen2";"31 - Psychosomatik","Einrichtungen2";"00 - Bitte eine Einrichtung auswählen","Leer";0,"Leer"},2,0)</f>
        <v>Leer</v>
      </c>
      <c r="Y468" s="39" t="str">
        <f t="shared" si="48"/>
        <v>Leer</v>
      </c>
      <c r="Z468" s="9" t="str">
        <f>VLOOKUP($C468,{"29 - Psychiatrie (Erwachsene)","Psychiatrie";"30 - Kinder- und Jugendpsychiatrie","KJPsychiatrie";"31 - Psychosomatik","Psychosomatik";"00 - Bitte eine Fachabteilung auswählen","Leer";0,"Leer"},2,0)</f>
        <v>Leer</v>
      </c>
    </row>
    <row r="469" spans="2:26" ht="15" customHeight="1" x14ac:dyDescent="0.25">
      <c r="B469" s="78" t="str">
        <f t="shared" si="49"/>
        <v>!!!</v>
      </c>
      <c r="C469" s="279"/>
      <c r="D469" s="272"/>
      <c r="E469" s="280"/>
      <c r="F469" s="92"/>
      <c r="G469" s="281"/>
      <c r="H469" s="46"/>
      <c r="I469" s="46"/>
      <c r="J469" s="72"/>
      <c r="O469" s="9">
        <f t="shared" ref="O469:O532" si="50">IF(LEN(B469)&gt;0,0,1)</f>
        <v>0</v>
      </c>
      <c r="P469" s="9">
        <f>VLOOKUP(C469,{"29 - Psychiatrie (Erwachsene)",1;"30 - Kinder- und Jugendpsychiatrie",1;"31 - Psychosomatik",1;"00 - Bitte eine Fachabteilung auswählen",0;0,0},2,0)</f>
        <v>0</v>
      </c>
      <c r="Q469" s="9">
        <f t="shared" ref="Q469:Q532" si="51">IF(LEN(D469)&gt;0,1,0)</f>
        <v>0</v>
      </c>
      <c r="R469" s="9">
        <f t="shared" ref="R469:R532" si="52">IF(LEN(E469)&gt;0,1,0)</f>
        <v>0</v>
      </c>
      <c r="S469" s="9">
        <f t="shared" ref="S469:S532" si="53">IF(LEN(F469)&gt;0,1,0)</f>
        <v>0</v>
      </c>
      <c r="T469" s="9">
        <f t="shared" ref="T469:T532" si="54">IF(LEN(G469)&gt;0,1,0)</f>
        <v>0</v>
      </c>
      <c r="V469" s="9">
        <f>VLOOKUP($C469,{"29 - Psychiatrie (Erwachsene)",1;"30 - Kinder- und Jugendpsychiatrie",1;"31 - Psychosomatik",1;"00 - Bitte eine Fachabteilung auswählen",0;0,0},2,0)</f>
        <v>0</v>
      </c>
      <c r="W469" s="9" t="str">
        <f>IF('Angaben KH-Standort'!$D$13&gt;0,"VJ","KJA")</f>
        <v>KJA</v>
      </c>
      <c r="X469" s="9" t="str">
        <f>VLOOKUP(C468,{"29 - Psychiatrie (Erwachsene)","Einrichtungen2";"30 - Kinder- und Jugendpsychiatrie","Einrichtungen2";"31 - Psychosomatik","Einrichtungen2";"00 - Bitte eine Einrichtung auswählen","Leer";0,"Leer"},2,0)</f>
        <v>Leer</v>
      </c>
      <c r="Y469" s="39" t="str">
        <f t="shared" ref="Y469:Y532" si="55">IF(V469=1,W469,"Leer")</f>
        <v>Leer</v>
      </c>
      <c r="Z469" s="9" t="str">
        <f>VLOOKUP($C469,{"29 - Psychiatrie (Erwachsene)","Psychiatrie";"30 - Kinder- und Jugendpsychiatrie","KJPsychiatrie";"31 - Psychosomatik","Psychosomatik";"00 - Bitte eine Fachabteilung auswählen","Leer";0,"Leer"},2,0)</f>
        <v>Leer</v>
      </c>
    </row>
    <row r="470" spans="2:26" ht="15" customHeight="1" x14ac:dyDescent="0.25">
      <c r="B470" s="78" t="str">
        <f t="shared" si="49"/>
        <v>!!!</v>
      </c>
      <c r="C470" s="279"/>
      <c r="D470" s="272"/>
      <c r="E470" s="280"/>
      <c r="F470" s="92"/>
      <c r="G470" s="281"/>
      <c r="H470" s="46"/>
      <c r="I470" s="46"/>
      <c r="J470" s="72"/>
      <c r="O470" s="9">
        <f t="shared" si="50"/>
        <v>0</v>
      </c>
      <c r="P470" s="9">
        <f>VLOOKUP(C470,{"29 - Psychiatrie (Erwachsene)",1;"30 - Kinder- und Jugendpsychiatrie",1;"31 - Psychosomatik",1;"00 - Bitte eine Fachabteilung auswählen",0;0,0},2,0)</f>
        <v>0</v>
      </c>
      <c r="Q470" s="9">
        <f t="shared" si="51"/>
        <v>0</v>
      </c>
      <c r="R470" s="9">
        <f t="shared" si="52"/>
        <v>0</v>
      </c>
      <c r="S470" s="9">
        <f t="shared" si="53"/>
        <v>0</v>
      </c>
      <c r="T470" s="9">
        <f t="shared" si="54"/>
        <v>0</v>
      </c>
      <c r="V470" s="9">
        <f>VLOOKUP($C470,{"29 - Psychiatrie (Erwachsene)",1;"30 - Kinder- und Jugendpsychiatrie",1;"31 - Psychosomatik",1;"00 - Bitte eine Fachabteilung auswählen",0;0,0},2,0)</f>
        <v>0</v>
      </c>
      <c r="W470" s="9" t="str">
        <f>IF('Angaben KH-Standort'!$D$13&gt;0,"VJ","KJA")</f>
        <v>KJA</v>
      </c>
      <c r="X470" s="9" t="str">
        <f>VLOOKUP(C469,{"29 - Psychiatrie (Erwachsene)","Einrichtungen2";"30 - Kinder- und Jugendpsychiatrie","Einrichtungen2";"31 - Psychosomatik","Einrichtungen2";"00 - Bitte eine Einrichtung auswählen","Leer";0,"Leer"},2,0)</f>
        <v>Leer</v>
      </c>
      <c r="Y470" s="39" t="str">
        <f t="shared" si="55"/>
        <v>Leer</v>
      </c>
      <c r="Z470" s="9" t="str">
        <f>VLOOKUP($C470,{"29 - Psychiatrie (Erwachsene)","Psychiatrie";"30 - Kinder- und Jugendpsychiatrie","KJPsychiatrie";"31 - Psychosomatik","Psychosomatik";"00 - Bitte eine Fachabteilung auswählen","Leer";0,"Leer"},2,0)</f>
        <v>Leer</v>
      </c>
    </row>
    <row r="471" spans="2:26" ht="15" customHeight="1" x14ac:dyDescent="0.25">
      <c r="B471" s="78" t="str">
        <f t="shared" si="49"/>
        <v>!!!</v>
      </c>
      <c r="C471" s="279"/>
      <c r="D471" s="272"/>
      <c r="E471" s="280"/>
      <c r="F471" s="92"/>
      <c r="G471" s="281"/>
      <c r="H471" s="46"/>
      <c r="I471" s="46"/>
      <c r="J471" s="72"/>
      <c r="O471" s="9">
        <f t="shared" si="50"/>
        <v>0</v>
      </c>
      <c r="P471" s="9">
        <f>VLOOKUP(C471,{"29 - Psychiatrie (Erwachsene)",1;"30 - Kinder- und Jugendpsychiatrie",1;"31 - Psychosomatik",1;"00 - Bitte eine Fachabteilung auswählen",0;0,0},2,0)</f>
        <v>0</v>
      </c>
      <c r="Q471" s="9">
        <f t="shared" si="51"/>
        <v>0</v>
      </c>
      <c r="R471" s="9">
        <f t="shared" si="52"/>
        <v>0</v>
      </c>
      <c r="S471" s="9">
        <f t="shared" si="53"/>
        <v>0</v>
      </c>
      <c r="T471" s="9">
        <f t="shared" si="54"/>
        <v>0</v>
      </c>
      <c r="V471" s="9">
        <f>VLOOKUP($C471,{"29 - Psychiatrie (Erwachsene)",1;"30 - Kinder- und Jugendpsychiatrie",1;"31 - Psychosomatik",1;"00 - Bitte eine Fachabteilung auswählen",0;0,0},2,0)</f>
        <v>0</v>
      </c>
      <c r="W471" s="9" t="str">
        <f>IF('Angaben KH-Standort'!$D$13&gt;0,"VJ","KJA")</f>
        <v>KJA</v>
      </c>
      <c r="X471" s="9" t="str">
        <f>VLOOKUP(C470,{"29 - Psychiatrie (Erwachsene)","Einrichtungen2";"30 - Kinder- und Jugendpsychiatrie","Einrichtungen2";"31 - Psychosomatik","Einrichtungen2";"00 - Bitte eine Einrichtung auswählen","Leer";0,"Leer"},2,0)</f>
        <v>Leer</v>
      </c>
      <c r="Y471" s="39" t="str">
        <f t="shared" si="55"/>
        <v>Leer</v>
      </c>
      <c r="Z471" s="9" t="str">
        <f>VLOOKUP($C471,{"29 - Psychiatrie (Erwachsene)","Psychiatrie";"30 - Kinder- und Jugendpsychiatrie","KJPsychiatrie";"31 - Psychosomatik","Psychosomatik";"00 - Bitte eine Fachabteilung auswählen","Leer";0,"Leer"},2,0)</f>
        <v>Leer</v>
      </c>
    </row>
    <row r="472" spans="2:26" ht="15" customHeight="1" x14ac:dyDescent="0.25">
      <c r="B472" s="78" t="str">
        <f t="shared" si="49"/>
        <v>!!!</v>
      </c>
      <c r="C472" s="279"/>
      <c r="D472" s="272"/>
      <c r="E472" s="280"/>
      <c r="F472" s="92"/>
      <c r="G472" s="281"/>
      <c r="H472" s="46"/>
      <c r="I472" s="46"/>
      <c r="J472" s="72"/>
      <c r="O472" s="9">
        <f t="shared" si="50"/>
        <v>0</v>
      </c>
      <c r="P472" s="9">
        <f>VLOOKUP(C472,{"29 - Psychiatrie (Erwachsene)",1;"30 - Kinder- und Jugendpsychiatrie",1;"31 - Psychosomatik",1;"00 - Bitte eine Fachabteilung auswählen",0;0,0},2,0)</f>
        <v>0</v>
      </c>
      <c r="Q472" s="9">
        <f t="shared" si="51"/>
        <v>0</v>
      </c>
      <c r="R472" s="9">
        <f t="shared" si="52"/>
        <v>0</v>
      </c>
      <c r="S472" s="9">
        <f t="shared" si="53"/>
        <v>0</v>
      </c>
      <c r="T472" s="9">
        <f t="shared" si="54"/>
        <v>0</v>
      </c>
      <c r="V472" s="9">
        <f>VLOOKUP($C472,{"29 - Psychiatrie (Erwachsene)",1;"30 - Kinder- und Jugendpsychiatrie",1;"31 - Psychosomatik",1;"00 - Bitte eine Fachabteilung auswählen",0;0,0},2,0)</f>
        <v>0</v>
      </c>
      <c r="W472" s="9" t="str">
        <f>IF('Angaben KH-Standort'!$D$13&gt;0,"VJ","KJA")</f>
        <v>KJA</v>
      </c>
      <c r="X472" s="9" t="str">
        <f>VLOOKUP(C471,{"29 - Psychiatrie (Erwachsene)","Einrichtungen2";"30 - Kinder- und Jugendpsychiatrie","Einrichtungen2";"31 - Psychosomatik","Einrichtungen2";"00 - Bitte eine Einrichtung auswählen","Leer";0,"Leer"},2,0)</f>
        <v>Leer</v>
      </c>
      <c r="Y472" s="39" t="str">
        <f t="shared" si="55"/>
        <v>Leer</v>
      </c>
      <c r="Z472" s="9" t="str">
        <f>VLOOKUP($C472,{"29 - Psychiatrie (Erwachsene)","Psychiatrie";"30 - Kinder- und Jugendpsychiatrie","KJPsychiatrie";"31 - Psychosomatik","Psychosomatik";"00 - Bitte eine Fachabteilung auswählen","Leer";0,"Leer"},2,0)</f>
        <v>Leer</v>
      </c>
    </row>
    <row r="473" spans="2:26" ht="15" customHeight="1" x14ac:dyDescent="0.25">
      <c r="B473" s="78" t="str">
        <f t="shared" si="49"/>
        <v>!!!</v>
      </c>
      <c r="C473" s="279"/>
      <c r="D473" s="272"/>
      <c r="E473" s="280"/>
      <c r="F473" s="92"/>
      <c r="G473" s="281"/>
      <c r="H473" s="46"/>
      <c r="I473" s="46"/>
      <c r="J473" s="72"/>
      <c r="O473" s="9">
        <f t="shared" si="50"/>
        <v>0</v>
      </c>
      <c r="P473" s="9">
        <f>VLOOKUP(C473,{"29 - Psychiatrie (Erwachsene)",1;"30 - Kinder- und Jugendpsychiatrie",1;"31 - Psychosomatik",1;"00 - Bitte eine Fachabteilung auswählen",0;0,0},2,0)</f>
        <v>0</v>
      </c>
      <c r="Q473" s="9">
        <f t="shared" si="51"/>
        <v>0</v>
      </c>
      <c r="R473" s="9">
        <f t="shared" si="52"/>
        <v>0</v>
      </c>
      <c r="S473" s="9">
        <f t="shared" si="53"/>
        <v>0</v>
      </c>
      <c r="T473" s="9">
        <f t="shared" si="54"/>
        <v>0</v>
      </c>
      <c r="V473" s="9">
        <f>VLOOKUP($C473,{"29 - Psychiatrie (Erwachsene)",1;"30 - Kinder- und Jugendpsychiatrie",1;"31 - Psychosomatik",1;"00 - Bitte eine Fachabteilung auswählen",0;0,0},2,0)</f>
        <v>0</v>
      </c>
      <c r="W473" s="9" t="str">
        <f>IF('Angaben KH-Standort'!$D$13&gt;0,"VJ","KJA")</f>
        <v>KJA</v>
      </c>
      <c r="X473" s="9" t="str">
        <f>VLOOKUP(C472,{"29 - Psychiatrie (Erwachsene)","Einrichtungen2";"30 - Kinder- und Jugendpsychiatrie","Einrichtungen2";"31 - Psychosomatik","Einrichtungen2";"00 - Bitte eine Einrichtung auswählen","Leer";0,"Leer"},2,0)</f>
        <v>Leer</v>
      </c>
      <c r="Y473" s="39" t="str">
        <f t="shared" si="55"/>
        <v>Leer</v>
      </c>
      <c r="Z473" s="9" t="str">
        <f>VLOOKUP($C473,{"29 - Psychiatrie (Erwachsene)","Psychiatrie";"30 - Kinder- und Jugendpsychiatrie","KJPsychiatrie";"31 - Psychosomatik","Psychosomatik";"00 - Bitte eine Fachabteilung auswählen","Leer";0,"Leer"},2,0)</f>
        <v>Leer</v>
      </c>
    </row>
    <row r="474" spans="2:26" ht="15" customHeight="1" x14ac:dyDescent="0.25">
      <c r="B474" s="78" t="str">
        <f t="shared" si="49"/>
        <v>!!!</v>
      </c>
      <c r="C474" s="279"/>
      <c r="D474" s="272"/>
      <c r="E474" s="280"/>
      <c r="F474" s="92"/>
      <c r="G474" s="281"/>
      <c r="H474" s="46"/>
      <c r="I474" s="46"/>
      <c r="J474" s="72"/>
      <c r="O474" s="9">
        <f t="shared" si="50"/>
        <v>0</v>
      </c>
      <c r="P474" s="9">
        <f>VLOOKUP(C474,{"29 - Psychiatrie (Erwachsene)",1;"30 - Kinder- und Jugendpsychiatrie",1;"31 - Psychosomatik",1;"00 - Bitte eine Fachabteilung auswählen",0;0,0},2,0)</f>
        <v>0</v>
      </c>
      <c r="Q474" s="9">
        <f t="shared" si="51"/>
        <v>0</v>
      </c>
      <c r="R474" s="9">
        <f t="shared" si="52"/>
        <v>0</v>
      </c>
      <c r="S474" s="9">
        <f t="shared" si="53"/>
        <v>0</v>
      </c>
      <c r="T474" s="9">
        <f t="shared" si="54"/>
        <v>0</v>
      </c>
      <c r="V474" s="9">
        <f>VLOOKUP($C474,{"29 - Psychiatrie (Erwachsene)",1;"30 - Kinder- und Jugendpsychiatrie",1;"31 - Psychosomatik",1;"00 - Bitte eine Fachabteilung auswählen",0;0,0},2,0)</f>
        <v>0</v>
      </c>
      <c r="W474" s="9" t="str">
        <f>IF('Angaben KH-Standort'!$D$13&gt;0,"VJ","KJA")</f>
        <v>KJA</v>
      </c>
      <c r="X474" s="9" t="str">
        <f>VLOOKUP(C473,{"29 - Psychiatrie (Erwachsene)","Einrichtungen2";"30 - Kinder- und Jugendpsychiatrie","Einrichtungen2";"31 - Psychosomatik","Einrichtungen2";"00 - Bitte eine Einrichtung auswählen","Leer";0,"Leer"},2,0)</f>
        <v>Leer</v>
      </c>
      <c r="Y474" s="39" t="str">
        <f t="shared" si="55"/>
        <v>Leer</v>
      </c>
      <c r="Z474" s="9" t="str">
        <f>VLOOKUP($C474,{"29 - Psychiatrie (Erwachsene)","Psychiatrie";"30 - Kinder- und Jugendpsychiatrie","KJPsychiatrie";"31 - Psychosomatik","Psychosomatik";"00 - Bitte eine Fachabteilung auswählen","Leer";0,"Leer"},2,0)</f>
        <v>Leer</v>
      </c>
    </row>
    <row r="475" spans="2:26" ht="15" customHeight="1" x14ac:dyDescent="0.25">
      <c r="B475" s="78" t="str">
        <f t="shared" ref="B475:B538" si="56">IF(SUM(P475:T475)&lt;5,"!!!","")</f>
        <v>!!!</v>
      </c>
      <c r="C475" s="279"/>
      <c r="D475" s="272"/>
      <c r="E475" s="280"/>
      <c r="F475" s="92"/>
      <c r="G475" s="281"/>
      <c r="H475" s="46"/>
      <c r="I475" s="46"/>
      <c r="J475" s="72"/>
      <c r="O475" s="9">
        <f t="shared" si="50"/>
        <v>0</v>
      </c>
      <c r="P475" s="9">
        <f>VLOOKUP(C475,{"29 - Psychiatrie (Erwachsene)",1;"30 - Kinder- und Jugendpsychiatrie",1;"31 - Psychosomatik",1;"00 - Bitte eine Fachabteilung auswählen",0;0,0},2,0)</f>
        <v>0</v>
      </c>
      <c r="Q475" s="9">
        <f t="shared" si="51"/>
        <v>0</v>
      </c>
      <c r="R475" s="9">
        <f t="shared" si="52"/>
        <v>0</v>
      </c>
      <c r="S475" s="9">
        <f t="shared" si="53"/>
        <v>0</v>
      </c>
      <c r="T475" s="9">
        <f t="shared" si="54"/>
        <v>0</v>
      </c>
      <c r="V475" s="9">
        <f>VLOOKUP($C475,{"29 - Psychiatrie (Erwachsene)",1;"30 - Kinder- und Jugendpsychiatrie",1;"31 - Psychosomatik",1;"00 - Bitte eine Fachabteilung auswählen",0;0,0},2,0)</f>
        <v>0</v>
      </c>
      <c r="W475" s="9" t="str">
        <f>IF('Angaben KH-Standort'!$D$13&gt;0,"VJ","KJA")</f>
        <v>KJA</v>
      </c>
      <c r="X475" s="9" t="str">
        <f>VLOOKUP(C474,{"29 - Psychiatrie (Erwachsene)","Einrichtungen2";"30 - Kinder- und Jugendpsychiatrie","Einrichtungen2";"31 - Psychosomatik","Einrichtungen2";"00 - Bitte eine Einrichtung auswählen","Leer";0,"Leer"},2,0)</f>
        <v>Leer</v>
      </c>
      <c r="Y475" s="39" t="str">
        <f t="shared" si="55"/>
        <v>Leer</v>
      </c>
      <c r="Z475" s="9" t="str">
        <f>VLOOKUP($C475,{"29 - Psychiatrie (Erwachsene)","Psychiatrie";"30 - Kinder- und Jugendpsychiatrie","KJPsychiatrie";"31 - Psychosomatik","Psychosomatik";"00 - Bitte eine Fachabteilung auswählen","Leer";0,"Leer"},2,0)</f>
        <v>Leer</v>
      </c>
    </row>
    <row r="476" spans="2:26" ht="15" customHeight="1" x14ac:dyDescent="0.25">
      <c r="B476" s="78" t="str">
        <f t="shared" si="56"/>
        <v>!!!</v>
      </c>
      <c r="C476" s="279"/>
      <c r="D476" s="272"/>
      <c r="E476" s="280"/>
      <c r="F476" s="92"/>
      <c r="G476" s="281"/>
      <c r="H476" s="46"/>
      <c r="I476" s="46"/>
      <c r="J476" s="72"/>
      <c r="O476" s="9">
        <f t="shared" si="50"/>
        <v>0</v>
      </c>
      <c r="P476" s="9">
        <f>VLOOKUP(C476,{"29 - Psychiatrie (Erwachsene)",1;"30 - Kinder- und Jugendpsychiatrie",1;"31 - Psychosomatik",1;"00 - Bitte eine Fachabteilung auswählen",0;0,0},2,0)</f>
        <v>0</v>
      </c>
      <c r="Q476" s="9">
        <f t="shared" si="51"/>
        <v>0</v>
      </c>
      <c r="R476" s="9">
        <f t="shared" si="52"/>
        <v>0</v>
      </c>
      <c r="S476" s="9">
        <f t="shared" si="53"/>
        <v>0</v>
      </c>
      <c r="T476" s="9">
        <f t="shared" si="54"/>
        <v>0</v>
      </c>
      <c r="V476" s="9">
        <f>VLOOKUP($C476,{"29 - Psychiatrie (Erwachsene)",1;"30 - Kinder- und Jugendpsychiatrie",1;"31 - Psychosomatik",1;"00 - Bitte eine Fachabteilung auswählen",0;0,0},2,0)</f>
        <v>0</v>
      </c>
      <c r="W476" s="9" t="str">
        <f>IF('Angaben KH-Standort'!$D$13&gt;0,"VJ","KJA")</f>
        <v>KJA</v>
      </c>
      <c r="X476" s="9" t="str">
        <f>VLOOKUP(C475,{"29 - Psychiatrie (Erwachsene)","Einrichtungen2";"30 - Kinder- und Jugendpsychiatrie","Einrichtungen2";"31 - Psychosomatik","Einrichtungen2";"00 - Bitte eine Einrichtung auswählen","Leer";0,"Leer"},2,0)</f>
        <v>Leer</v>
      </c>
      <c r="Y476" s="39" t="str">
        <f t="shared" si="55"/>
        <v>Leer</v>
      </c>
      <c r="Z476" s="9" t="str">
        <f>VLOOKUP($C476,{"29 - Psychiatrie (Erwachsene)","Psychiatrie";"30 - Kinder- und Jugendpsychiatrie","KJPsychiatrie";"31 - Psychosomatik","Psychosomatik";"00 - Bitte eine Fachabteilung auswählen","Leer";0,"Leer"},2,0)</f>
        <v>Leer</v>
      </c>
    </row>
    <row r="477" spans="2:26" ht="15" customHeight="1" x14ac:dyDescent="0.25">
      <c r="B477" s="78" t="str">
        <f t="shared" si="56"/>
        <v>!!!</v>
      </c>
      <c r="C477" s="279"/>
      <c r="D477" s="272"/>
      <c r="E477" s="280"/>
      <c r="F477" s="92"/>
      <c r="G477" s="281"/>
      <c r="H477" s="46"/>
      <c r="I477" s="46"/>
      <c r="J477" s="72"/>
      <c r="O477" s="9">
        <f t="shared" si="50"/>
        <v>0</v>
      </c>
      <c r="P477" s="9">
        <f>VLOOKUP(C477,{"29 - Psychiatrie (Erwachsene)",1;"30 - Kinder- und Jugendpsychiatrie",1;"31 - Psychosomatik",1;"00 - Bitte eine Fachabteilung auswählen",0;0,0},2,0)</f>
        <v>0</v>
      </c>
      <c r="Q477" s="9">
        <f t="shared" si="51"/>
        <v>0</v>
      </c>
      <c r="R477" s="9">
        <f t="shared" si="52"/>
        <v>0</v>
      </c>
      <c r="S477" s="9">
        <f t="shared" si="53"/>
        <v>0</v>
      </c>
      <c r="T477" s="9">
        <f t="shared" si="54"/>
        <v>0</v>
      </c>
      <c r="V477" s="9">
        <f>VLOOKUP($C477,{"29 - Psychiatrie (Erwachsene)",1;"30 - Kinder- und Jugendpsychiatrie",1;"31 - Psychosomatik",1;"00 - Bitte eine Fachabteilung auswählen",0;0,0},2,0)</f>
        <v>0</v>
      </c>
      <c r="W477" s="9" t="str">
        <f>IF('Angaben KH-Standort'!$D$13&gt;0,"VJ","KJA")</f>
        <v>KJA</v>
      </c>
      <c r="X477" s="9" t="str">
        <f>VLOOKUP(C476,{"29 - Psychiatrie (Erwachsene)","Einrichtungen2";"30 - Kinder- und Jugendpsychiatrie","Einrichtungen2";"31 - Psychosomatik","Einrichtungen2";"00 - Bitte eine Einrichtung auswählen","Leer";0,"Leer"},2,0)</f>
        <v>Leer</v>
      </c>
      <c r="Y477" s="39" t="str">
        <f t="shared" si="55"/>
        <v>Leer</v>
      </c>
      <c r="Z477" s="9" t="str">
        <f>VLOOKUP($C477,{"29 - Psychiatrie (Erwachsene)","Psychiatrie";"30 - Kinder- und Jugendpsychiatrie","KJPsychiatrie";"31 - Psychosomatik","Psychosomatik";"00 - Bitte eine Fachabteilung auswählen","Leer";0,"Leer"},2,0)</f>
        <v>Leer</v>
      </c>
    </row>
    <row r="478" spans="2:26" ht="15" customHeight="1" x14ac:dyDescent="0.25">
      <c r="B478" s="78" t="str">
        <f t="shared" si="56"/>
        <v>!!!</v>
      </c>
      <c r="C478" s="279"/>
      <c r="D478" s="272"/>
      <c r="E478" s="280"/>
      <c r="F478" s="92"/>
      <c r="G478" s="281"/>
      <c r="H478" s="46"/>
      <c r="I478" s="46"/>
      <c r="J478" s="72"/>
      <c r="O478" s="9">
        <f t="shared" si="50"/>
        <v>0</v>
      </c>
      <c r="P478" s="9">
        <f>VLOOKUP(C478,{"29 - Psychiatrie (Erwachsene)",1;"30 - Kinder- und Jugendpsychiatrie",1;"31 - Psychosomatik",1;"00 - Bitte eine Fachabteilung auswählen",0;0,0},2,0)</f>
        <v>0</v>
      </c>
      <c r="Q478" s="9">
        <f t="shared" si="51"/>
        <v>0</v>
      </c>
      <c r="R478" s="9">
        <f t="shared" si="52"/>
        <v>0</v>
      </c>
      <c r="S478" s="9">
        <f t="shared" si="53"/>
        <v>0</v>
      </c>
      <c r="T478" s="9">
        <f t="shared" si="54"/>
        <v>0</v>
      </c>
      <c r="V478" s="9">
        <f>VLOOKUP($C478,{"29 - Psychiatrie (Erwachsene)",1;"30 - Kinder- und Jugendpsychiatrie",1;"31 - Psychosomatik",1;"00 - Bitte eine Fachabteilung auswählen",0;0,0},2,0)</f>
        <v>0</v>
      </c>
      <c r="W478" s="9" t="str">
        <f>IF('Angaben KH-Standort'!$D$13&gt;0,"VJ","KJA")</f>
        <v>KJA</v>
      </c>
      <c r="X478" s="9" t="str">
        <f>VLOOKUP(C477,{"29 - Psychiatrie (Erwachsene)","Einrichtungen2";"30 - Kinder- und Jugendpsychiatrie","Einrichtungen2";"31 - Psychosomatik","Einrichtungen2";"00 - Bitte eine Einrichtung auswählen","Leer";0,"Leer"},2,0)</f>
        <v>Leer</v>
      </c>
      <c r="Y478" s="39" t="str">
        <f t="shared" si="55"/>
        <v>Leer</v>
      </c>
      <c r="Z478" s="9" t="str">
        <f>VLOOKUP($C478,{"29 - Psychiatrie (Erwachsene)","Psychiatrie";"30 - Kinder- und Jugendpsychiatrie","KJPsychiatrie";"31 - Psychosomatik","Psychosomatik";"00 - Bitte eine Fachabteilung auswählen","Leer";0,"Leer"},2,0)</f>
        <v>Leer</v>
      </c>
    </row>
    <row r="479" spans="2:26" ht="15" customHeight="1" x14ac:dyDescent="0.25">
      <c r="B479" s="78" t="str">
        <f t="shared" si="56"/>
        <v>!!!</v>
      </c>
      <c r="C479" s="279"/>
      <c r="D479" s="272"/>
      <c r="E479" s="280"/>
      <c r="F479" s="92"/>
      <c r="G479" s="281"/>
      <c r="H479" s="46"/>
      <c r="I479" s="46"/>
      <c r="J479" s="72"/>
      <c r="O479" s="9">
        <f t="shared" si="50"/>
        <v>0</v>
      </c>
      <c r="P479" s="9">
        <f>VLOOKUP(C479,{"29 - Psychiatrie (Erwachsene)",1;"30 - Kinder- und Jugendpsychiatrie",1;"31 - Psychosomatik",1;"00 - Bitte eine Fachabteilung auswählen",0;0,0},2,0)</f>
        <v>0</v>
      </c>
      <c r="Q479" s="9">
        <f t="shared" si="51"/>
        <v>0</v>
      </c>
      <c r="R479" s="9">
        <f t="shared" si="52"/>
        <v>0</v>
      </c>
      <c r="S479" s="9">
        <f t="shared" si="53"/>
        <v>0</v>
      </c>
      <c r="T479" s="9">
        <f t="shared" si="54"/>
        <v>0</v>
      </c>
      <c r="V479" s="9">
        <f>VLOOKUP($C479,{"29 - Psychiatrie (Erwachsene)",1;"30 - Kinder- und Jugendpsychiatrie",1;"31 - Psychosomatik",1;"00 - Bitte eine Fachabteilung auswählen",0;0,0},2,0)</f>
        <v>0</v>
      </c>
      <c r="W479" s="9" t="str">
        <f>IF('Angaben KH-Standort'!$D$13&gt;0,"VJ","KJA")</f>
        <v>KJA</v>
      </c>
      <c r="X479" s="9" t="str">
        <f>VLOOKUP(C478,{"29 - Psychiatrie (Erwachsene)","Einrichtungen2";"30 - Kinder- und Jugendpsychiatrie","Einrichtungen2";"31 - Psychosomatik","Einrichtungen2";"00 - Bitte eine Einrichtung auswählen","Leer";0,"Leer"},2,0)</f>
        <v>Leer</v>
      </c>
      <c r="Y479" s="39" t="str">
        <f t="shared" si="55"/>
        <v>Leer</v>
      </c>
      <c r="Z479" s="9" t="str">
        <f>VLOOKUP($C479,{"29 - Psychiatrie (Erwachsene)","Psychiatrie";"30 - Kinder- und Jugendpsychiatrie","KJPsychiatrie";"31 - Psychosomatik","Psychosomatik";"00 - Bitte eine Fachabteilung auswählen","Leer";0,"Leer"},2,0)</f>
        <v>Leer</v>
      </c>
    </row>
    <row r="480" spans="2:26" ht="15" customHeight="1" x14ac:dyDescent="0.25">
      <c r="B480" s="78" t="str">
        <f t="shared" si="56"/>
        <v>!!!</v>
      </c>
      <c r="C480" s="279"/>
      <c r="D480" s="272"/>
      <c r="E480" s="280"/>
      <c r="F480" s="92"/>
      <c r="G480" s="281"/>
      <c r="H480" s="46"/>
      <c r="I480" s="46"/>
      <c r="J480" s="72"/>
      <c r="O480" s="9">
        <f t="shared" si="50"/>
        <v>0</v>
      </c>
      <c r="P480" s="9">
        <f>VLOOKUP(C480,{"29 - Psychiatrie (Erwachsene)",1;"30 - Kinder- und Jugendpsychiatrie",1;"31 - Psychosomatik",1;"00 - Bitte eine Fachabteilung auswählen",0;0,0},2,0)</f>
        <v>0</v>
      </c>
      <c r="Q480" s="9">
        <f t="shared" si="51"/>
        <v>0</v>
      </c>
      <c r="R480" s="9">
        <f t="shared" si="52"/>
        <v>0</v>
      </c>
      <c r="S480" s="9">
        <f t="shared" si="53"/>
        <v>0</v>
      </c>
      <c r="T480" s="9">
        <f t="shared" si="54"/>
        <v>0</v>
      </c>
      <c r="V480" s="9">
        <f>VLOOKUP($C480,{"29 - Psychiatrie (Erwachsene)",1;"30 - Kinder- und Jugendpsychiatrie",1;"31 - Psychosomatik",1;"00 - Bitte eine Fachabteilung auswählen",0;0,0},2,0)</f>
        <v>0</v>
      </c>
      <c r="W480" s="9" t="str">
        <f>IF('Angaben KH-Standort'!$D$13&gt;0,"VJ","KJA")</f>
        <v>KJA</v>
      </c>
      <c r="X480" s="9" t="str">
        <f>VLOOKUP(C479,{"29 - Psychiatrie (Erwachsene)","Einrichtungen2";"30 - Kinder- und Jugendpsychiatrie","Einrichtungen2";"31 - Psychosomatik","Einrichtungen2";"00 - Bitte eine Einrichtung auswählen","Leer";0,"Leer"},2,0)</f>
        <v>Leer</v>
      </c>
      <c r="Y480" s="39" t="str">
        <f t="shared" si="55"/>
        <v>Leer</v>
      </c>
      <c r="Z480" s="9" t="str">
        <f>VLOOKUP($C480,{"29 - Psychiatrie (Erwachsene)","Psychiatrie";"30 - Kinder- und Jugendpsychiatrie","KJPsychiatrie";"31 - Psychosomatik","Psychosomatik";"00 - Bitte eine Fachabteilung auswählen","Leer";0,"Leer"},2,0)</f>
        <v>Leer</v>
      </c>
    </row>
    <row r="481" spans="2:26" ht="15" customHeight="1" x14ac:dyDescent="0.25">
      <c r="B481" s="78" t="str">
        <f t="shared" si="56"/>
        <v>!!!</v>
      </c>
      <c r="C481" s="279"/>
      <c r="D481" s="272"/>
      <c r="E481" s="280"/>
      <c r="F481" s="92"/>
      <c r="G481" s="281"/>
      <c r="H481" s="46"/>
      <c r="I481" s="46"/>
      <c r="J481" s="72"/>
      <c r="O481" s="9">
        <f t="shared" si="50"/>
        <v>0</v>
      </c>
      <c r="P481" s="9">
        <f>VLOOKUP(C481,{"29 - Psychiatrie (Erwachsene)",1;"30 - Kinder- und Jugendpsychiatrie",1;"31 - Psychosomatik",1;"00 - Bitte eine Fachabteilung auswählen",0;0,0},2,0)</f>
        <v>0</v>
      </c>
      <c r="Q481" s="9">
        <f t="shared" si="51"/>
        <v>0</v>
      </c>
      <c r="R481" s="9">
        <f t="shared" si="52"/>
        <v>0</v>
      </c>
      <c r="S481" s="9">
        <f t="shared" si="53"/>
        <v>0</v>
      </c>
      <c r="T481" s="9">
        <f t="shared" si="54"/>
        <v>0</v>
      </c>
      <c r="V481" s="9">
        <f>VLOOKUP($C481,{"29 - Psychiatrie (Erwachsene)",1;"30 - Kinder- und Jugendpsychiatrie",1;"31 - Psychosomatik",1;"00 - Bitte eine Fachabteilung auswählen",0;0,0},2,0)</f>
        <v>0</v>
      </c>
      <c r="W481" s="9" t="str">
        <f>IF('Angaben KH-Standort'!$D$13&gt;0,"VJ","KJA")</f>
        <v>KJA</v>
      </c>
      <c r="X481" s="9" t="str">
        <f>VLOOKUP(C480,{"29 - Psychiatrie (Erwachsene)","Einrichtungen2";"30 - Kinder- und Jugendpsychiatrie","Einrichtungen2";"31 - Psychosomatik","Einrichtungen2";"00 - Bitte eine Einrichtung auswählen","Leer";0,"Leer"},2,0)</f>
        <v>Leer</v>
      </c>
      <c r="Y481" s="39" t="str">
        <f t="shared" si="55"/>
        <v>Leer</v>
      </c>
      <c r="Z481" s="9" t="str">
        <f>VLOOKUP($C481,{"29 - Psychiatrie (Erwachsene)","Psychiatrie";"30 - Kinder- und Jugendpsychiatrie","KJPsychiatrie";"31 - Psychosomatik","Psychosomatik";"00 - Bitte eine Fachabteilung auswählen","Leer";0,"Leer"},2,0)</f>
        <v>Leer</v>
      </c>
    </row>
    <row r="482" spans="2:26" ht="15" customHeight="1" x14ac:dyDescent="0.25">
      <c r="B482" s="78" t="str">
        <f t="shared" si="56"/>
        <v>!!!</v>
      </c>
      <c r="C482" s="279"/>
      <c r="D482" s="272"/>
      <c r="E482" s="280"/>
      <c r="F482" s="92"/>
      <c r="G482" s="281"/>
      <c r="H482" s="46"/>
      <c r="I482" s="46"/>
      <c r="J482" s="72"/>
      <c r="O482" s="9">
        <f t="shared" si="50"/>
        <v>0</v>
      </c>
      <c r="P482" s="9">
        <f>VLOOKUP(C482,{"29 - Psychiatrie (Erwachsene)",1;"30 - Kinder- und Jugendpsychiatrie",1;"31 - Psychosomatik",1;"00 - Bitte eine Fachabteilung auswählen",0;0,0},2,0)</f>
        <v>0</v>
      </c>
      <c r="Q482" s="9">
        <f t="shared" si="51"/>
        <v>0</v>
      </c>
      <c r="R482" s="9">
        <f t="shared" si="52"/>
        <v>0</v>
      </c>
      <c r="S482" s="9">
        <f t="shared" si="53"/>
        <v>0</v>
      </c>
      <c r="T482" s="9">
        <f t="shared" si="54"/>
        <v>0</v>
      </c>
      <c r="V482" s="9">
        <f>VLOOKUP($C482,{"29 - Psychiatrie (Erwachsene)",1;"30 - Kinder- und Jugendpsychiatrie",1;"31 - Psychosomatik",1;"00 - Bitte eine Fachabteilung auswählen",0;0,0},2,0)</f>
        <v>0</v>
      </c>
      <c r="W482" s="9" t="str">
        <f>IF('Angaben KH-Standort'!$D$13&gt;0,"VJ","KJA")</f>
        <v>KJA</v>
      </c>
      <c r="X482" s="9" t="str">
        <f>VLOOKUP(C481,{"29 - Psychiatrie (Erwachsene)","Einrichtungen2";"30 - Kinder- und Jugendpsychiatrie","Einrichtungen2";"31 - Psychosomatik","Einrichtungen2";"00 - Bitte eine Einrichtung auswählen","Leer";0,"Leer"},2,0)</f>
        <v>Leer</v>
      </c>
      <c r="Y482" s="39" t="str">
        <f t="shared" si="55"/>
        <v>Leer</v>
      </c>
      <c r="Z482" s="9" t="str">
        <f>VLOOKUP($C482,{"29 - Psychiatrie (Erwachsene)","Psychiatrie";"30 - Kinder- und Jugendpsychiatrie","KJPsychiatrie";"31 - Psychosomatik","Psychosomatik";"00 - Bitte eine Fachabteilung auswählen","Leer";0,"Leer"},2,0)</f>
        <v>Leer</v>
      </c>
    </row>
    <row r="483" spans="2:26" ht="15" customHeight="1" x14ac:dyDescent="0.25">
      <c r="B483" s="78" t="str">
        <f t="shared" si="56"/>
        <v>!!!</v>
      </c>
      <c r="C483" s="279"/>
      <c r="D483" s="272"/>
      <c r="E483" s="280"/>
      <c r="F483" s="92"/>
      <c r="G483" s="281"/>
      <c r="H483" s="46"/>
      <c r="I483" s="46"/>
      <c r="J483" s="72"/>
      <c r="O483" s="9">
        <f t="shared" si="50"/>
        <v>0</v>
      </c>
      <c r="P483" s="9">
        <f>VLOOKUP(C483,{"29 - Psychiatrie (Erwachsene)",1;"30 - Kinder- und Jugendpsychiatrie",1;"31 - Psychosomatik",1;"00 - Bitte eine Fachabteilung auswählen",0;0,0},2,0)</f>
        <v>0</v>
      </c>
      <c r="Q483" s="9">
        <f t="shared" si="51"/>
        <v>0</v>
      </c>
      <c r="R483" s="9">
        <f t="shared" si="52"/>
        <v>0</v>
      </c>
      <c r="S483" s="9">
        <f t="shared" si="53"/>
        <v>0</v>
      </c>
      <c r="T483" s="9">
        <f t="shared" si="54"/>
        <v>0</v>
      </c>
      <c r="V483" s="9">
        <f>VLOOKUP($C483,{"29 - Psychiatrie (Erwachsene)",1;"30 - Kinder- und Jugendpsychiatrie",1;"31 - Psychosomatik",1;"00 - Bitte eine Fachabteilung auswählen",0;0,0},2,0)</f>
        <v>0</v>
      </c>
      <c r="W483" s="9" t="str">
        <f>IF('Angaben KH-Standort'!$D$13&gt;0,"VJ","KJA")</f>
        <v>KJA</v>
      </c>
      <c r="X483" s="9" t="str">
        <f>VLOOKUP(C482,{"29 - Psychiatrie (Erwachsene)","Einrichtungen2";"30 - Kinder- und Jugendpsychiatrie","Einrichtungen2";"31 - Psychosomatik","Einrichtungen2";"00 - Bitte eine Einrichtung auswählen","Leer";0,"Leer"},2,0)</f>
        <v>Leer</v>
      </c>
      <c r="Y483" s="39" t="str">
        <f t="shared" si="55"/>
        <v>Leer</v>
      </c>
      <c r="Z483" s="9" t="str">
        <f>VLOOKUP($C483,{"29 - Psychiatrie (Erwachsene)","Psychiatrie";"30 - Kinder- und Jugendpsychiatrie","KJPsychiatrie";"31 - Psychosomatik","Psychosomatik";"00 - Bitte eine Fachabteilung auswählen","Leer";0,"Leer"},2,0)</f>
        <v>Leer</v>
      </c>
    </row>
    <row r="484" spans="2:26" ht="15" customHeight="1" x14ac:dyDescent="0.25">
      <c r="B484" s="78" t="str">
        <f t="shared" si="56"/>
        <v>!!!</v>
      </c>
      <c r="C484" s="279"/>
      <c r="D484" s="272"/>
      <c r="E484" s="280"/>
      <c r="F484" s="92"/>
      <c r="G484" s="281"/>
      <c r="H484" s="46"/>
      <c r="I484" s="46"/>
      <c r="J484" s="72"/>
      <c r="O484" s="9">
        <f t="shared" si="50"/>
        <v>0</v>
      </c>
      <c r="P484" s="9">
        <f>VLOOKUP(C484,{"29 - Psychiatrie (Erwachsene)",1;"30 - Kinder- und Jugendpsychiatrie",1;"31 - Psychosomatik",1;"00 - Bitte eine Fachabteilung auswählen",0;0,0},2,0)</f>
        <v>0</v>
      </c>
      <c r="Q484" s="9">
        <f t="shared" si="51"/>
        <v>0</v>
      </c>
      <c r="R484" s="9">
        <f t="shared" si="52"/>
        <v>0</v>
      </c>
      <c r="S484" s="9">
        <f t="shared" si="53"/>
        <v>0</v>
      </c>
      <c r="T484" s="9">
        <f t="shared" si="54"/>
        <v>0</v>
      </c>
      <c r="V484" s="9">
        <f>VLOOKUP($C484,{"29 - Psychiatrie (Erwachsene)",1;"30 - Kinder- und Jugendpsychiatrie",1;"31 - Psychosomatik",1;"00 - Bitte eine Fachabteilung auswählen",0;0,0},2,0)</f>
        <v>0</v>
      </c>
      <c r="W484" s="9" t="str">
        <f>IF('Angaben KH-Standort'!$D$13&gt;0,"VJ","KJA")</f>
        <v>KJA</v>
      </c>
      <c r="X484" s="9" t="str">
        <f>VLOOKUP(C483,{"29 - Psychiatrie (Erwachsene)","Einrichtungen2";"30 - Kinder- und Jugendpsychiatrie","Einrichtungen2";"31 - Psychosomatik","Einrichtungen2";"00 - Bitte eine Einrichtung auswählen","Leer";0,"Leer"},2,0)</f>
        <v>Leer</v>
      </c>
      <c r="Y484" s="39" t="str">
        <f t="shared" si="55"/>
        <v>Leer</v>
      </c>
      <c r="Z484" s="9" t="str">
        <f>VLOOKUP($C484,{"29 - Psychiatrie (Erwachsene)","Psychiatrie";"30 - Kinder- und Jugendpsychiatrie","KJPsychiatrie";"31 - Psychosomatik","Psychosomatik";"00 - Bitte eine Fachabteilung auswählen","Leer";0,"Leer"},2,0)</f>
        <v>Leer</v>
      </c>
    </row>
    <row r="485" spans="2:26" ht="15" customHeight="1" x14ac:dyDescent="0.25">
      <c r="B485" s="78" t="str">
        <f t="shared" si="56"/>
        <v>!!!</v>
      </c>
      <c r="C485" s="279"/>
      <c r="D485" s="272"/>
      <c r="E485" s="280"/>
      <c r="F485" s="92"/>
      <c r="G485" s="281"/>
      <c r="H485" s="46"/>
      <c r="I485" s="46"/>
      <c r="J485" s="72"/>
      <c r="O485" s="9">
        <f t="shared" si="50"/>
        <v>0</v>
      </c>
      <c r="P485" s="9">
        <f>VLOOKUP(C485,{"29 - Psychiatrie (Erwachsene)",1;"30 - Kinder- und Jugendpsychiatrie",1;"31 - Psychosomatik",1;"00 - Bitte eine Fachabteilung auswählen",0;0,0},2,0)</f>
        <v>0</v>
      </c>
      <c r="Q485" s="9">
        <f t="shared" si="51"/>
        <v>0</v>
      </c>
      <c r="R485" s="9">
        <f t="shared" si="52"/>
        <v>0</v>
      </c>
      <c r="S485" s="9">
        <f t="shared" si="53"/>
        <v>0</v>
      </c>
      <c r="T485" s="9">
        <f t="shared" si="54"/>
        <v>0</v>
      </c>
      <c r="V485" s="9">
        <f>VLOOKUP($C485,{"29 - Psychiatrie (Erwachsene)",1;"30 - Kinder- und Jugendpsychiatrie",1;"31 - Psychosomatik",1;"00 - Bitte eine Fachabteilung auswählen",0;0,0},2,0)</f>
        <v>0</v>
      </c>
      <c r="W485" s="9" t="str">
        <f>IF('Angaben KH-Standort'!$D$13&gt;0,"VJ","KJA")</f>
        <v>KJA</v>
      </c>
      <c r="X485" s="9" t="str">
        <f>VLOOKUP(C484,{"29 - Psychiatrie (Erwachsene)","Einrichtungen2";"30 - Kinder- und Jugendpsychiatrie","Einrichtungen2";"31 - Psychosomatik","Einrichtungen2";"00 - Bitte eine Einrichtung auswählen","Leer";0,"Leer"},2,0)</f>
        <v>Leer</v>
      </c>
      <c r="Y485" s="39" t="str">
        <f t="shared" si="55"/>
        <v>Leer</v>
      </c>
      <c r="Z485" s="9" t="str">
        <f>VLOOKUP($C485,{"29 - Psychiatrie (Erwachsene)","Psychiatrie";"30 - Kinder- und Jugendpsychiatrie","KJPsychiatrie";"31 - Psychosomatik","Psychosomatik";"00 - Bitte eine Fachabteilung auswählen","Leer";0,"Leer"},2,0)</f>
        <v>Leer</v>
      </c>
    </row>
    <row r="486" spans="2:26" ht="15" customHeight="1" x14ac:dyDescent="0.25">
      <c r="B486" s="78" t="str">
        <f t="shared" si="56"/>
        <v>!!!</v>
      </c>
      <c r="C486" s="279"/>
      <c r="D486" s="272"/>
      <c r="E486" s="280"/>
      <c r="F486" s="92"/>
      <c r="G486" s="281"/>
      <c r="H486" s="46"/>
      <c r="I486" s="46"/>
      <c r="J486" s="72"/>
      <c r="O486" s="9">
        <f t="shared" si="50"/>
        <v>0</v>
      </c>
      <c r="P486" s="9">
        <f>VLOOKUP(C486,{"29 - Psychiatrie (Erwachsene)",1;"30 - Kinder- und Jugendpsychiatrie",1;"31 - Psychosomatik",1;"00 - Bitte eine Fachabteilung auswählen",0;0,0},2,0)</f>
        <v>0</v>
      </c>
      <c r="Q486" s="9">
        <f t="shared" si="51"/>
        <v>0</v>
      </c>
      <c r="R486" s="9">
        <f t="shared" si="52"/>
        <v>0</v>
      </c>
      <c r="S486" s="9">
        <f t="shared" si="53"/>
        <v>0</v>
      </c>
      <c r="T486" s="9">
        <f t="shared" si="54"/>
        <v>0</v>
      </c>
      <c r="V486" s="9">
        <f>VLOOKUP($C486,{"29 - Psychiatrie (Erwachsene)",1;"30 - Kinder- und Jugendpsychiatrie",1;"31 - Psychosomatik",1;"00 - Bitte eine Fachabteilung auswählen",0;0,0},2,0)</f>
        <v>0</v>
      </c>
      <c r="W486" s="9" t="str">
        <f>IF('Angaben KH-Standort'!$D$13&gt;0,"VJ","KJA")</f>
        <v>KJA</v>
      </c>
      <c r="X486" s="9" t="str">
        <f>VLOOKUP(C485,{"29 - Psychiatrie (Erwachsene)","Einrichtungen2";"30 - Kinder- und Jugendpsychiatrie","Einrichtungen2";"31 - Psychosomatik","Einrichtungen2";"00 - Bitte eine Einrichtung auswählen","Leer";0,"Leer"},2,0)</f>
        <v>Leer</v>
      </c>
      <c r="Y486" s="39" t="str">
        <f t="shared" si="55"/>
        <v>Leer</v>
      </c>
      <c r="Z486" s="9" t="str">
        <f>VLOOKUP($C486,{"29 - Psychiatrie (Erwachsene)","Psychiatrie";"30 - Kinder- und Jugendpsychiatrie","KJPsychiatrie";"31 - Psychosomatik","Psychosomatik";"00 - Bitte eine Fachabteilung auswählen","Leer";0,"Leer"},2,0)</f>
        <v>Leer</v>
      </c>
    </row>
    <row r="487" spans="2:26" ht="15" customHeight="1" x14ac:dyDescent="0.25">
      <c r="B487" s="78" t="str">
        <f t="shared" si="56"/>
        <v>!!!</v>
      </c>
      <c r="C487" s="279"/>
      <c r="D487" s="272"/>
      <c r="E487" s="280"/>
      <c r="F487" s="92"/>
      <c r="G487" s="281"/>
      <c r="H487" s="46"/>
      <c r="I487" s="46"/>
      <c r="J487" s="72"/>
      <c r="O487" s="9">
        <f t="shared" si="50"/>
        <v>0</v>
      </c>
      <c r="P487" s="9">
        <f>VLOOKUP(C487,{"29 - Psychiatrie (Erwachsene)",1;"30 - Kinder- und Jugendpsychiatrie",1;"31 - Psychosomatik",1;"00 - Bitte eine Fachabteilung auswählen",0;0,0},2,0)</f>
        <v>0</v>
      </c>
      <c r="Q487" s="9">
        <f t="shared" si="51"/>
        <v>0</v>
      </c>
      <c r="R487" s="9">
        <f t="shared" si="52"/>
        <v>0</v>
      </c>
      <c r="S487" s="9">
        <f t="shared" si="53"/>
        <v>0</v>
      </c>
      <c r="T487" s="9">
        <f t="shared" si="54"/>
        <v>0</v>
      </c>
      <c r="V487" s="9">
        <f>VLOOKUP($C487,{"29 - Psychiatrie (Erwachsene)",1;"30 - Kinder- und Jugendpsychiatrie",1;"31 - Psychosomatik",1;"00 - Bitte eine Fachabteilung auswählen",0;0,0},2,0)</f>
        <v>0</v>
      </c>
      <c r="W487" s="9" t="str">
        <f>IF('Angaben KH-Standort'!$D$13&gt;0,"VJ","KJA")</f>
        <v>KJA</v>
      </c>
      <c r="X487" s="9" t="str">
        <f>VLOOKUP(C486,{"29 - Psychiatrie (Erwachsene)","Einrichtungen2";"30 - Kinder- und Jugendpsychiatrie","Einrichtungen2";"31 - Psychosomatik","Einrichtungen2";"00 - Bitte eine Einrichtung auswählen","Leer";0,"Leer"},2,0)</f>
        <v>Leer</v>
      </c>
      <c r="Y487" s="39" t="str">
        <f t="shared" si="55"/>
        <v>Leer</v>
      </c>
      <c r="Z487" s="9" t="str">
        <f>VLOOKUP($C487,{"29 - Psychiatrie (Erwachsene)","Psychiatrie";"30 - Kinder- und Jugendpsychiatrie","KJPsychiatrie";"31 - Psychosomatik","Psychosomatik";"00 - Bitte eine Fachabteilung auswählen","Leer";0,"Leer"},2,0)</f>
        <v>Leer</v>
      </c>
    </row>
    <row r="488" spans="2:26" ht="15" customHeight="1" x14ac:dyDescent="0.25">
      <c r="B488" s="78" t="str">
        <f t="shared" si="56"/>
        <v>!!!</v>
      </c>
      <c r="C488" s="279"/>
      <c r="D488" s="272"/>
      <c r="E488" s="280"/>
      <c r="F488" s="92"/>
      <c r="G488" s="281"/>
      <c r="H488" s="46"/>
      <c r="I488" s="46"/>
      <c r="J488" s="72"/>
      <c r="O488" s="9">
        <f t="shared" si="50"/>
        <v>0</v>
      </c>
      <c r="P488" s="9">
        <f>VLOOKUP(C488,{"29 - Psychiatrie (Erwachsene)",1;"30 - Kinder- und Jugendpsychiatrie",1;"31 - Psychosomatik",1;"00 - Bitte eine Fachabteilung auswählen",0;0,0},2,0)</f>
        <v>0</v>
      </c>
      <c r="Q488" s="9">
        <f t="shared" si="51"/>
        <v>0</v>
      </c>
      <c r="R488" s="9">
        <f t="shared" si="52"/>
        <v>0</v>
      </c>
      <c r="S488" s="9">
        <f t="shared" si="53"/>
        <v>0</v>
      </c>
      <c r="T488" s="9">
        <f t="shared" si="54"/>
        <v>0</v>
      </c>
      <c r="V488" s="9">
        <f>VLOOKUP($C488,{"29 - Psychiatrie (Erwachsene)",1;"30 - Kinder- und Jugendpsychiatrie",1;"31 - Psychosomatik",1;"00 - Bitte eine Fachabteilung auswählen",0;0,0},2,0)</f>
        <v>0</v>
      </c>
      <c r="W488" s="9" t="str">
        <f>IF('Angaben KH-Standort'!$D$13&gt;0,"VJ","KJA")</f>
        <v>KJA</v>
      </c>
      <c r="X488" s="9" t="str">
        <f>VLOOKUP(C487,{"29 - Psychiatrie (Erwachsene)","Einrichtungen2";"30 - Kinder- und Jugendpsychiatrie","Einrichtungen2";"31 - Psychosomatik","Einrichtungen2";"00 - Bitte eine Einrichtung auswählen","Leer";0,"Leer"},2,0)</f>
        <v>Leer</v>
      </c>
      <c r="Y488" s="39" t="str">
        <f t="shared" si="55"/>
        <v>Leer</v>
      </c>
      <c r="Z488" s="9" t="str">
        <f>VLOOKUP($C488,{"29 - Psychiatrie (Erwachsene)","Psychiatrie";"30 - Kinder- und Jugendpsychiatrie","KJPsychiatrie";"31 - Psychosomatik","Psychosomatik";"00 - Bitte eine Fachabteilung auswählen","Leer";0,"Leer"},2,0)</f>
        <v>Leer</v>
      </c>
    </row>
    <row r="489" spans="2:26" ht="15" customHeight="1" x14ac:dyDescent="0.25">
      <c r="B489" s="78" t="str">
        <f t="shared" si="56"/>
        <v>!!!</v>
      </c>
      <c r="C489" s="279"/>
      <c r="D489" s="272"/>
      <c r="E489" s="280"/>
      <c r="F489" s="92"/>
      <c r="G489" s="281"/>
      <c r="H489" s="46"/>
      <c r="I489" s="46"/>
      <c r="J489" s="72"/>
      <c r="O489" s="9">
        <f t="shared" si="50"/>
        <v>0</v>
      </c>
      <c r="P489" s="9">
        <f>VLOOKUP(C489,{"29 - Psychiatrie (Erwachsene)",1;"30 - Kinder- und Jugendpsychiatrie",1;"31 - Psychosomatik",1;"00 - Bitte eine Fachabteilung auswählen",0;0,0},2,0)</f>
        <v>0</v>
      </c>
      <c r="Q489" s="9">
        <f t="shared" si="51"/>
        <v>0</v>
      </c>
      <c r="R489" s="9">
        <f t="shared" si="52"/>
        <v>0</v>
      </c>
      <c r="S489" s="9">
        <f t="shared" si="53"/>
        <v>0</v>
      </c>
      <c r="T489" s="9">
        <f t="shared" si="54"/>
        <v>0</v>
      </c>
      <c r="V489" s="9">
        <f>VLOOKUP($C489,{"29 - Psychiatrie (Erwachsene)",1;"30 - Kinder- und Jugendpsychiatrie",1;"31 - Psychosomatik",1;"00 - Bitte eine Fachabteilung auswählen",0;0,0},2,0)</f>
        <v>0</v>
      </c>
      <c r="W489" s="9" t="str">
        <f>IF('Angaben KH-Standort'!$D$13&gt;0,"VJ","KJA")</f>
        <v>KJA</v>
      </c>
      <c r="X489" s="9" t="str">
        <f>VLOOKUP(C488,{"29 - Psychiatrie (Erwachsene)","Einrichtungen2";"30 - Kinder- und Jugendpsychiatrie","Einrichtungen2";"31 - Psychosomatik","Einrichtungen2";"00 - Bitte eine Einrichtung auswählen","Leer";0,"Leer"},2,0)</f>
        <v>Leer</v>
      </c>
      <c r="Y489" s="39" t="str">
        <f t="shared" si="55"/>
        <v>Leer</v>
      </c>
      <c r="Z489" s="9" t="str">
        <f>VLOOKUP($C489,{"29 - Psychiatrie (Erwachsene)","Psychiatrie";"30 - Kinder- und Jugendpsychiatrie","KJPsychiatrie";"31 - Psychosomatik","Psychosomatik";"00 - Bitte eine Fachabteilung auswählen","Leer";0,"Leer"},2,0)</f>
        <v>Leer</v>
      </c>
    </row>
    <row r="490" spans="2:26" ht="15" customHeight="1" x14ac:dyDescent="0.25">
      <c r="B490" s="78" t="str">
        <f t="shared" si="56"/>
        <v>!!!</v>
      </c>
      <c r="C490" s="279"/>
      <c r="D490" s="272"/>
      <c r="E490" s="280"/>
      <c r="F490" s="92"/>
      <c r="G490" s="281"/>
      <c r="H490" s="46"/>
      <c r="I490" s="46"/>
      <c r="J490" s="72"/>
      <c r="O490" s="9">
        <f t="shared" si="50"/>
        <v>0</v>
      </c>
      <c r="P490" s="9">
        <f>VLOOKUP(C490,{"29 - Psychiatrie (Erwachsene)",1;"30 - Kinder- und Jugendpsychiatrie",1;"31 - Psychosomatik",1;"00 - Bitte eine Fachabteilung auswählen",0;0,0},2,0)</f>
        <v>0</v>
      </c>
      <c r="Q490" s="9">
        <f t="shared" si="51"/>
        <v>0</v>
      </c>
      <c r="R490" s="9">
        <f t="shared" si="52"/>
        <v>0</v>
      </c>
      <c r="S490" s="9">
        <f t="shared" si="53"/>
        <v>0</v>
      </c>
      <c r="T490" s="9">
        <f t="shared" si="54"/>
        <v>0</v>
      </c>
      <c r="V490" s="9">
        <f>VLOOKUP($C490,{"29 - Psychiatrie (Erwachsene)",1;"30 - Kinder- und Jugendpsychiatrie",1;"31 - Psychosomatik",1;"00 - Bitte eine Fachabteilung auswählen",0;0,0},2,0)</f>
        <v>0</v>
      </c>
      <c r="W490" s="9" t="str">
        <f>IF('Angaben KH-Standort'!$D$13&gt;0,"VJ","KJA")</f>
        <v>KJA</v>
      </c>
      <c r="X490" s="9" t="str">
        <f>VLOOKUP(C489,{"29 - Psychiatrie (Erwachsene)","Einrichtungen2";"30 - Kinder- und Jugendpsychiatrie","Einrichtungen2";"31 - Psychosomatik","Einrichtungen2";"00 - Bitte eine Einrichtung auswählen","Leer";0,"Leer"},2,0)</f>
        <v>Leer</v>
      </c>
      <c r="Y490" s="39" t="str">
        <f t="shared" si="55"/>
        <v>Leer</v>
      </c>
      <c r="Z490" s="9" t="str">
        <f>VLOOKUP($C490,{"29 - Psychiatrie (Erwachsene)","Psychiatrie";"30 - Kinder- und Jugendpsychiatrie","KJPsychiatrie";"31 - Psychosomatik","Psychosomatik";"00 - Bitte eine Fachabteilung auswählen","Leer";0,"Leer"},2,0)</f>
        <v>Leer</v>
      </c>
    </row>
    <row r="491" spans="2:26" ht="15" customHeight="1" x14ac:dyDescent="0.25">
      <c r="B491" s="78" t="str">
        <f t="shared" si="56"/>
        <v>!!!</v>
      </c>
      <c r="C491" s="279"/>
      <c r="D491" s="272"/>
      <c r="E491" s="280"/>
      <c r="F491" s="92"/>
      <c r="G491" s="281"/>
      <c r="H491" s="46"/>
      <c r="I491" s="46"/>
      <c r="J491" s="72"/>
      <c r="O491" s="9">
        <f t="shared" si="50"/>
        <v>0</v>
      </c>
      <c r="P491" s="9">
        <f>VLOOKUP(C491,{"29 - Psychiatrie (Erwachsene)",1;"30 - Kinder- und Jugendpsychiatrie",1;"31 - Psychosomatik",1;"00 - Bitte eine Fachabteilung auswählen",0;0,0},2,0)</f>
        <v>0</v>
      </c>
      <c r="Q491" s="9">
        <f t="shared" si="51"/>
        <v>0</v>
      </c>
      <c r="R491" s="9">
        <f t="shared" si="52"/>
        <v>0</v>
      </c>
      <c r="S491" s="9">
        <f t="shared" si="53"/>
        <v>0</v>
      </c>
      <c r="T491" s="9">
        <f t="shared" si="54"/>
        <v>0</v>
      </c>
      <c r="V491" s="9">
        <f>VLOOKUP($C491,{"29 - Psychiatrie (Erwachsene)",1;"30 - Kinder- und Jugendpsychiatrie",1;"31 - Psychosomatik",1;"00 - Bitte eine Fachabteilung auswählen",0;0,0},2,0)</f>
        <v>0</v>
      </c>
      <c r="W491" s="9" t="str">
        <f>IF('Angaben KH-Standort'!$D$13&gt;0,"VJ","KJA")</f>
        <v>KJA</v>
      </c>
      <c r="X491" s="9" t="str">
        <f>VLOOKUP(C490,{"29 - Psychiatrie (Erwachsene)","Einrichtungen2";"30 - Kinder- und Jugendpsychiatrie","Einrichtungen2";"31 - Psychosomatik","Einrichtungen2";"00 - Bitte eine Einrichtung auswählen","Leer";0,"Leer"},2,0)</f>
        <v>Leer</v>
      </c>
      <c r="Y491" s="39" t="str">
        <f t="shared" si="55"/>
        <v>Leer</v>
      </c>
      <c r="Z491" s="9" t="str">
        <f>VLOOKUP($C491,{"29 - Psychiatrie (Erwachsene)","Psychiatrie";"30 - Kinder- und Jugendpsychiatrie","KJPsychiatrie";"31 - Psychosomatik","Psychosomatik";"00 - Bitte eine Fachabteilung auswählen","Leer";0,"Leer"},2,0)</f>
        <v>Leer</v>
      </c>
    </row>
    <row r="492" spans="2:26" ht="15" customHeight="1" x14ac:dyDescent="0.25">
      <c r="B492" s="78" t="str">
        <f t="shared" si="56"/>
        <v>!!!</v>
      </c>
      <c r="C492" s="279"/>
      <c r="D492" s="272"/>
      <c r="E492" s="280"/>
      <c r="F492" s="92"/>
      <c r="G492" s="281"/>
      <c r="H492" s="46"/>
      <c r="I492" s="46"/>
      <c r="J492" s="72"/>
      <c r="O492" s="9">
        <f t="shared" si="50"/>
        <v>0</v>
      </c>
      <c r="P492" s="9">
        <f>VLOOKUP(C492,{"29 - Psychiatrie (Erwachsene)",1;"30 - Kinder- und Jugendpsychiatrie",1;"31 - Psychosomatik",1;"00 - Bitte eine Fachabteilung auswählen",0;0,0},2,0)</f>
        <v>0</v>
      </c>
      <c r="Q492" s="9">
        <f t="shared" si="51"/>
        <v>0</v>
      </c>
      <c r="R492" s="9">
        <f t="shared" si="52"/>
        <v>0</v>
      </c>
      <c r="S492" s="9">
        <f t="shared" si="53"/>
        <v>0</v>
      </c>
      <c r="T492" s="9">
        <f t="shared" si="54"/>
        <v>0</v>
      </c>
      <c r="V492" s="9">
        <f>VLOOKUP($C492,{"29 - Psychiatrie (Erwachsene)",1;"30 - Kinder- und Jugendpsychiatrie",1;"31 - Psychosomatik",1;"00 - Bitte eine Fachabteilung auswählen",0;0,0},2,0)</f>
        <v>0</v>
      </c>
      <c r="W492" s="9" t="str">
        <f>IF('Angaben KH-Standort'!$D$13&gt;0,"VJ","KJA")</f>
        <v>KJA</v>
      </c>
      <c r="X492" s="9" t="str">
        <f>VLOOKUP(C491,{"29 - Psychiatrie (Erwachsene)","Einrichtungen2";"30 - Kinder- und Jugendpsychiatrie","Einrichtungen2";"31 - Psychosomatik","Einrichtungen2";"00 - Bitte eine Einrichtung auswählen","Leer";0,"Leer"},2,0)</f>
        <v>Leer</v>
      </c>
      <c r="Y492" s="39" t="str">
        <f t="shared" si="55"/>
        <v>Leer</v>
      </c>
      <c r="Z492" s="9" t="str">
        <f>VLOOKUP($C492,{"29 - Psychiatrie (Erwachsene)","Psychiatrie";"30 - Kinder- und Jugendpsychiatrie","KJPsychiatrie";"31 - Psychosomatik","Psychosomatik";"00 - Bitte eine Fachabteilung auswählen","Leer";0,"Leer"},2,0)</f>
        <v>Leer</v>
      </c>
    </row>
    <row r="493" spans="2:26" ht="15" customHeight="1" x14ac:dyDescent="0.25">
      <c r="B493" s="78" t="str">
        <f t="shared" si="56"/>
        <v>!!!</v>
      </c>
      <c r="C493" s="279"/>
      <c r="D493" s="272"/>
      <c r="E493" s="280"/>
      <c r="F493" s="92"/>
      <c r="G493" s="281"/>
      <c r="H493" s="46"/>
      <c r="I493" s="46"/>
      <c r="J493" s="72"/>
      <c r="O493" s="9">
        <f t="shared" si="50"/>
        <v>0</v>
      </c>
      <c r="P493" s="9">
        <f>VLOOKUP(C493,{"29 - Psychiatrie (Erwachsene)",1;"30 - Kinder- und Jugendpsychiatrie",1;"31 - Psychosomatik",1;"00 - Bitte eine Fachabteilung auswählen",0;0,0},2,0)</f>
        <v>0</v>
      </c>
      <c r="Q493" s="9">
        <f t="shared" si="51"/>
        <v>0</v>
      </c>
      <c r="R493" s="9">
        <f t="shared" si="52"/>
        <v>0</v>
      </c>
      <c r="S493" s="9">
        <f t="shared" si="53"/>
        <v>0</v>
      </c>
      <c r="T493" s="9">
        <f t="shared" si="54"/>
        <v>0</v>
      </c>
      <c r="V493" s="9">
        <f>VLOOKUP($C493,{"29 - Psychiatrie (Erwachsene)",1;"30 - Kinder- und Jugendpsychiatrie",1;"31 - Psychosomatik",1;"00 - Bitte eine Fachabteilung auswählen",0;0,0},2,0)</f>
        <v>0</v>
      </c>
      <c r="W493" s="9" t="str">
        <f>IF('Angaben KH-Standort'!$D$13&gt;0,"VJ","KJA")</f>
        <v>KJA</v>
      </c>
      <c r="X493" s="9" t="str">
        <f>VLOOKUP(C492,{"29 - Psychiatrie (Erwachsene)","Einrichtungen2";"30 - Kinder- und Jugendpsychiatrie","Einrichtungen2";"31 - Psychosomatik","Einrichtungen2";"00 - Bitte eine Einrichtung auswählen","Leer";0,"Leer"},2,0)</f>
        <v>Leer</v>
      </c>
      <c r="Y493" s="39" t="str">
        <f t="shared" si="55"/>
        <v>Leer</v>
      </c>
      <c r="Z493" s="9" t="str">
        <f>VLOOKUP($C493,{"29 - Psychiatrie (Erwachsene)","Psychiatrie";"30 - Kinder- und Jugendpsychiatrie","KJPsychiatrie";"31 - Psychosomatik","Psychosomatik";"00 - Bitte eine Fachabteilung auswählen","Leer";0,"Leer"},2,0)</f>
        <v>Leer</v>
      </c>
    </row>
    <row r="494" spans="2:26" ht="15" customHeight="1" x14ac:dyDescent="0.25">
      <c r="B494" s="78" t="str">
        <f t="shared" si="56"/>
        <v>!!!</v>
      </c>
      <c r="C494" s="279"/>
      <c r="D494" s="272"/>
      <c r="E494" s="280"/>
      <c r="F494" s="92"/>
      <c r="G494" s="281"/>
      <c r="H494" s="46"/>
      <c r="I494" s="46"/>
      <c r="J494" s="72"/>
      <c r="O494" s="9">
        <f t="shared" si="50"/>
        <v>0</v>
      </c>
      <c r="P494" s="9">
        <f>VLOOKUP(C494,{"29 - Psychiatrie (Erwachsene)",1;"30 - Kinder- und Jugendpsychiatrie",1;"31 - Psychosomatik",1;"00 - Bitte eine Fachabteilung auswählen",0;0,0},2,0)</f>
        <v>0</v>
      </c>
      <c r="Q494" s="9">
        <f t="shared" si="51"/>
        <v>0</v>
      </c>
      <c r="R494" s="9">
        <f t="shared" si="52"/>
        <v>0</v>
      </c>
      <c r="S494" s="9">
        <f t="shared" si="53"/>
        <v>0</v>
      </c>
      <c r="T494" s="9">
        <f t="shared" si="54"/>
        <v>0</v>
      </c>
      <c r="V494" s="9">
        <f>VLOOKUP($C494,{"29 - Psychiatrie (Erwachsene)",1;"30 - Kinder- und Jugendpsychiatrie",1;"31 - Psychosomatik",1;"00 - Bitte eine Fachabteilung auswählen",0;0,0},2,0)</f>
        <v>0</v>
      </c>
      <c r="W494" s="9" t="str">
        <f>IF('Angaben KH-Standort'!$D$13&gt;0,"VJ","KJA")</f>
        <v>KJA</v>
      </c>
      <c r="X494" s="9" t="str">
        <f>VLOOKUP(C493,{"29 - Psychiatrie (Erwachsene)","Einrichtungen2";"30 - Kinder- und Jugendpsychiatrie","Einrichtungen2";"31 - Psychosomatik","Einrichtungen2";"00 - Bitte eine Einrichtung auswählen","Leer";0,"Leer"},2,0)</f>
        <v>Leer</v>
      </c>
      <c r="Y494" s="39" t="str">
        <f t="shared" si="55"/>
        <v>Leer</v>
      </c>
      <c r="Z494" s="9" t="str">
        <f>VLOOKUP($C494,{"29 - Psychiatrie (Erwachsene)","Psychiatrie";"30 - Kinder- und Jugendpsychiatrie","KJPsychiatrie";"31 - Psychosomatik","Psychosomatik";"00 - Bitte eine Fachabteilung auswählen","Leer";0,"Leer"},2,0)</f>
        <v>Leer</v>
      </c>
    </row>
    <row r="495" spans="2:26" ht="15" customHeight="1" x14ac:dyDescent="0.25">
      <c r="B495" s="78" t="str">
        <f t="shared" si="56"/>
        <v>!!!</v>
      </c>
      <c r="C495" s="279"/>
      <c r="D495" s="272"/>
      <c r="E495" s="280"/>
      <c r="F495" s="92"/>
      <c r="G495" s="281"/>
      <c r="H495" s="46"/>
      <c r="I495" s="46"/>
      <c r="J495" s="72"/>
      <c r="O495" s="9">
        <f t="shared" si="50"/>
        <v>0</v>
      </c>
      <c r="P495" s="9">
        <f>VLOOKUP(C495,{"29 - Psychiatrie (Erwachsene)",1;"30 - Kinder- und Jugendpsychiatrie",1;"31 - Psychosomatik",1;"00 - Bitte eine Fachabteilung auswählen",0;0,0},2,0)</f>
        <v>0</v>
      </c>
      <c r="Q495" s="9">
        <f t="shared" si="51"/>
        <v>0</v>
      </c>
      <c r="R495" s="9">
        <f t="shared" si="52"/>
        <v>0</v>
      </c>
      <c r="S495" s="9">
        <f t="shared" si="53"/>
        <v>0</v>
      </c>
      <c r="T495" s="9">
        <f t="shared" si="54"/>
        <v>0</v>
      </c>
      <c r="V495" s="9">
        <f>VLOOKUP($C495,{"29 - Psychiatrie (Erwachsene)",1;"30 - Kinder- und Jugendpsychiatrie",1;"31 - Psychosomatik",1;"00 - Bitte eine Fachabteilung auswählen",0;0,0},2,0)</f>
        <v>0</v>
      </c>
      <c r="W495" s="9" t="str">
        <f>IF('Angaben KH-Standort'!$D$13&gt;0,"VJ","KJA")</f>
        <v>KJA</v>
      </c>
      <c r="X495" s="9" t="str">
        <f>VLOOKUP(C494,{"29 - Psychiatrie (Erwachsene)","Einrichtungen2";"30 - Kinder- und Jugendpsychiatrie","Einrichtungen2";"31 - Psychosomatik","Einrichtungen2";"00 - Bitte eine Einrichtung auswählen","Leer";0,"Leer"},2,0)</f>
        <v>Leer</v>
      </c>
      <c r="Y495" s="39" t="str">
        <f t="shared" si="55"/>
        <v>Leer</v>
      </c>
      <c r="Z495" s="9" t="str">
        <f>VLOOKUP($C495,{"29 - Psychiatrie (Erwachsene)","Psychiatrie";"30 - Kinder- und Jugendpsychiatrie","KJPsychiatrie";"31 - Psychosomatik","Psychosomatik";"00 - Bitte eine Fachabteilung auswählen","Leer";0,"Leer"},2,0)</f>
        <v>Leer</v>
      </c>
    </row>
    <row r="496" spans="2:26" ht="15" customHeight="1" x14ac:dyDescent="0.25">
      <c r="B496" s="78" t="str">
        <f t="shared" si="56"/>
        <v>!!!</v>
      </c>
      <c r="C496" s="279"/>
      <c r="D496" s="272"/>
      <c r="E496" s="280"/>
      <c r="F496" s="92"/>
      <c r="G496" s="281"/>
      <c r="H496" s="46"/>
      <c r="I496" s="46"/>
      <c r="J496" s="72"/>
      <c r="O496" s="9">
        <f t="shared" si="50"/>
        <v>0</v>
      </c>
      <c r="P496" s="9">
        <f>VLOOKUP(C496,{"29 - Psychiatrie (Erwachsene)",1;"30 - Kinder- und Jugendpsychiatrie",1;"31 - Psychosomatik",1;"00 - Bitte eine Fachabteilung auswählen",0;0,0},2,0)</f>
        <v>0</v>
      </c>
      <c r="Q496" s="9">
        <f t="shared" si="51"/>
        <v>0</v>
      </c>
      <c r="R496" s="9">
        <f t="shared" si="52"/>
        <v>0</v>
      </c>
      <c r="S496" s="9">
        <f t="shared" si="53"/>
        <v>0</v>
      </c>
      <c r="T496" s="9">
        <f t="shared" si="54"/>
        <v>0</v>
      </c>
      <c r="V496" s="9">
        <f>VLOOKUP($C496,{"29 - Psychiatrie (Erwachsene)",1;"30 - Kinder- und Jugendpsychiatrie",1;"31 - Psychosomatik",1;"00 - Bitte eine Fachabteilung auswählen",0;0,0},2,0)</f>
        <v>0</v>
      </c>
      <c r="W496" s="9" t="str">
        <f>IF('Angaben KH-Standort'!$D$13&gt;0,"VJ","KJA")</f>
        <v>KJA</v>
      </c>
      <c r="X496" s="9" t="str">
        <f>VLOOKUP(C495,{"29 - Psychiatrie (Erwachsene)","Einrichtungen2";"30 - Kinder- und Jugendpsychiatrie","Einrichtungen2";"31 - Psychosomatik","Einrichtungen2";"00 - Bitte eine Einrichtung auswählen","Leer";0,"Leer"},2,0)</f>
        <v>Leer</v>
      </c>
      <c r="Y496" s="39" t="str">
        <f t="shared" si="55"/>
        <v>Leer</v>
      </c>
      <c r="Z496" s="9" t="str">
        <f>VLOOKUP($C496,{"29 - Psychiatrie (Erwachsene)","Psychiatrie";"30 - Kinder- und Jugendpsychiatrie","KJPsychiatrie";"31 - Psychosomatik","Psychosomatik";"00 - Bitte eine Fachabteilung auswählen","Leer";0,"Leer"},2,0)</f>
        <v>Leer</v>
      </c>
    </row>
    <row r="497" spans="2:26" ht="15" customHeight="1" x14ac:dyDescent="0.25">
      <c r="B497" s="78" t="str">
        <f t="shared" si="56"/>
        <v>!!!</v>
      </c>
      <c r="C497" s="279"/>
      <c r="D497" s="272"/>
      <c r="E497" s="280"/>
      <c r="F497" s="92"/>
      <c r="G497" s="281"/>
      <c r="H497" s="46"/>
      <c r="I497" s="46"/>
      <c r="J497" s="72"/>
      <c r="O497" s="9">
        <f t="shared" si="50"/>
        <v>0</v>
      </c>
      <c r="P497" s="9">
        <f>VLOOKUP(C497,{"29 - Psychiatrie (Erwachsene)",1;"30 - Kinder- und Jugendpsychiatrie",1;"31 - Psychosomatik",1;"00 - Bitte eine Fachabteilung auswählen",0;0,0},2,0)</f>
        <v>0</v>
      </c>
      <c r="Q497" s="9">
        <f t="shared" si="51"/>
        <v>0</v>
      </c>
      <c r="R497" s="9">
        <f t="shared" si="52"/>
        <v>0</v>
      </c>
      <c r="S497" s="9">
        <f t="shared" si="53"/>
        <v>0</v>
      </c>
      <c r="T497" s="9">
        <f t="shared" si="54"/>
        <v>0</v>
      </c>
      <c r="V497" s="9">
        <f>VLOOKUP($C497,{"29 - Psychiatrie (Erwachsene)",1;"30 - Kinder- und Jugendpsychiatrie",1;"31 - Psychosomatik",1;"00 - Bitte eine Fachabteilung auswählen",0;0,0},2,0)</f>
        <v>0</v>
      </c>
      <c r="W497" s="9" t="str">
        <f>IF('Angaben KH-Standort'!$D$13&gt;0,"VJ","KJA")</f>
        <v>KJA</v>
      </c>
      <c r="X497" s="9" t="str">
        <f>VLOOKUP(C496,{"29 - Psychiatrie (Erwachsene)","Einrichtungen2";"30 - Kinder- und Jugendpsychiatrie","Einrichtungen2";"31 - Psychosomatik","Einrichtungen2";"00 - Bitte eine Einrichtung auswählen","Leer";0,"Leer"},2,0)</f>
        <v>Leer</v>
      </c>
      <c r="Y497" s="39" t="str">
        <f t="shared" si="55"/>
        <v>Leer</v>
      </c>
      <c r="Z497" s="9" t="str">
        <f>VLOOKUP($C497,{"29 - Psychiatrie (Erwachsene)","Psychiatrie";"30 - Kinder- und Jugendpsychiatrie","KJPsychiatrie";"31 - Psychosomatik","Psychosomatik";"00 - Bitte eine Fachabteilung auswählen","Leer";0,"Leer"},2,0)</f>
        <v>Leer</v>
      </c>
    </row>
    <row r="498" spans="2:26" ht="15" customHeight="1" x14ac:dyDescent="0.25">
      <c r="B498" s="78" t="str">
        <f t="shared" si="56"/>
        <v>!!!</v>
      </c>
      <c r="C498" s="279"/>
      <c r="D498" s="272"/>
      <c r="E498" s="280"/>
      <c r="F498" s="92"/>
      <c r="G498" s="281"/>
      <c r="H498" s="46"/>
      <c r="I498" s="46"/>
      <c r="J498" s="72"/>
      <c r="O498" s="9">
        <f t="shared" si="50"/>
        <v>0</v>
      </c>
      <c r="P498" s="9">
        <f>VLOOKUP(C498,{"29 - Psychiatrie (Erwachsene)",1;"30 - Kinder- und Jugendpsychiatrie",1;"31 - Psychosomatik",1;"00 - Bitte eine Fachabteilung auswählen",0;0,0},2,0)</f>
        <v>0</v>
      </c>
      <c r="Q498" s="9">
        <f t="shared" si="51"/>
        <v>0</v>
      </c>
      <c r="R498" s="9">
        <f t="shared" si="52"/>
        <v>0</v>
      </c>
      <c r="S498" s="9">
        <f t="shared" si="53"/>
        <v>0</v>
      </c>
      <c r="T498" s="9">
        <f t="shared" si="54"/>
        <v>0</v>
      </c>
      <c r="V498" s="9">
        <f>VLOOKUP($C498,{"29 - Psychiatrie (Erwachsene)",1;"30 - Kinder- und Jugendpsychiatrie",1;"31 - Psychosomatik",1;"00 - Bitte eine Fachabteilung auswählen",0;0,0},2,0)</f>
        <v>0</v>
      </c>
      <c r="W498" s="9" t="str">
        <f>IF('Angaben KH-Standort'!$D$13&gt;0,"VJ","KJA")</f>
        <v>KJA</v>
      </c>
      <c r="X498" s="9" t="str">
        <f>VLOOKUP(C497,{"29 - Psychiatrie (Erwachsene)","Einrichtungen2";"30 - Kinder- und Jugendpsychiatrie","Einrichtungen2";"31 - Psychosomatik","Einrichtungen2";"00 - Bitte eine Einrichtung auswählen","Leer";0,"Leer"},2,0)</f>
        <v>Leer</v>
      </c>
      <c r="Y498" s="39" t="str">
        <f t="shared" si="55"/>
        <v>Leer</v>
      </c>
      <c r="Z498" s="9" t="str">
        <f>VLOOKUP($C498,{"29 - Psychiatrie (Erwachsene)","Psychiatrie";"30 - Kinder- und Jugendpsychiatrie","KJPsychiatrie";"31 - Psychosomatik","Psychosomatik";"00 - Bitte eine Fachabteilung auswählen","Leer";0,"Leer"},2,0)</f>
        <v>Leer</v>
      </c>
    </row>
    <row r="499" spans="2:26" ht="15" customHeight="1" x14ac:dyDescent="0.25">
      <c r="B499" s="78" t="str">
        <f t="shared" si="56"/>
        <v>!!!</v>
      </c>
      <c r="C499" s="279"/>
      <c r="D499" s="272"/>
      <c r="E499" s="280"/>
      <c r="F499" s="92"/>
      <c r="G499" s="281"/>
      <c r="H499" s="46"/>
      <c r="I499" s="46"/>
      <c r="J499" s="72"/>
      <c r="O499" s="9">
        <f t="shared" si="50"/>
        <v>0</v>
      </c>
      <c r="P499" s="9">
        <f>VLOOKUP(C499,{"29 - Psychiatrie (Erwachsene)",1;"30 - Kinder- und Jugendpsychiatrie",1;"31 - Psychosomatik",1;"00 - Bitte eine Fachabteilung auswählen",0;0,0},2,0)</f>
        <v>0</v>
      </c>
      <c r="Q499" s="9">
        <f t="shared" si="51"/>
        <v>0</v>
      </c>
      <c r="R499" s="9">
        <f t="shared" si="52"/>
        <v>0</v>
      </c>
      <c r="S499" s="9">
        <f t="shared" si="53"/>
        <v>0</v>
      </c>
      <c r="T499" s="9">
        <f t="shared" si="54"/>
        <v>0</v>
      </c>
      <c r="V499" s="9">
        <f>VLOOKUP($C499,{"29 - Psychiatrie (Erwachsene)",1;"30 - Kinder- und Jugendpsychiatrie",1;"31 - Psychosomatik",1;"00 - Bitte eine Fachabteilung auswählen",0;0,0},2,0)</f>
        <v>0</v>
      </c>
      <c r="W499" s="9" t="str">
        <f>IF('Angaben KH-Standort'!$D$13&gt;0,"VJ","KJA")</f>
        <v>KJA</v>
      </c>
      <c r="X499" s="9" t="str">
        <f>VLOOKUP(C498,{"29 - Psychiatrie (Erwachsene)","Einrichtungen2";"30 - Kinder- und Jugendpsychiatrie","Einrichtungen2";"31 - Psychosomatik","Einrichtungen2";"00 - Bitte eine Einrichtung auswählen","Leer";0,"Leer"},2,0)</f>
        <v>Leer</v>
      </c>
      <c r="Y499" s="39" t="str">
        <f t="shared" si="55"/>
        <v>Leer</v>
      </c>
      <c r="Z499" s="9" t="str">
        <f>VLOOKUP($C499,{"29 - Psychiatrie (Erwachsene)","Psychiatrie";"30 - Kinder- und Jugendpsychiatrie","KJPsychiatrie";"31 - Psychosomatik","Psychosomatik";"00 - Bitte eine Fachabteilung auswählen","Leer";0,"Leer"},2,0)</f>
        <v>Leer</v>
      </c>
    </row>
    <row r="500" spans="2:26" ht="15" customHeight="1" x14ac:dyDescent="0.25">
      <c r="B500" s="78" t="str">
        <f t="shared" si="56"/>
        <v>!!!</v>
      </c>
      <c r="C500" s="279"/>
      <c r="D500" s="272"/>
      <c r="E500" s="280"/>
      <c r="F500" s="92"/>
      <c r="G500" s="281"/>
      <c r="H500" s="46"/>
      <c r="I500" s="46"/>
      <c r="J500" s="72"/>
      <c r="O500" s="9">
        <f t="shared" si="50"/>
        <v>0</v>
      </c>
      <c r="P500" s="9">
        <f>VLOOKUP(C500,{"29 - Psychiatrie (Erwachsene)",1;"30 - Kinder- und Jugendpsychiatrie",1;"31 - Psychosomatik",1;"00 - Bitte eine Fachabteilung auswählen",0;0,0},2,0)</f>
        <v>0</v>
      </c>
      <c r="Q500" s="9">
        <f t="shared" si="51"/>
        <v>0</v>
      </c>
      <c r="R500" s="9">
        <f t="shared" si="52"/>
        <v>0</v>
      </c>
      <c r="S500" s="9">
        <f t="shared" si="53"/>
        <v>0</v>
      </c>
      <c r="T500" s="9">
        <f t="shared" si="54"/>
        <v>0</v>
      </c>
      <c r="V500" s="9">
        <f>VLOOKUP($C500,{"29 - Psychiatrie (Erwachsene)",1;"30 - Kinder- und Jugendpsychiatrie",1;"31 - Psychosomatik",1;"00 - Bitte eine Fachabteilung auswählen",0;0,0},2,0)</f>
        <v>0</v>
      </c>
      <c r="W500" s="9" t="str">
        <f>IF('Angaben KH-Standort'!$D$13&gt;0,"VJ","KJA")</f>
        <v>KJA</v>
      </c>
      <c r="X500" s="9" t="str">
        <f>VLOOKUP(C499,{"29 - Psychiatrie (Erwachsene)","Einrichtungen2";"30 - Kinder- und Jugendpsychiatrie","Einrichtungen2";"31 - Psychosomatik","Einrichtungen2";"00 - Bitte eine Einrichtung auswählen","Leer";0,"Leer"},2,0)</f>
        <v>Leer</v>
      </c>
      <c r="Y500" s="39" t="str">
        <f t="shared" si="55"/>
        <v>Leer</v>
      </c>
      <c r="Z500" s="9" t="str">
        <f>VLOOKUP($C500,{"29 - Psychiatrie (Erwachsene)","Psychiatrie";"30 - Kinder- und Jugendpsychiatrie","KJPsychiatrie";"31 - Psychosomatik","Psychosomatik";"00 - Bitte eine Fachabteilung auswählen","Leer";0,"Leer"},2,0)</f>
        <v>Leer</v>
      </c>
    </row>
    <row r="501" spans="2:26" ht="15" customHeight="1" x14ac:dyDescent="0.25">
      <c r="B501" s="78" t="str">
        <f t="shared" si="56"/>
        <v>!!!</v>
      </c>
      <c r="C501" s="279"/>
      <c r="D501" s="272"/>
      <c r="E501" s="280"/>
      <c r="F501" s="92"/>
      <c r="G501" s="281"/>
      <c r="H501" s="46"/>
      <c r="I501" s="46"/>
      <c r="J501" s="72"/>
      <c r="O501" s="9">
        <f t="shared" si="50"/>
        <v>0</v>
      </c>
      <c r="P501" s="9">
        <f>VLOOKUP(C501,{"29 - Psychiatrie (Erwachsene)",1;"30 - Kinder- und Jugendpsychiatrie",1;"31 - Psychosomatik",1;"00 - Bitte eine Fachabteilung auswählen",0;0,0},2,0)</f>
        <v>0</v>
      </c>
      <c r="Q501" s="9">
        <f t="shared" si="51"/>
        <v>0</v>
      </c>
      <c r="R501" s="9">
        <f t="shared" si="52"/>
        <v>0</v>
      </c>
      <c r="S501" s="9">
        <f t="shared" si="53"/>
        <v>0</v>
      </c>
      <c r="T501" s="9">
        <f t="shared" si="54"/>
        <v>0</v>
      </c>
      <c r="V501" s="9">
        <f>VLOOKUP($C501,{"29 - Psychiatrie (Erwachsene)",1;"30 - Kinder- und Jugendpsychiatrie",1;"31 - Psychosomatik",1;"00 - Bitte eine Fachabteilung auswählen",0;0,0},2,0)</f>
        <v>0</v>
      </c>
      <c r="W501" s="9" t="str">
        <f>IF('Angaben KH-Standort'!$D$13&gt;0,"VJ","KJA")</f>
        <v>KJA</v>
      </c>
      <c r="X501" s="9" t="str">
        <f>VLOOKUP(C500,{"29 - Psychiatrie (Erwachsene)","Einrichtungen2";"30 - Kinder- und Jugendpsychiatrie","Einrichtungen2";"31 - Psychosomatik","Einrichtungen2";"00 - Bitte eine Einrichtung auswählen","Leer";0,"Leer"},2,0)</f>
        <v>Leer</v>
      </c>
      <c r="Y501" s="39" t="str">
        <f t="shared" si="55"/>
        <v>Leer</v>
      </c>
      <c r="Z501" s="9" t="str">
        <f>VLOOKUP($C501,{"29 - Psychiatrie (Erwachsene)","Psychiatrie";"30 - Kinder- und Jugendpsychiatrie","KJPsychiatrie";"31 - Psychosomatik","Psychosomatik";"00 - Bitte eine Fachabteilung auswählen","Leer";0,"Leer"},2,0)</f>
        <v>Leer</v>
      </c>
    </row>
    <row r="502" spans="2:26" ht="15" customHeight="1" x14ac:dyDescent="0.25">
      <c r="B502" s="78" t="str">
        <f t="shared" si="56"/>
        <v>!!!</v>
      </c>
      <c r="C502" s="279"/>
      <c r="D502" s="272"/>
      <c r="E502" s="280"/>
      <c r="F502" s="92"/>
      <c r="G502" s="281"/>
      <c r="H502" s="46"/>
      <c r="I502" s="46"/>
      <c r="J502" s="72"/>
      <c r="O502" s="9">
        <f t="shared" si="50"/>
        <v>0</v>
      </c>
      <c r="P502" s="9">
        <f>VLOOKUP(C502,{"29 - Psychiatrie (Erwachsene)",1;"30 - Kinder- und Jugendpsychiatrie",1;"31 - Psychosomatik",1;"00 - Bitte eine Fachabteilung auswählen",0;0,0},2,0)</f>
        <v>0</v>
      </c>
      <c r="Q502" s="9">
        <f t="shared" si="51"/>
        <v>0</v>
      </c>
      <c r="R502" s="9">
        <f t="shared" si="52"/>
        <v>0</v>
      </c>
      <c r="S502" s="9">
        <f t="shared" si="53"/>
        <v>0</v>
      </c>
      <c r="T502" s="9">
        <f t="shared" si="54"/>
        <v>0</v>
      </c>
      <c r="V502" s="9">
        <f>VLOOKUP($C502,{"29 - Psychiatrie (Erwachsene)",1;"30 - Kinder- und Jugendpsychiatrie",1;"31 - Psychosomatik",1;"00 - Bitte eine Fachabteilung auswählen",0;0,0},2,0)</f>
        <v>0</v>
      </c>
      <c r="W502" s="9" t="str">
        <f>IF('Angaben KH-Standort'!$D$13&gt;0,"VJ","KJA")</f>
        <v>KJA</v>
      </c>
      <c r="X502" s="9" t="str">
        <f>VLOOKUP(C501,{"29 - Psychiatrie (Erwachsene)","Einrichtungen2";"30 - Kinder- und Jugendpsychiatrie","Einrichtungen2";"31 - Psychosomatik","Einrichtungen2";"00 - Bitte eine Einrichtung auswählen","Leer";0,"Leer"},2,0)</f>
        <v>Leer</v>
      </c>
      <c r="Y502" s="39" t="str">
        <f t="shared" si="55"/>
        <v>Leer</v>
      </c>
      <c r="Z502" s="9" t="str">
        <f>VLOOKUP($C502,{"29 - Psychiatrie (Erwachsene)","Psychiatrie";"30 - Kinder- und Jugendpsychiatrie","KJPsychiatrie";"31 - Psychosomatik","Psychosomatik";"00 - Bitte eine Fachabteilung auswählen","Leer";0,"Leer"},2,0)</f>
        <v>Leer</v>
      </c>
    </row>
    <row r="503" spans="2:26" ht="15" customHeight="1" x14ac:dyDescent="0.25">
      <c r="B503" s="78" t="str">
        <f t="shared" si="56"/>
        <v>!!!</v>
      </c>
      <c r="C503" s="279"/>
      <c r="D503" s="272"/>
      <c r="E503" s="280"/>
      <c r="F503" s="92"/>
      <c r="G503" s="281"/>
      <c r="H503" s="46"/>
      <c r="I503" s="46"/>
      <c r="J503" s="72"/>
      <c r="O503" s="9">
        <f t="shared" si="50"/>
        <v>0</v>
      </c>
      <c r="P503" s="9">
        <f>VLOOKUP(C503,{"29 - Psychiatrie (Erwachsene)",1;"30 - Kinder- und Jugendpsychiatrie",1;"31 - Psychosomatik",1;"00 - Bitte eine Fachabteilung auswählen",0;0,0},2,0)</f>
        <v>0</v>
      </c>
      <c r="Q503" s="9">
        <f t="shared" si="51"/>
        <v>0</v>
      </c>
      <c r="R503" s="9">
        <f t="shared" si="52"/>
        <v>0</v>
      </c>
      <c r="S503" s="9">
        <f t="shared" si="53"/>
        <v>0</v>
      </c>
      <c r="T503" s="9">
        <f t="shared" si="54"/>
        <v>0</v>
      </c>
      <c r="V503" s="9">
        <f>VLOOKUP($C503,{"29 - Psychiatrie (Erwachsene)",1;"30 - Kinder- und Jugendpsychiatrie",1;"31 - Psychosomatik",1;"00 - Bitte eine Fachabteilung auswählen",0;0,0},2,0)</f>
        <v>0</v>
      </c>
      <c r="W503" s="9" t="str">
        <f>IF('Angaben KH-Standort'!$D$13&gt;0,"VJ","KJA")</f>
        <v>KJA</v>
      </c>
      <c r="X503" s="9" t="str">
        <f>VLOOKUP(C502,{"29 - Psychiatrie (Erwachsene)","Einrichtungen2";"30 - Kinder- und Jugendpsychiatrie","Einrichtungen2";"31 - Psychosomatik","Einrichtungen2";"00 - Bitte eine Einrichtung auswählen","Leer";0,"Leer"},2,0)</f>
        <v>Leer</v>
      </c>
      <c r="Y503" s="39" t="str">
        <f t="shared" si="55"/>
        <v>Leer</v>
      </c>
      <c r="Z503" s="9" t="str">
        <f>VLOOKUP($C503,{"29 - Psychiatrie (Erwachsene)","Psychiatrie";"30 - Kinder- und Jugendpsychiatrie","KJPsychiatrie";"31 - Psychosomatik","Psychosomatik";"00 - Bitte eine Fachabteilung auswählen","Leer";0,"Leer"},2,0)</f>
        <v>Leer</v>
      </c>
    </row>
    <row r="504" spans="2:26" ht="15" customHeight="1" x14ac:dyDescent="0.25">
      <c r="B504" s="78" t="str">
        <f t="shared" si="56"/>
        <v>!!!</v>
      </c>
      <c r="C504" s="279"/>
      <c r="D504" s="272"/>
      <c r="E504" s="280"/>
      <c r="F504" s="92"/>
      <c r="G504" s="281"/>
      <c r="H504" s="46"/>
      <c r="I504" s="46"/>
      <c r="J504" s="72"/>
      <c r="O504" s="9">
        <f t="shared" si="50"/>
        <v>0</v>
      </c>
      <c r="P504" s="9">
        <f>VLOOKUP(C504,{"29 - Psychiatrie (Erwachsene)",1;"30 - Kinder- und Jugendpsychiatrie",1;"31 - Psychosomatik",1;"00 - Bitte eine Fachabteilung auswählen",0;0,0},2,0)</f>
        <v>0</v>
      </c>
      <c r="Q504" s="9">
        <f t="shared" si="51"/>
        <v>0</v>
      </c>
      <c r="R504" s="9">
        <f t="shared" si="52"/>
        <v>0</v>
      </c>
      <c r="S504" s="9">
        <f t="shared" si="53"/>
        <v>0</v>
      </c>
      <c r="T504" s="9">
        <f t="shared" si="54"/>
        <v>0</v>
      </c>
      <c r="V504" s="9">
        <f>VLOOKUP($C504,{"29 - Psychiatrie (Erwachsene)",1;"30 - Kinder- und Jugendpsychiatrie",1;"31 - Psychosomatik",1;"00 - Bitte eine Fachabteilung auswählen",0;0,0},2,0)</f>
        <v>0</v>
      </c>
      <c r="W504" s="9" t="str">
        <f>IF('Angaben KH-Standort'!$D$13&gt;0,"VJ","KJA")</f>
        <v>KJA</v>
      </c>
      <c r="X504" s="9" t="str">
        <f>VLOOKUP(C503,{"29 - Psychiatrie (Erwachsene)","Einrichtungen2";"30 - Kinder- und Jugendpsychiatrie","Einrichtungen2";"31 - Psychosomatik","Einrichtungen2";"00 - Bitte eine Einrichtung auswählen","Leer";0,"Leer"},2,0)</f>
        <v>Leer</v>
      </c>
      <c r="Y504" s="39" t="str">
        <f t="shared" si="55"/>
        <v>Leer</v>
      </c>
      <c r="Z504" s="9" t="str">
        <f>VLOOKUP($C504,{"29 - Psychiatrie (Erwachsene)","Psychiatrie";"30 - Kinder- und Jugendpsychiatrie","KJPsychiatrie";"31 - Psychosomatik","Psychosomatik";"00 - Bitte eine Fachabteilung auswählen","Leer";0,"Leer"},2,0)</f>
        <v>Leer</v>
      </c>
    </row>
    <row r="505" spans="2:26" ht="15" customHeight="1" x14ac:dyDescent="0.25">
      <c r="B505" s="78" t="str">
        <f t="shared" si="56"/>
        <v>!!!</v>
      </c>
      <c r="C505" s="279"/>
      <c r="D505" s="272"/>
      <c r="E505" s="280"/>
      <c r="F505" s="92"/>
      <c r="G505" s="281"/>
      <c r="H505" s="46"/>
      <c r="I505" s="46"/>
      <c r="J505" s="72"/>
      <c r="O505" s="9">
        <f t="shared" si="50"/>
        <v>0</v>
      </c>
      <c r="P505" s="9">
        <f>VLOOKUP(C505,{"29 - Psychiatrie (Erwachsene)",1;"30 - Kinder- und Jugendpsychiatrie",1;"31 - Psychosomatik",1;"00 - Bitte eine Fachabteilung auswählen",0;0,0},2,0)</f>
        <v>0</v>
      </c>
      <c r="Q505" s="9">
        <f t="shared" si="51"/>
        <v>0</v>
      </c>
      <c r="R505" s="9">
        <f t="shared" si="52"/>
        <v>0</v>
      </c>
      <c r="S505" s="9">
        <f t="shared" si="53"/>
        <v>0</v>
      </c>
      <c r="T505" s="9">
        <f t="shared" si="54"/>
        <v>0</v>
      </c>
      <c r="V505" s="9">
        <f>VLOOKUP($C505,{"29 - Psychiatrie (Erwachsene)",1;"30 - Kinder- und Jugendpsychiatrie",1;"31 - Psychosomatik",1;"00 - Bitte eine Fachabteilung auswählen",0;0,0},2,0)</f>
        <v>0</v>
      </c>
      <c r="W505" s="9" t="str">
        <f>IF('Angaben KH-Standort'!$D$13&gt;0,"VJ","KJA")</f>
        <v>KJA</v>
      </c>
      <c r="X505" s="9" t="str">
        <f>VLOOKUP(C504,{"29 - Psychiatrie (Erwachsene)","Einrichtungen2";"30 - Kinder- und Jugendpsychiatrie","Einrichtungen2";"31 - Psychosomatik","Einrichtungen2";"00 - Bitte eine Einrichtung auswählen","Leer";0,"Leer"},2,0)</f>
        <v>Leer</v>
      </c>
      <c r="Y505" s="39" t="str">
        <f t="shared" si="55"/>
        <v>Leer</v>
      </c>
      <c r="Z505" s="9" t="str">
        <f>VLOOKUP($C505,{"29 - Psychiatrie (Erwachsene)","Psychiatrie";"30 - Kinder- und Jugendpsychiatrie","KJPsychiatrie";"31 - Psychosomatik","Psychosomatik";"00 - Bitte eine Fachabteilung auswählen","Leer";0,"Leer"},2,0)</f>
        <v>Leer</v>
      </c>
    </row>
    <row r="506" spans="2:26" ht="15" customHeight="1" x14ac:dyDescent="0.25">
      <c r="B506" s="78" t="str">
        <f t="shared" si="56"/>
        <v>!!!</v>
      </c>
      <c r="C506" s="279"/>
      <c r="D506" s="272"/>
      <c r="E506" s="280"/>
      <c r="F506" s="92"/>
      <c r="G506" s="281"/>
      <c r="H506" s="46"/>
      <c r="I506" s="46"/>
      <c r="J506" s="72"/>
      <c r="O506" s="9">
        <f t="shared" si="50"/>
        <v>0</v>
      </c>
      <c r="P506" s="9">
        <f>VLOOKUP(C506,{"29 - Psychiatrie (Erwachsene)",1;"30 - Kinder- und Jugendpsychiatrie",1;"31 - Psychosomatik",1;"00 - Bitte eine Fachabteilung auswählen",0;0,0},2,0)</f>
        <v>0</v>
      </c>
      <c r="Q506" s="9">
        <f t="shared" si="51"/>
        <v>0</v>
      </c>
      <c r="R506" s="9">
        <f t="shared" si="52"/>
        <v>0</v>
      </c>
      <c r="S506" s="9">
        <f t="shared" si="53"/>
        <v>0</v>
      </c>
      <c r="T506" s="9">
        <f t="shared" si="54"/>
        <v>0</v>
      </c>
      <c r="V506" s="9">
        <f>VLOOKUP($C506,{"29 - Psychiatrie (Erwachsene)",1;"30 - Kinder- und Jugendpsychiatrie",1;"31 - Psychosomatik",1;"00 - Bitte eine Fachabteilung auswählen",0;0,0},2,0)</f>
        <v>0</v>
      </c>
      <c r="W506" s="9" t="str">
        <f>IF('Angaben KH-Standort'!$D$13&gt;0,"VJ","KJA")</f>
        <v>KJA</v>
      </c>
      <c r="X506" s="9" t="str">
        <f>VLOOKUP(C505,{"29 - Psychiatrie (Erwachsene)","Einrichtungen2";"30 - Kinder- und Jugendpsychiatrie","Einrichtungen2";"31 - Psychosomatik","Einrichtungen2";"00 - Bitte eine Einrichtung auswählen","Leer";0,"Leer"},2,0)</f>
        <v>Leer</v>
      </c>
      <c r="Y506" s="39" t="str">
        <f t="shared" si="55"/>
        <v>Leer</v>
      </c>
      <c r="Z506" s="9" t="str">
        <f>VLOOKUP($C506,{"29 - Psychiatrie (Erwachsene)","Psychiatrie";"30 - Kinder- und Jugendpsychiatrie","KJPsychiatrie";"31 - Psychosomatik","Psychosomatik";"00 - Bitte eine Fachabteilung auswählen","Leer";0,"Leer"},2,0)</f>
        <v>Leer</v>
      </c>
    </row>
    <row r="507" spans="2:26" ht="15" customHeight="1" x14ac:dyDescent="0.25">
      <c r="B507" s="78" t="str">
        <f t="shared" si="56"/>
        <v>!!!</v>
      </c>
      <c r="C507" s="279"/>
      <c r="D507" s="272"/>
      <c r="E507" s="280"/>
      <c r="F507" s="92"/>
      <c r="G507" s="281"/>
      <c r="H507" s="46"/>
      <c r="I507" s="46"/>
      <c r="J507" s="72"/>
      <c r="O507" s="9">
        <f t="shared" si="50"/>
        <v>0</v>
      </c>
      <c r="P507" s="9">
        <f>VLOOKUP(C507,{"29 - Psychiatrie (Erwachsene)",1;"30 - Kinder- und Jugendpsychiatrie",1;"31 - Psychosomatik",1;"00 - Bitte eine Fachabteilung auswählen",0;0,0},2,0)</f>
        <v>0</v>
      </c>
      <c r="Q507" s="9">
        <f t="shared" si="51"/>
        <v>0</v>
      </c>
      <c r="R507" s="9">
        <f t="shared" si="52"/>
        <v>0</v>
      </c>
      <c r="S507" s="9">
        <f t="shared" si="53"/>
        <v>0</v>
      </c>
      <c r="T507" s="9">
        <f t="shared" si="54"/>
        <v>0</v>
      </c>
      <c r="V507" s="9">
        <f>VLOOKUP($C507,{"29 - Psychiatrie (Erwachsene)",1;"30 - Kinder- und Jugendpsychiatrie",1;"31 - Psychosomatik",1;"00 - Bitte eine Fachabteilung auswählen",0;0,0},2,0)</f>
        <v>0</v>
      </c>
      <c r="W507" s="9" t="str">
        <f>IF('Angaben KH-Standort'!$D$13&gt;0,"VJ","KJA")</f>
        <v>KJA</v>
      </c>
      <c r="X507" s="9" t="str">
        <f>VLOOKUP(C506,{"29 - Psychiatrie (Erwachsene)","Einrichtungen2";"30 - Kinder- und Jugendpsychiatrie","Einrichtungen2";"31 - Psychosomatik","Einrichtungen2";"00 - Bitte eine Einrichtung auswählen","Leer";0,"Leer"},2,0)</f>
        <v>Leer</v>
      </c>
      <c r="Y507" s="39" t="str">
        <f t="shared" si="55"/>
        <v>Leer</v>
      </c>
      <c r="Z507" s="9" t="str">
        <f>VLOOKUP($C507,{"29 - Psychiatrie (Erwachsene)","Psychiatrie";"30 - Kinder- und Jugendpsychiatrie","KJPsychiatrie";"31 - Psychosomatik","Psychosomatik";"00 - Bitte eine Fachabteilung auswählen","Leer";0,"Leer"},2,0)</f>
        <v>Leer</v>
      </c>
    </row>
    <row r="508" spans="2:26" ht="15" customHeight="1" x14ac:dyDescent="0.25">
      <c r="B508" s="78" t="str">
        <f t="shared" si="56"/>
        <v>!!!</v>
      </c>
      <c r="C508" s="279"/>
      <c r="D508" s="272"/>
      <c r="E508" s="280"/>
      <c r="F508" s="92"/>
      <c r="G508" s="281"/>
      <c r="H508" s="46"/>
      <c r="I508" s="46"/>
      <c r="J508" s="72"/>
      <c r="O508" s="9">
        <f t="shared" si="50"/>
        <v>0</v>
      </c>
      <c r="P508" s="9">
        <f>VLOOKUP(C508,{"29 - Psychiatrie (Erwachsene)",1;"30 - Kinder- und Jugendpsychiatrie",1;"31 - Psychosomatik",1;"00 - Bitte eine Fachabteilung auswählen",0;0,0},2,0)</f>
        <v>0</v>
      </c>
      <c r="Q508" s="9">
        <f t="shared" si="51"/>
        <v>0</v>
      </c>
      <c r="R508" s="9">
        <f t="shared" si="52"/>
        <v>0</v>
      </c>
      <c r="S508" s="9">
        <f t="shared" si="53"/>
        <v>0</v>
      </c>
      <c r="T508" s="9">
        <f t="shared" si="54"/>
        <v>0</v>
      </c>
      <c r="V508" s="9">
        <f>VLOOKUP($C508,{"29 - Psychiatrie (Erwachsene)",1;"30 - Kinder- und Jugendpsychiatrie",1;"31 - Psychosomatik",1;"00 - Bitte eine Fachabteilung auswählen",0;0,0},2,0)</f>
        <v>0</v>
      </c>
      <c r="W508" s="9" t="str">
        <f>IF('Angaben KH-Standort'!$D$13&gt;0,"VJ","KJA")</f>
        <v>KJA</v>
      </c>
      <c r="X508" s="9" t="str">
        <f>VLOOKUP(C507,{"29 - Psychiatrie (Erwachsene)","Einrichtungen2";"30 - Kinder- und Jugendpsychiatrie","Einrichtungen2";"31 - Psychosomatik","Einrichtungen2";"00 - Bitte eine Einrichtung auswählen","Leer";0,"Leer"},2,0)</f>
        <v>Leer</v>
      </c>
      <c r="Y508" s="39" t="str">
        <f t="shared" si="55"/>
        <v>Leer</v>
      </c>
      <c r="Z508" s="9" t="str">
        <f>VLOOKUP($C508,{"29 - Psychiatrie (Erwachsene)","Psychiatrie";"30 - Kinder- und Jugendpsychiatrie","KJPsychiatrie";"31 - Psychosomatik","Psychosomatik";"00 - Bitte eine Fachabteilung auswählen","Leer";0,"Leer"},2,0)</f>
        <v>Leer</v>
      </c>
    </row>
    <row r="509" spans="2:26" ht="15" customHeight="1" x14ac:dyDescent="0.25">
      <c r="B509" s="78" t="str">
        <f t="shared" si="56"/>
        <v>!!!</v>
      </c>
      <c r="C509" s="279"/>
      <c r="D509" s="272"/>
      <c r="E509" s="280"/>
      <c r="F509" s="92"/>
      <c r="G509" s="281"/>
      <c r="H509" s="46"/>
      <c r="I509" s="46"/>
      <c r="J509" s="72"/>
      <c r="O509" s="9">
        <f t="shared" si="50"/>
        <v>0</v>
      </c>
      <c r="P509" s="9">
        <f>VLOOKUP(C509,{"29 - Psychiatrie (Erwachsene)",1;"30 - Kinder- und Jugendpsychiatrie",1;"31 - Psychosomatik",1;"00 - Bitte eine Fachabteilung auswählen",0;0,0},2,0)</f>
        <v>0</v>
      </c>
      <c r="Q509" s="9">
        <f t="shared" si="51"/>
        <v>0</v>
      </c>
      <c r="R509" s="9">
        <f t="shared" si="52"/>
        <v>0</v>
      </c>
      <c r="S509" s="9">
        <f t="shared" si="53"/>
        <v>0</v>
      </c>
      <c r="T509" s="9">
        <f t="shared" si="54"/>
        <v>0</v>
      </c>
      <c r="V509" s="9">
        <f>VLOOKUP($C509,{"29 - Psychiatrie (Erwachsene)",1;"30 - Kinder- und Jugendpsychiatrie",1;"31 - Psychosomatik",1;"00 - Bitte eine Fachabteilung auswählen",0;0,0},2,0)</f>
        <v>0</v>
      </c>
      <c r="W509" s="9" t="str">
        <f>IF('Angaben KH-Standort'!$D$13&gt;0,"VJ","KJA")</f>
        <v>KJA</v>
      </c>
      <c r="X509" s="9" t="str">
        <f>VLOOKUP(C508,{"29 - Psychiatrie (Erwachsene)","Einrichtungen2";"30 - Kinder- und Jugendpsychiatrie","Einrichtungen2";"31 - Psychosomatik","Einrichtungen2";"00 - Bitte eine Einrichtung auswählen","Leer";0,"Leer"},2,0)</f>
        <v>Leer</v>
      </c>
      <c r="Y509" s="39" t="str">
        <f t="shared" si="55"/>
        <v>Leer</v>
      </c>
      <c r="Z509" s="9" t="str">
        <f>VLOOKUP($C509,{"29 - Psychiatrie (Erwachsene)","Psychiatrie";"30 - Kinder- und Jugendpsychiatrie","KJPsychiatrie";"31 - Psychosomatik","Psychosomatik";"00 - Bitte eine Fachabteilung auswählen","Leer";0,"Leer"},2,0)</f>
        <v>Leer</v>
      </c>
    </row>
    <row r="510" spans="2:26" ht="15" customHeight="1" x14ac:dyDescent="0.25">
      <c r="B510" s="78" t="str">
        <f t="shared" si="56"/>
        <v>!!!</v>
      </c>
      <c r="C510" s="279"/>
      <c r="D510" s="272"/>
      <c r="E510" s="280"/>
      <c r="F510" s="92"/>
      <c r="G510" s="281"/>
      <c r="H510" s="46"/>
      <c r="I510" s="46"/>
      <c r="J510" s="72"/>
      <c r="O510" s="9">
        <f t="shared" si="50"/>
        <v>0</v>
      </c>
      <c r="P510" s="9">
        <f>VLOOKUP(C510,{"29 - Psychiatrie (Erwachsene)",1;"30 - Kinder- und Jugendpsychiatrie",1;"31 - Psychosomatik",1;"00 - Bitte eine Fachabteilung auswählen",0;0,0},2,0)</f>
        <v>0</v>
      </c>
      <c r="Q510" s="9">
        <f t="shared" si="51"/>
        <v>0</v>
      </c>
      <c r="R510" s="9">
        <f t="shared" si="52"/>
        <v>0</v>
      </c>
      <c r="S510" s="9">
        <f t="shared" si="53"/>
        <v>0</v>
      </c>
      <c r="T510" s="9">
        <f t="shared" si="54"/>
        <v>0</v>
      </c>
      <c r="V510" s="9">
        <f>VLOOKUP($C510,{"29 - Psychiatrie (Erwachsene)",1;"30 - Kinder- und Jugendpsychiatrie",1;"31 - Psychosomatik",1;"00 - Bitte eine Fachabteilung auswählen",0;0,0},2,0)</f>
        <v>0</v>
      </c>
      <c r="W510" s="9" t="str">
        <f>IF('Angaben KH-Standort'!$D$13&gt;0,"VJ","KJA")</f>
        <v>KJA</v>
      </c>
      <c r="X510" s="9" t="str">
        <f>VLOOKUP(C509,{"29 - Psychiatrie (Erwachsene)","Einrichtungen2";"30 - Kinder- und Jugendpsychiatrie","Einrichtungen2";"31 - Psychosomatik","Einrichtungen2";"00 - Bitte eine Einrichtung auswählen","Leer";0,"Leer"},2,0)</f>
        <v>Leer</v>
      </c>
      <c r="Y510" s="39" t="str">
        <f t="shared" si="55"/>
        <v>Leer</v>
      </c>
      <c r="Z510" s="9" t="str">
        <f>VLOOKUP($C510,{"29 - Psychiatrie (Erwachsene)","Psychiatrie";"30 - Kinder- und Jugendpsychiatrie","KJPsychiatrie";"31 - Psychosomatik","Psychosomatik";"00 - Bitte eine Fachabteilung auswählen","Leer";0,"Leer"},2,0)</f>
        <v>Leer</v>
      </c>
    </row>
    <row r="511" spans="2:26" ht="15" customHeight="1" x14ac:dyDescent="0.25">
      <c r="B511" s="78" t="str">
        <f t="shared" si="56"/>
        <v>!!!</v>
      </c>
      <c r="C511" s="279"/>
      <c r="D511" s="272"/>
      <c r="E511" s="280"/>
      <c r="F511" s="92"/>
      <c r="G511" s="281"/>
      <c r="H511" s="46"/>
      <c r="I511" s="46"/>
      <c r="J511" s="72"/>
      <c r="O511" s="9">
        <f t="shared" si="50"/>
        <v>0</v>
      </c>
      <c r="P511" s="9">
        <f>VLOOKUP(C511,{"29 - Psychiatrie (Erwachsene)",1;"30 - Kinder- und Jugendpsychiatrie",1;"31 - Psychosomatik",1;"00 - Bitte eine Fachabteilung auswählen",0;0,0},2,0)</f>
        <v>0</v>
      </c>
      <c r="Q511" s="9">
        <f t="shared" si="51"/>
        <v>0</v>
      </c>
      <c r="R511" s="9">
        <f t="shared" si="52"/>
        <v>0</v>
      </c>
      <c r="S511" s="9">
        <f t="shared" si="53"/>
        <v>0</v>
      </c>
      <c r="T511" s="9">
        <f t="shared" si="54"/>
        <v>0</v>
      </c>
      <c r="V511" s="9">
        <f>VLOOKUP($C511,{"29 - Psychiatrie (Erwachsene)",1;"30 - Kinder- und Jugendpsychiatrie",1;"31 - Psychosomatik",1;"00 - Bitte eine Fachabteilung auswählen",0;0,0},2,0)</f>
        <v>0</v>
      </c>
      <c r="W511" s="9" t="str">
        <f>IF('Angaben KH-Standort'!$D$13&gt;0,"VJ","KJA")</f>
        <v>KJA</v>
      </c>
      <c r="X511" s="9" t="str">
        <f>VLOOKUP(C510,{"29 - Psychiatrie (Erwachsene)","Einrichtungen2";"30 - Kinder- und Jugendpsychiatrie","Einrichtungen2";"31 - Psychosomatik","Einrichtungen2";"00 - Bitte eine Einrichtung auswählen","Leer";0,"Leer"},2,0)</f>
        <v>Leer</v>
      </c>
      <c r="Y511" s="39" t="str">
        <f t="shared" si="55"/>
        <v>Leer</v>
      </c>
      <c r="Z511" s="9" t="str">
        <f>VLOOKUP($C511,{"29 - Psychiatrie (Erwachsene)","Psychiatrie";"30 - Kinder- und Jugendpsychiatrie","KJPsychiatrie";"31 - Psychosomatik","Psychosomatik";"00 - Bitte eine Fachabteilung auswählen","Leer";0,"Leer"},2,0)</f>
        <v>Leer</v>
      </c>
    </row>
    <row r="512" spans="2:26" ht="15" customHeight="1" x14ac:dyDescent="0.25">
      <c r="B512" s="78" t="str">
        <f t="shared" si="56"/>
        <v>!!!</v>
      </c>
      <c r="C512" s="279"/>
      <c r="D512" s="272"/>
      <c r="E512" s="280"/>
      <c r="F512" s="92"/>
      <c r="G512" s="281"/>
      <c r="H512" s="46"/>
      <c r="I512" s="46"/>
      <c r="J512" s="72"/>
      <c r="O512" s="9">
        <f t="shared" si="50"/>
        <v>0</v>
      </c>
      <c r="P512" s="9">
        <f>VLOOKUP(C512,{"29 - Psychiatrie (Erwachsene)",1;"30 - Kinder- und Jugendpsychiatrie",1;"31 - Psychosomatik",1;"00 - Bitte eine Fachabteilung auswählen",0;0,0},2,0)</f>
        <v>0</v>
      </c>
      <c r="Q512" s="9">
        <f t="shared" si="51"/>
        <v>0</v>
      </c>
      <c r="R512" s="9">
        <f t="shared" si="52"/>
        <v>0</v>
      </c>
      <c r="S512" s="9">
        <f t="shared" si="53"/>
        <v>0</v>
      </c>
      <c r="T512" s="9">
        <f t="shared" si="54"/>
        <v>0</v>
      </c>
      <c r="V512" s="9">
        <f>VLOOKUP($C512,{"29 - Psychiatrie (Erwachsene)",1;"30 - Kinder- und Jugendpsychiatrie",1;"31 - Psychosomatik",1;"00 - Bitte eine Fachabteilung auswählen",0;0,0},2,0)</f>
        <v>0</v>
      </c>
      <c r="W512" s="9" t="str">
        <f>IF('Angaben KH-Standort'!$D$13&gt;0,"VJ","KJA")</f>
        <v>KJA</v>
      </c>
      <c r="X512" s="9" t="str">
        <f>VLOOKUP(C511,{"29 - Psychiatrie (Erwachsene)","Einrichtungen2";"30 - Kinder- und Jugendpsychiatrie","Einrichtungen2";"31 - Psychosomatik","Einrichtungen2";"00 - Bitte eine Einrichtung auswählen","Leer";0,"Leer"},2,0)</f>
        <v>Leer</v>
      </c>
      <c r="Y512" s="39" t="str">
        <f t="shared" si="55"/>
        <v>Leer</v>
      </c>
      <c r="Z512" s="9" t="str">
        <f>VLOOKUP($C512,{"29 - Psychiatrie (Erwachsene)","Psychiatrie";"30 - Kinder- und Jugendpsychiatrie","KJPsychiatrie";"31 - Psychosomatik","Psychosomatik";"00 - Bitte eine Fachabteilung auswählen","Leer";0,"Leer"},2,0)</f>
        <v>Leer</v>
      </c>
    </row>
    <row r="513" spans="2:26" ht="15" customHeight="1" x14ac:dyDescent="0.25">
      <c r="B513" s="78" t="str">
        <f t="shared" si="56"/>
        <v>!!!</v>
      </c>
      <c r="C513" s="279"/>
      <c r="D513" s="272"/>
      <c r="E513" s="280"/>
      <c r="F513" s="92"/>
      <c r="G513" s="281"/>
      <c r="H513" s="46"/>
      <c r="I513" s="46"/>
      <c r="J513" s="72"/>
      <c r="O513" s="9">
        <f t="shared" si="50"/>
        <v>0</v>
      </c>
      <c r="P513" s="9">
        <f>VLOOKUP(C513,{"29 - Psychiatrie (Erwachsene)",1;"30 - Kinder- und Jugendpsychiatrie",1;"31 - Psychosomatik",1;"00 - Bitte eine Fachabteilung auswählen",0;0,0},2,0)</f>
        <v>0</v>
      </c>
      <c r="Q513" s="9">
        <f t="shared" si="51"/>
        <v>0</v>
      </c>
      <c r="R513" s="9">
        <f t="shared" si="52"/>
        <v>0</v>
      </c>
      <c r="S513" s="9">
        <f t="shared" si="53"/>
        <v>0</v>
      </c>
      <c r="T513" s="9">
        <f t="shared" si="54"/>
        <v>0</v>
      </c>
      <c r="V513" s="9">
        <f>VLOOKUP($C513,{"29 - Psychiatrie (Erwachsene)",1;"30 - Kinder- und Jugendpsychiatrie",1;"31 - Psychosomatik",1;"00 - Bitte eine Fachabteilung auswählen",0;0,0},2,0)</f>
        <v>0</v>
      </c>
      <c r="W513" s="9" t="str">
        <f>IF('Angaben KH-Standort'!$D$13&gt;0,"VJ","KJA")</f>
        <v>KJA</v>
      </c>
      <c r="X513" s="9" t="str">
        <f>VLOOKUP(C512,{"29 - Psychiatrie (Erwachsene)","Einrichtungen2";"30 - Kinder- und Jugendpsychiatrie","Einrichtungen2";"31 - Psychosomatik","Einrichtungen2";"00 - Bitte eine Einrichtung auswählen","Leer";0,"Leer"},2,0)</f>
        <v>Leer</v>
      </c>
      <c r="Y513" s="39" t="str">
        <f t="shared" si="55"/>
        <v>Leer</v>
      </c>
      <c r="Z513" s="9" t="str">
        <f>VLOOKUP($C513,{"29 - Psychiatrie (Erwachsene)","Psychiatrie";"30 - Kinder- und Jugendpsychiatrie","KJPsychiatrie";"31 - Psychosomatik","Psychosomatik";"00 - Bitte eine Fachabteilung auswählen","Leer";0,"Leer"},2,0)</f>
        <v>Leer</v>
      </c>
    </row>
    <row r="514" spans="2:26" ht="15" customHeight="1" x14ac:dyDescent="0.25">
      <c r="B514" s="78" t="str">
        <f t="shared" si="56"/>
        <v>!!!</v>
      </c>
      <c r="C514" s="279"/>
      <c r="D514" s="272"/>
      <c r="E514" s="280"/>
      <c r="F514" s="92"/>
      <c r="G514" s="281"/>
      <c r="H514" s="46"/>
      <c r="I514" s="46"/>
      <c r="J514" s="72"/>
      <c r="O514" s="9">
        <f t="shared" si="50"/>
        <v>0</v>
      </c>
      <c r="P514" s="9">
        <f>VLOOKUP(C514,{"29 - Psychiatrie (Erwachsene)",1;"30 - Kinder- und Jugendpsychiatrie",1;"31 - Psychosomatik",1;"00 - Bitte eine Fachabteilung auswählen",0;0,0},2,0)</f>
        <v>0</v>
      </c>
      <c r="Q514" s="9">
        <f t="shared" si="51"/>
        <v>0</v>
      </c>
      <c r="R514" s="9">
        <f t="shared" si="52"/>
        <v>0</v>
      </c>
      <c r="S514" s="9">
        <f t="shared" si="53"/>
        <v>0</v>
      </c>
      <c r="T514" s="9">
        <f t="shared" si="54"/>
        <v>0</v>
      </c>
      <c r="V514" s="9">
        <f>VLOOKUP($C514,{"29 - Psychiatrie (Erwachsene)",1;"30 - Kinder- und Jugendpsychiatrie",1;"31 - Psychosomatik",1;"00 - Bitte eine Fachabteilung auswählen",0;0,0},2,0)</f>
        <v>0</v>
      </c>
      <c r="W514" s="9" t="str">
        <f>IF('Angaben KH-Standort'!$D$13&gt;0,"VJ","KJA")</f>
        <v>KJA</v>
      </c>
      <c r="X514" s="9" t="str">
        <f>VLOOKUP(C513,{"29 - Psychiatrie (Erwachsene)","Einrichtungen2";"30 - Kinder- und Jugendpsychiatrie","Einrichtungen2";"31 - Psychosomatik","Einrichtungen2";"00 - Bitte eine Einrichtung auswählen","Leer";0,"Leer"},2,0)</f>
        <v>Leer</v>
      </c>
      <c r="Y514" s="39" t="str">
        <f t="shared" si="55"/>
        <v>Leer</v>
      </c>
      <c r="Z514" s="9" t="str">
        <f>VLOOKUP($C514,{"29 - Psychiatrie (Erwachsene)","Psychiatrie";"30 - Kinder- und Jugendpsychiatrie","KJPsychiatrie";"31 - Psychosomatik","Psychosomatik";"00 - Bitte eine Fachabteilung auswählen","Leer";0,"Leer"},2,0)</f>
        <v>Leer</v>
      </c>
    </row>
    <row r="515" spans="2:26" ht="15" customHeight="1" x14ac:dyDescent="0.25">
      <c r="B515" s="78" t="str">
        <f t="shared" si="56"/>
        <v>!!!</v>
      </c>
      <c r="C515" s="279"/>
      <c r="D515" s="272"/>
      <c r="E515" s="280"/>
      <c r="F515" s="92"/>
      <c r="G515" s="281"/>
      <c r="H515" s="46"/>
      <c r="I515" s="46"/>
      <c r="J515" s="72"/>
      <c r="O515" s="9">
        <f t="shared" si="50"/>
        <v>0</v>
      </c>
      <c r="P515" s="9">
        <f>VLOOKUP(C515,{"29 - Psychiatrie (Erwachsene)",1;"30 - Kinder- und Jugendpsychiatrie",1;"31 - Psychosomatik",1;"00 - Bitte eine Fachabteilung auswählen",0;0,0},2,0)</f>
        <v>0</v>
      </c>
      <c r="Q515" s="9">
        <f t="shared" si="51"/>
        <v>0</v>
      </c>
      <c r="R515" s="9">
        <f t="shared" si="52"/>
        <v>0</v>
      </c>
      <c r="S515" s="9">
        <f t="shared" si="53"/>
        <v>0</v>
      </c>
      <c r="T515" s="9">
        <f t="shared" si="54"/>
        <v>0</v>
      </c>
      <c r="V515" s="9">
        <f>VLOOKUP($C515,{"29 - Psychiatrie (Erwachsene)",1;"30 - Kinder- und Jugendpsychiatrie",1;"31 - Psychosomatik",1;"00 - Bitte eine Fachabteilung auswählen",0;0,0},2,0)</f>
        <v>0</v>
      </c>
      <c r="W515" s="9" t="str">
        <f>IF('Angaben KH-Standort'!$D$13&gt;0,"VJ","KJA")</f>
        <v>KJA</v>
      </c>
      <c r="X515" s="9" t="str">
        <f>VLOOKUP(C514,{"29 - Psychiatrie (Erwachsene)","Einrichtungen2";"30 - Kinder- und Jugendpsychiatrie","Einrichtungen2";"31 - Psychosomatik","Einrichtungen2";"00 - Bitte eine Einrichtung auswählen","Leer";0,"Leer"},2,0)</f>
        <v>Leer</v>
      </c>
      <c r="Y515" s="39" t="str">
        <f t="shared" si="55"/>
        <v>Leer</v>
      </c>
      <c r="Z515" s="9" t="str">
        <f>VLOOKUP($C515,{"29 - Psychiatrie (Erwachsene)","Psychiatrie";"30 - Kinder- und Jugendpsychiatrie","KJPsychiatrie";"31 - Psychosomatik","Psychosomatik";"00 - Bitte eine Fachabteilung auswählen","Leer";0,"Leer"},2,0)</f>
        <v>Leer</v>
      </c>
    </row>
    <row r="516" spans="2:26" ht="15" customHeight="1" x14ac:dyDescent="0.25">
      <c r="B516" s="78" t="str">
        <f t="shared" si="56"/>
        <v>!!!</v>
      </c>
      <c r="C516" s="279"/>
      <c r="D516" s="272"/>
      <c r="E516" s="280"/>
      <c r="F516" s="92"/>
      <c r="G516" s="281"/>
      <c r="H516" s="46"/>
      <c r="I516" s="46"/>
      <c r="J516" s="72"/>
      <c r="O516" s="9">
        <f t="shared" si="50"/>
        <v>0</v>
      </c>
      <c r="P516" s="9">
        <f>VLOOKUP(C516,{"29 - Psychiatrie (Erwachsene)",1;"30 - Kinder- und Jugendpsychiatrie",1;"31 - Psychosomatik",1;"00 - Bitte eine Fachabteilung auswählen",0;0,0},2,0)</f>
        <v>0</v>
      </c>
      <c r="Q516" s="9">
        <f t="shared" si="51"/>
        <v>0</v>
      </c>
      <c r="R516" s="9">
        <f t="shared" si="52"/>
        <v>0</v>
      </c>
      <c r="S516" s="9">
        <f t="shared" si="53"/>
        <v>0</v>
      </c>
      <c r="T516" s="9">
        <f t="shared" si="54"/>
        <v>0</v>
      </c>
      <c r="V516" s="9">
        <f>VLOOKUP($C516,{"29 - Psychiatrie (Erwachsene)",1;"30 - Kinder- und Jugendpsychiatrie",1;"31 - Psychosomatik",1;"00 - Bitte eine Fachabteilung auswählen",0;0,0},2,0)</f>
        <v>0</v>
      </c>
      <c r="W516" s="9" t="str">
        <f>IF('Angaben KH-Standort'!$D$13&gt;0,"VJ","KJA")</f>
        <v>KJA</v>
      </c>
      <c r="X516" s="9" t="str">
        <f>VLOOKUP(C515,{"29 - Psychiatrie (Erwachsene)","Einrichtungen2";"30 - Kinder- und Jugendpsychiatrie","Einrichtungen2";"31 - Psychosomatik","Einrichtungen2";"00 - Bitte eine Einrichtung auswählen","Leer";0,"Leer"},2,0)</f>
        <v>Leer</v>
      </c>
      <c r="Y516" s="39" t="str">
        <f t="shared" si="55"/>
        <v>Leer</v>
      </c>
      <c r="Z516" s="9" t="str">
        <f>VLOOKUP($C516,{"29 - Psychiatrie (Erwachsene)","Psychiatrie";"30 - Kinder- und Jugendpsychiatrie","KJPsychiatrie";"31 - Psychosomatik","Psychosomatik";"00 - Bitte eine Fachabteilung auswählen","Leer";0,"Leer"},2,0)</f>
        <v>Leer</v>
      </c>
    </row>
    <row r="517" spans="2:26" ht="15" customHeight="1" x14ac:dyDescent="0.25">
      <c r="B517" s="78" t="str">
        <f t="shared" si="56"/>
        <v>!!!</v>
      </c>
      <c r="C517" s="279"/>
      <c r="D517" s="272"/>
      <c r="E517" s="280"/>
      <c r="F517" s="92"/>
      <c r="G517" s="281"/>
      <c r="H517" s="46"/>
      <c r="I517" s="46"/>
      <c r="J517" s="72"/>
      <c r="O517" s="9">
        <f t="shared" si="50"/>
        <v>0</v>
      </c>
      <c r="P517" s="9">
        <f>VLOOKUP(C517,{"29 - Psychiatrie (Erwachsene)",1;"30 - Kinder- und Jugendpsychiatrie",1;"31 - Psychosomatik",1;"00 - Bitte eine Fachabteilung auswählen",0;0,0},2,0)</f>
        <v>0</v>
      </c>
      <c r="Q517" s="9">
        <f t="shared" si="51"/>
        <v>0</v>
      </c>
      <c r="R517" s="9">
        <f t="shared" si="52"/>
        <v>0</v>
      </c>
      <c r="S517" s="9">
        <f t="shared" si="53"/>
        <v>0</v>
      </c>
      <c r="T517" s="9">
        <f t="shared" si="54"/>
        <v>0</v>
      </c>
      <c r="V517" s="9">
        <f>VLOOKUP($C517,{"29 - Psychiatrie (Erwachsene)",1;"30 - Kinder- und Jugendpsychiatrie",1;"31 - Psychosomatik",1;"00 - Bitte eine Fachabteilung auswählen",0;0,0},2,0)</f>
        <v>0</v>
      </c>
      <c r="W517" s="9" t="str">
        <f>IF('Angaben KH-Standort'!$D$13&gt;0,"VJ","KJA")</f>
        <v>KJA</v>
      </c>
      <c r="X517" s="9" t="str">
        <f>VLOOKUP(C516,{"29 - Psychiatrie (Erwachsene)","Einrichtungen2";"30 - Kinder- und Jugendpsychiatrie","Einrichtungen2";"31 - Psychosomatik","Einrichtungen2";"00 - Bitte eine Einrichtung auswählen","Leer";0,"Leer"},2,0)</f>
        <v>Leer</v>
      </c>
      <c r="Y517" s="39" t="str">
        <f t="shared" si="55"/>
        <v>Leer</v>
      </c>
      <c r="Z517" s="9" t="str">
        <f>VLOOKUP($C517,{"29 - Psychiatrie (Erwachsene)","Psychiatrie";"30 - Kinder- und Jugendpsychiatrie","KJPsychiatrie";"31 - Psychosomatik","Psychosomatik";"00 - Bitte eine Fachabteilung auswählen","Leer";0,"Leer"},2,0)</f>
        <v>Leer</v>
      </c>
    </row>
    <row r="518" spans="2:26" ht="15" customHeight="1" x14ac:dyDescent="0.25">
      <c r="B518" s="78" t="str">
        <f t="shared" si="56"/>
        <v>!!!</v>
      </c>
      <c r="C518" s="279"/>
      <c r="D518" s="272"/>
      <c r="E518" s="280"/>
      <c r="F518" s="92"/>
      <c r="G518" s="281"/>
      <c r="H518" s="46"/>
      <c r="I518" s="46"/>
      <c r="J518" s="72"/>
      <c r="O518" s="9">
        <f t="shared" si="50"/>
        <v>0</v>
      </c>
      <c r="P518" s="9">
        <f>VLOOKUP(C518,{"29 - Psychiatrie (Erwachsene)",1;"30 - Kinder- und Jugendpsychiatrie",1;"31 - Psychosomatik",1;"00 - Bitte eine Fachabteilung auswählen",0;0,0},2,0)</f>
        <v>0</v>
      </c>
      <c r="Q518" s="9">
        <f t="shared" si="51"/>
        <v>0</v>
      </c>
      <c r="R518" s="9">
        <f t="shared" si="52"/>
        <v>0</v>
      </c>
      <c r="S518" s="9">
        <f t="shared" si="53"/>
        <v>0</v>
      </c>
      <c r="T518" s="9">
        <f t="shared" si="54"/>
        <v>0</v>
      </c>
      <c r="V518" s="9">
        <f>VLOOKUP($C518,{"29 - Psychiatrie (Erwachsene)",1;"30 - Kinder- und Jugendpsychiatrie",1;"31 - Psychosomatik",1;"00 - Bitte eine Fachabteilung auswählen",0;0,0},2,0)</f>
        <v>0</v>
      </c>
      <c r="W518" s="9" t="str">
        <f>IF('Angaben KH-Standort'!$D$13&gt;0,"VJ","KJA")</f>
        <v>KJA</v>
      </c>
      <c r="X518" s="9" t="str">
        <f>VLOOKUP(C517,{"29 - Psychiatrie (Erwachsene)","Einrichtungen2";"30 - Kinder- und Jugendpsychiatrie","Einrichtungen2";"31 - Psychosomatik","Einrichtungen2";"00 - Bitte eine Einrichtung auswählen","Leer";0,"Leer"},2,0)</f>
        <v>Leer</v>
      </c>
      <c r="Y518" s="39" t="str">
        <f t="shared" si="55"/>
        <v>Leer</v>
      </c>
      <c r="Z518" s="9" t="str">
        <f>VLOOKUP($C518,{"29 - Psychiatrie (Erwachsene)","Psychiatrie";"30 - Kinder- und Jugendpsychiatrie","KJPsychiatrie";"31 - Psychosomatik","Psychosomatik";"00 - Bitte eine Fachabteilung auswählen","Leer";0,"Leer"},2,0)</f>
        <v>Leer</v>
      </c>
    </row>
    <row r="519" spans="2:26" ht="15" customHeight="1" x14ac:dyDescent="0.25">
      <c r="B519" s="78" t="str">
        <f t="shared" si="56"/>
        <v>!!!</v>
      </c>
      <c r="C519" s="279"/>
      <c r="D519" s="272"/>
      <c r="E519" s="280"/>
      <c r="F519" s="92"/>
      <c r="G519" s="281"/>
      <c r="H519" s="46"/>
      <c r="I519" s="46"/>
      <c r="J519" s="72"/>
      <c r="O519" s="9">
        <f t="shared" si="50"/>
        <v>0</v>
      </c>
      <c r="P519" s="9">
        <f>VLOOKUP(C519,{"29 - Psychiatrie (Erwachsene)",1;"30 - Kinder- und Jugendpsychiatrie",1;"31 - Psychosomatik",1;"00 - Bitte eine Fachabteilung auswählen",0;0,0},2,0)</f>
        <v>0</v>
      </c>
      <c r="Q519" s="9">
        <f t="shared" si="51"/>
        <v>0</v>
      </c>
      <c r="R519" s="9">
        <f t="shared" si="52"/>
        <v>0</v>
      </c>
      <c r="S519" s="9">
        <f t="shared" si="53"/>
        <v>0</v>
      </c>
      <c r="T519" s="9">
        <f t="shared" si="54"/>
        <v>0</v>
      </c>
      <c r="V519" s="9">
        <f>VLOOKUP($C519,{"29 - Psychiatrie (Erwachsene)",1;"30 - Kinder- und Jugendpsychiatrie",1;"31 - Psychosomatik",1;"00 - Bitte eine Fachabteilung auswählen",0;0,0},2,0)</f>
        <v>0</v>
      </c>
      <c r="W519" s="9" t="str">
        <f>IF('Angaben KH-Standort'!$D$13&gt;0,"VJ","KJA")</f>
        <v>KJA</v>
      </c>
      <c r="X519" s="9" t="str">
        <f>VLOOKUP(C518,{"29 - Psychiatrie (Erwachsene)","Einrichtungen2";"30 - Kinder- und Jugendpsychiatrie","Einrichtungen2";"31 - Psychosomatik","Einrichtungen2";"00 - Bitte eine Einrichtung auswählen","Leer";0,"Leer"},2,0)</f>
        <v>Leer</v>
      </c>
      <c r="Y519" s="39" t="str">
        <f t="shared" si="55"/>
        <v>Leer</v>
      </c>
      <c r="Z519" s="9" t="str">
        <f>VLOOKUP($C519,{"29 - Psychiatrie (Erwachsene)","Psychiatrie";"30 - Kinder- und Jugendpsychiatrie","KJPsychiatrie";"31 - Psychosomatik","Psychosomatik";"00 - Bitte eine Fachabteilung auswählen","Leer";0,"Leer"},2,0)</f>
        <v>Leer</v>
      </c>
    </row>
    <row r="520" spans="2:26" ht="15" customHeight="1" x14ac:dyDescent="0.25">
      <c r="B520" s="78" t="str">
        <f t="shared" si="56"/>
        <v>!!!</v>
      </c>
      <c r="C520" s="279"/>
      <c r="D520" s="272"/>
      <c r="E520" s="280"/>
      <c r="F520" s="92"/>
      <c r="G520" s="281"/>
      <c r="H520" s="46"/>
      <c r="I520" s="46"/>
      <c r="J520" s="72"/>
      <c r="O520" s="9">
        <f t="shared" si="50"/>
        <v>0</v>
      </c>
      <c r="P520" s="9">
        <f>VLOOKUP(C520,{"29 - Psychiatrie (Erwachsene)",1;"30 - Kinder- und Jugendpsychiatrie",1;"31 - Psychosomatik",1;"00 - Bitte eine Fachabteilung auswählen",0;0,0},2,0)</f>
        <v>0</v>
      </c>
      <c r="Q520" s="9">
        <f t="shared" si="51"/>
        <v>0</v>
      </c>
      <c r="R520" s="9">
        <f t="shared" si="52"/>
        <v>0</v>
      </c>
      <c r="S520" s="9">
        <f t="shared" si="53"/>
        <v>0</v>
      </c>
      <c r="T520" s="9">
        <f t="shared" si="54"/>
        <v>0</v>
      </c>
      <c r="V520" s="9">
        <f>VLOOKUP($C520,{"29 - Psychiatrie (Erwachsene)",1;"30 - Kinder- und Jugendpsychiatrie",1;"31 - Psychosomatik",1;"00 - Bitte eine Fachabteilung auswählen",0;0,0},2,0)</f>
        <v>0</v>
      </c>
      <c r="W520" s="9" t="str">
        <f>IF('Angaben KH-Standort'!$D$13&gt;0,"VJ","KJA")</f>
        <v>KJA</v>
      </c>
      <c r="X520" s="9" t="str">
        <f>VLOOKUP(C519,{"29 - Psychiatrie (Erwachsene)","Einrichtungen2";"30 - Kinder- und Jugendpsychiatrie","Einrichtungen2";"31 - Psychosomatik","Einrichtungen2";"00 - Bitte eine Einrichtung auswählen","Leer";0,"Leer"},2,0)</f>
        <v>Leer</v>
      </c>
      <c r="Y520" s="39" t="str">
        <f t="shared" si="55"/>
        <v>Leer</v>
      </c>
      <c r="Z520" s="9" t="str">
        <f>VLOOKUP($C520,{"29 - Psychiatrie (Erwachsene)","Psychiatrie";"30 - Kinder- und Jugendpsychiatrie","KJPsychiatrie";"31 - Psychosomatik","Psychosomatik";"00 - Bitte eine Fachabteilung auswählen","Leer";0,"Leer"},2,0)</f>
        <v>Leer</v>
      </c>
    </row>
    <row r="521" spans="2:26" ht="15" customHeight="1" x14ac:dyDescent="0.25">
      <c r="B521" s="78" t="str">
        <f t="shared" si="56"/>
        <v>!!!</v>
      </c>
      <c r="C521" s="279"/>
      <c r="D521" s="272"/>
      <c r="E521" s="280"/>
      <c r="F521" s="92"/>
      <c r="G521" s="281"/>
      <c r="H521" s="46"/>
      <c r="I521" s="46"/>
      <c r="J521" s="72"/>
      <c r="O521" s="9">
        <f t="shared" si="50"/>
        <v>0</v>
      </c>
      <c r="P521" s="9">
        <f>VLOOKUP(C521,{"29 - Psychiatrie (Erwachsene)",1;"30 - Kinder- und Jugendpsychiatrie",1;"31 - Psychosomatik",1;"00 - Bitte eine Fachabteilung auswählen",0;0,0},2,0)</f>
        <v>0</v>
      </c>
      <c r="Q521" s="9">
        <f t="shared" si="51"/>
        <v>0</v>
      </c>
      <c r="R521" s="9">
        <f t="shared" si="52"/>
        <v>0</v>
      </c>
      <c r="S521" s="9">
        <f t="shared" si="53"/>
        <v>0</v>
      </c>
      <c r="T521" s="9">
        <f t="shared" si="54"/>
        <v>0</v>
      </c>
      <c r="V521" s="9">
        <f>VLOOKUP($C521,{"29 - Psychiatrie (Erwachsene)",1;"30 - Kinder- und Jugendpsychiatrie",1;"31 - Psychosomatik",1;"00 - Bitte eine Fachabteilung auswählen",0;0,0},2,0)</f>
        <v>0</v>
      </c>
      <c r="W521" s="9" t="str">
        <f>IF('Angaben KH-Standort'!$D$13&gt;0,"VJ","KJA")</f>
        <v>KJA</v>
      </c>
      <c r="X521" s="9" t="str">
        <f>VLOOKUP(C520,{"29 - Psychiatrie (Erwachsene)","Einrichtungen2";"30 - Kinder- und Jugendpsychiatrie","Einrichtungen2";"31 - Psychosomatik","Einrichtungen2";"00 - Bitte eine Einrichtung auswählen","Leer";0,"Leer"},2,0)</f>
        <v>Leer</v>
      </c>
      <c r="Y521" s="39" t="str">
        <f t="shared" si="55"/>
        <v>Leer</v>
      </c>
      <c r="Z521" s="9" t="str">
        <f>VLOOKUP($C521,{"29 - Psychiatrie (Erwachsene)","Psychiatrie";"30 - Kinder- und Jugendpsychiatrie","KJPsychiatrie";"31 - Psychosomatik","Psychosomatik";"00 - Bitte eine Fachabteilung auswählen","Leer";0,"Leer"},2,0)</f>
        <v>Leer</v>
      </c>
    </row>
    <row r="522" spans="2:26" ht="15" customHeight="1" x14ac:dyDescent="0.25">
      <c r="B522" s="78" t="str">
        <f t="shared" si="56"/>
        <v>!!!</v>
      </c>
      <c r="C522" s="279"/>
      <c r="D522" s="272"/>
      <c r="E522" s="280"/>
      <c r="F522" s="92"/>
      <c r="G522" s="281"/>
      <c r="H522" s="46"/>
      <c r="I522" s="46"/>
      <c r="J522" s="72"/>
      <c r="O522" s="9">
        <f t="shared" si="50"/>
        <v>0</v>
      </c>
      <c r="P522" s="9">
        <f>VLOOKUP(C522,{"29 - Psychiatrie (Erwachsene)",1;"30 - Kinder- und Jugendpsychiatrie",1;"31 - Psychosomatik",1;"00 - Bitte eine Fachabteilung auswählen",0;0,0},2,0)</f>
        <v>0</v>
      </c>
      <c r="Q522" s="9">
        <f t="shared" si="51"/>
        <v>0</v>
      </c>
      <c r="R522" s="9">
        <f t="shared" si="52"/>
        <v>0</v>
      </c>
      <c r="S522" s="9">
        <f t="shared" si="53"/>
        <v>0</v>
      </c>
      <c r="T522" s="9">
        <f t="shared" si="54"/>
        <v>0</v>
      </c>
      <c r="V522" s="9">
        <f>VLOOKUP($C522,{"29 - Psychiatrie (Erwachsene)",1;"30 - Kinder- und Jugendpsychiatrie",1;"31 - Psychosomatik",1;"00 - Bitte eine Fachabteilung auswählen",0;0,0},2,0)</f>
        <v>0</v>
      </c>
      <c r="W522" s="9" t="str">
        <f>IF('Angaben KH-Standort'!$D$13&gt;0,"VJ","KJA")</f>
        <v>KJA</v>
      </c>
      <c r="X522" s="9" t="str">
        <f>VLOOKUP(C521,{"29 - Psychiatrie (Erwachsene)","Einrichtungen2";"30 - Kinder- und Jugendpsychiatrie","Einrichtungen2";"31 - Psychosomatik","Einrichtungen2";"00 - Bitte eine Einrichtung auswählen","Leer";0,"Leer"},2,0)</f>
        <v>Leer</v>
      </c>
      <c r="Y522" s="39" t="str">
        <f t="shared" si="55"/>
        <v>Leer</v>
      </c>
      <c r="Z522" s="9" t="str">
        <f>VLOOKUP($C522,{"29 - Psychiatrie (Erwachsene)","Psychiatrie";"30 - Kinder- und Jugendpsychiatrie","KJPsychiatrie";"31 - Psychosomatik","Psychosomatik";"00 - Bitte eine Fachabteilung auswählen","Leer";0,"Leer"},2,0)</f>
        <v>Leer</v>
      </c>
    </row>
    <row r="523" spans="2:26" ht="15" customHeight="1" x14ac:dyDescent="0.25">
      <c r="B523" s="78" t="str">
        <f t="shared" si="56"/>
        <v>!!!</v>
      </c>
      <c r="C523" s="279"/>
      <c r="D523" s="272"/>
      <c r="E523" s="280"/>
      <c r="F523" s="92"/>
      <c r="G523" s="281"/>
      <c r="H523" s="46"/>
      <c r="I523" s="46"/>
      <c r="J523" s="72"/>
      <c r="O523" s="9">
        <f t="shared" si="50"/>
        <v>0</v>
      </c>
      <c r="P523" s="9">
        <f>VLOOKUP(C523,{"29 - Psychiatrie (Erwachsene)",1;"30 - Kinder- und Jugendpsychiatrie",1;"31 - Psychosomatik",1;"00 - Bitte eine Fachabteilung auswählen",0;0,0},2,0)</f>
        <v>0</v>
      </c>
      <c r="Q523" s="9">
        <f t="shared" si="51"/>
        <v>0</v>
      </c>
      <c r="R523" s="9">
        <f t="shared" si="52"/>
        <v>0</v>
      </c>
      <c r="S523" s="9">
        <f t="shared" si="53"/>
        <v>0</v>
      </c>
      <c r="T523" s="9">
        <f t="shared" si="54"/>
        <v>0</v>
      </c>
      <c r="V523" s="9">
        <f>VLOOKUP($C523,{"29 - Psychiatrie (Erwachsene)",1;"30 - Kinder- und Jugendpsychiatrie",1;"31 - Psychosomatik",1;"00 - Bitte eine Fachabteilung auswählen",0;0,0},2,0)</f>
        <v>0</v>
      </c>
      <c r="W523" s="9" t="str">
        <f>IF('Angaben KH-Standort'!$D$13&gt;0,"VJ","KJA")</f>
        <v>KJA</v>
      </c>
      <c r="X523" s="9" t="str">
        <f>VLOOKUP(C522,{"29 - Psychiatrie (Erwachsene)","Einrichtungen2";"30 - Kinder- und Jugendpsychiatrie","Einrichtungen2";"31 - Psychosomatik","Einrichtungen2";"00 - Bitte eine Einrichtung auswählen","Leer";0,"Leer"},2,0)</f>
        <v>Leer</v>
      </c>
      <c r="Y523" s="39" t="str">
        <f t="shared" si="55"/>
        <v>Leer</v>
      </c>
      <c r="Z523" s="9" t="str">
        <f>VLOOKUP($C523,{"29 - Psychiatrie (Erwachsene)","Psychiatrie";"30 - Kinder- und Jugendpsychiatrie","KJPsychiatrie";"31 - Psychosomatik","Psychosomatik";"00 - Bitte eine Fachabteilung auswählen","Leer";0,"Leer"},2,0)</f>
        <v>Leer</v>
      </c>
    </row>
    <row r="524" spans="2:26" ht="15" customHeight="1" x14ac:dyDescent="0.25">
      <c r="B524" s="78" t="str">
        <f t="shared" si="56"/>
        <v>!!!</v>
      </c>
      <c r="C524" s="279"/>
      <c r="D524" s="272"/>
      <c r="E524" s="280"/>
      <c r="F524" s="92"/>
      <c r="G524" s="281"/>
      <c r="H524" s="46"/>
      <c r="I524" s="46"/>
      <c r="J524" s="72"/>
      <c r="O524" s="9">
        <f t="shared" si="50"/>
        <v>0</v>
      </c>
      <c r="P524" s="9">
        <f>VLOOKUP(C524,{"29 - Psychiatrie (Erwachsene)",1;"30 - Kinder- und Jugendpsychiatrie",1;"31 - Psychosomatik",1;"00 - Bitte eine Fachabteilung auswählen",0;0,0},2,0)</f>
        <v>0</v>
      </c>
      <c r="Q524" s="9">
        <f t="shared" si="51"/>
        <v>0</v>
      </c>
      <c r="R524" s="9">
        <f t="shared" si="52"/>
        <v>0</v>
      </c>
      <c r="S524" s="9">
        <f t="shared" si="53"/>
        <v>0</v>
      </c>
      <c r="T524" s="9">
        <f t="shared" si="54"/>
        <v>0</v>
      </c>
      <c r="V524" s="9">
        <f>VLOOKUP($C524,{"29 - Psychiatrie (Erwachsene)",1;"30 - Kinder- und Jugendpsychiatrie",1;"31 - Psychosomatik",1;"00 - Bitte eine Fachabteilung auswählen",0;0,0},2,0)</f>
        <v>0</v>
      </c>
      <c r="W524" s="9" t="str">
        <f>IF('Angaben KH-Standort'!$D$13&gt;0,"VJ","KJA")</f>
        <v>KJA</v>
      </c>
      <c r="X524" s="9" t="str">
        <f>VLOOKUP(C523,{"29 - Psychiatrie (Erwachsene)","Einrichtungen2";"30 - Kinder- und Jugendpsychiatrie","Einrichtungen2";"31 - Psychosomatik","Einrichtungen2";"00 - Bitte eine Einrichtung auswählen","Leer";0,"Leer"},2,0)</f>
        <v>Leer</v>
      </c>
      <c r="Y524" s="39" t="str">
        <f t="shared" si="55"/>
        <v>Leer</v>
      </c>
      <c r="Z524" s="9" t="str">
        <f>VLOOKUP($C524,{"29 - Psychiatrie (Erwachsene)","Psychiatrie";"30 - Kinder- und Jugendpsychiatrie","KJPsychiatrie";"31 - Psychosomatik","Psychosomatik";"00 - Bitte eine Fachabteilung auswählen","Leer";0,"Leer"},2,0)</f>
        <v>Leer</v>
      </c>
    </row>
    <row r="525" spans="2:26" ht="15" customHeight="1" x14ac:dyDescent="0.25">
      <c r="B525" s="78" t="str">
        <f t="shared" si="56"/>
        <v>!!!</v>
      </c>
      <c r="C525" s="279"/>
      <c r="D525" s="272"/>
      <c r="E525" s="280"/>
      <c r="F525" s="92"/>
      <c r="G525" s="281"/>
      <c r="H525" s="46"/>
      <c r="I525" s="46"/>
      <c r="J525" s="72"/>
      <c r="O525" s="9">
        <f t="shared" si="50"/>
        <v>0</v>
      </c>
      <c r="P525" s="9">
        <f>VLOOKUP(C525,{"29 - Psychiatrie (Erwachsene)",1;"30 - Kinder- und Jugendpsychiatrie",1;"31 - Psychosomatik",1;"00 - Bitte eine Fachabteilung auswählen",0;0,0},2,0)</f>
        <v>0</v>
      </c>
      <c r="Q525" s="9">
        <f t="shared" si="51"/>
        <v>0</v>
      </c>
      <c r="R525" s="9">
        <f t="shared" si="52"/>
        <v>0</v>
      </c>
      <c r="S525" s="9">
        <f t="shared" si="53"/>
        <v>0</v>
      </c>
      <c r="T525" s="9">
        <f t="shared" si="54"/>
        <v>0</v>
      </c>
      <c r="V525" s="9">
        <f>VLOOKUP($C525,{"29 - Psychiatrie (Erwachsene)",1;"30 - Kinder- und Jugendpsychiatrie",1;"31 - Psychosomatik",1;"00 - Bitte eine Fachabteilung auswählen",0;0,0},2,0)</f>
        <v>0</v>
      </c>
      <c r="W525" s="9" t="str">
        <f>IF('Angaben KH-Standort'!$D$13&gt;0,"VJ","KJA")</f>
        <v>KJA</v>
      </c>
      <c r="X525" s="9" t="str">
        <f>VLOOKUP(C524,{"29 - Psychiatrie (Erwachsene)","Einrichtungen2";"30 - Kinder- und Jugendpsychiatrie","Einrichtungen2";"31 - Psychosomatik","Einrichtungen2";"00 - Bitte eine Einrichtung auswählen","Leer";0,"Leer"},2,0)</f>
        <v>Leer</v>
      </c>
      <c r="Y525" s="39" t="str">
        <f t="shared" si="55"/>
        <v>Leer</v>
      </c>
      <c r="Z525" s="9" t="str">
        <f>VLOOKUP($C525,{"29 - Psychiatrie (Erwachsene)","Psychiatrie";"30 - Kinder- und Jugendpsychiatrie","KJPsychiatrie";"31 - Psychosomatik","Psychosomatik";"00 - Bitte eine Fachabteilung auswählen","Leer";0,"Leer"},2,0)</f>
        <v>Leer</v>
      </c>
    </row>
    <row r="526" spans="2:26" ht="15" customHeight="1" x14ac:dyDescent="0.25">
      <c r="B526" s="78" t="str">
        <f t="shared" si="56"/>
        <v>!!!</v>
      </c>
      <c r="C526" s="279"/>
      <c r="D526" s="272"/>
      <c r="E526" s="280"/>
      <c r="F526" s="92"/>
      <c r="G526" s="281"/>
      <c r="H526" s="46"/>
      <c r="I526" s="46"/>
      <c r="J526" s="72"/>
      <c r="O526" s="9">
        <f t="shared" si="50"/>
        <v>0</v>
      </c>
      <c r="P526" s="9">
        <f>VLOOKUP(C526,{"29 - Psychiatrie (Erwachsene)",1;"30 - Kinder- und Jugendpsychiatrie",1;"31 - Psychosomatik",1;"00 - Bitte eine Fachabteilung auswählen",0;0,0},2,0)</f>
        <v>0</v>
      </c>
      <c r="Q526" s="9">
        <f t="shared" si="51"/>
        <v>0</v>
      </c>
      <c r="R526" s="9">
        <f t="shared" si="52"/>
        <v>0</v>
      </c>
      <c r="S526" s="9">
        <f t="shared" si="53"/>
        <v>0</v>
      </c>
      <c r="T526" s="9">
        <f t="shared" si="54"/>
        <v>0</v>
      </c>
      <c r="V526" s="9">
        <f>VLOOKUP($C526,{"29 - Psychiatrie (Erwachsene)",1;"30 - Kinder- und Jugendpsychiatrie",1;"31 - Psychosomatik",1;"00 - Bitte eine Fachabteilung auswählen",0;0,0},2,0)</f>
        <v>0</v>
      </c>
      <c r="W526" s="9" t="str">
        <f>IF('Angaben KH-Standort'!$D$13&gt;0,"VJ","KJA")</f>
        <v>KJA</v>
      </c>
      <c r="X526" s="9" t="str">
        <f>VLOOKUP(C525,{"29 - Psychiatrie (Erwachsene)","Einrichtungen2";"30 - Kinder- und Jugendpsychiatrie","Einrichtungen2";"31 - Psychosomatik","Einrichtungen2";"00 - Bitte eine Einrichtung auswählen","Leer";0,"Leer"},2,0)</f>
        <v>Leer</v>
      </c>
      <c r="Y526" s="39" t="str">
        <f t="shared" si="55"/>
        <v>Leer</v>
      </c>
      <c r="Z526" s="9" t="str">
        <f>VLOOKUP($C526,{"29 - Psychiatrie (Erwachsene)","Psychiatrie";"30 - Kinder- und Jugendpsychiatrie","KJPsychiatrie";"31 - Psychosomatik","Psychosomatik";"00 - Bitte eine Fachabteilung auswählen","Leer";0,"Leer"},2,0)</f>
        <v>Leer</v>
      </c>
    </row>
    <row r="527" spans="2:26" ht="15" customHeight="1" x14ac:dyDescent="0.25">
      <c r="B527" s="78" t="str">
        <f t="shared" si="56"/>
        <v>!!!</v>
      </c>
      <c r="C527" s="279"/>
      <c r="D527" s="272"/>
      <c r="E527" s="280"/>
      <c r="F527" s="92"/>
      <c r="G527" s="281"/>
      <c r="H527" s="46"/>
      <c r="I527" s="46"/>
      <c r="J527" s="72"/>
      <c r="O527" s="9">
        <f t="shared" si="50"/>
        <v>0</v>
      </c>
      <c r="P527" s="9">
        <f>VLOOKUP(C527,{"29 - Psychiatrie (Erwachsene)",1;"30 - Kinder- und Jugendpsychiatrie",1;"31 - Psychosomatik",1;"00 - Bitte eine Fachabteilung auswählen",0;0,0},2,0)</f>
        <v>0</v>
      </c>
      <c r="Q527" s="9">
        <f t="shared" si="51"/>
        <v>0</v>
      </c>
      <c r="R527" s="9">
        <f t="shared" si="52"/>
        <v>0</v>
      </c>
      <c r="S527" s="9">
        <f t="shared" si="53"/>
        <v>0</v>
      </c>
      <c r="T527" s="9">
        <f t="shared" si="54"/>
        <v>0</v>
      </c>
      <c r="V527" s="9">
        <f>VLOOKUP($C527,{"29 - Psychiatrie (Erwachsene)",1;"30 - Kinder- und Jugendpsychiatrie",1;"31 - Psychosomatik",1;"00 - Bitte eine Fachabteilung auswählen",0;0,0},2,0)</f>
        <v>0</v>
      </c>
      <c r="W527" s="9" t="str">
        <f>IF('Angaben KH-Standort'!$D$13&gt;0,"VJ","KJA")</f>
        <v>KJA</v>
      </c>
      <c r="X527" s="9" t="str">
        <f>VLOOKUP(C526,{"29 - Psychiatrie (Erwachsene)","Einrichtungen2";"30 - Kinder- und Jugendpsychiatrie","Einrichtungen2";"31 - Psychosomatik","Einrichtungen2";"00 - Bitte eine Einrichtung auswählen","Leer";0,"Leer"},2,0)</f>
        <v>Leer</v>
      </c>
      <c r="Y527" s="39" t="str">
        <f t="shared" si="55"/>
        <v>Leer</v>
      </c>
      <c r="Z527" s="9" t="str">
        <f>VLOOKUP($C527,{"29 - Psychiatrie (Erwachsene)","Psychiatrie";"30 - Kinder- und Jugendpsychiatrie","KJPsychiatrie";"31 - Psychosomatik","Psychosomatik";"00 - Bitte eine Fachabteilung auswählen","Leer";0,"Leer"},2,0)</f>
        <v>Leer</v>
      </c>
    </row>
    <row r="528" spans="2:26" ht="15" customHeight="1" x14ac:dyDescent="0.25">
      <c r="B528" s="78" t="str">
        <f t="shared" si="56"/>
        <v>!!!</v>
      </c>
      <c r="C528" s="279"/>
      <c r="D528" s="272"/>
      <c r="E528" s="280"/>
      <c r="F528" s="92"/>
      <c r="G528" s="281"/>
      <c r="H528" s="46"/>
      <c r="I528" s="46"/>
      <c r="J528" s="72"/>
      <c r="O528" s="9">
        <f t="shared" si="50"/>
        <v>0</v>
      </c>
      <c r="P528" s="9">
        <f>VLOOKUP(C528,{"29 - Psychiatrie (Erwachsene)",1;"30 - Kinder- und Jugendpsychiatrie",1;"31 - Psychosomatik",1;"00 - Bitte eine Fachabteilung auswählen",0;0,0},2,0)</f>
        <v>0</v>
      </c>
      <c r="Q528" s="9">
        <f t="shared" si="51"/>
        <v>0</v>
      </c>
      <c r="R528" s="9">
        <f t="shared" si="52"/>
        <v>0</v>
      </c>
      <c r="S528" s="9">
        <f t="shared" si="53"/>
        <v>0</v>
      </c>
      <c r="T528" s="9">
        <f t="shared" si="54"/>
        <v>0</v>
      </c>
      <c r="V528" s="9">
        <f>VLOOKUP($C528,{"29 - Psychiatrie (Erwachsene)",1;"30 - Kinder- und Jugendpsychiatrie",1;"31 - Psychosomatik",1;"00 - Bitte eine Fachabteilung auswählen",0;0,0},2,0)</f>
        <v>0</v>
      </c>
      <c r="W528" s="9" t="str">
        <f>IF('Angaben KH-Standort'!$D$13&gt;0,"VJ","KJA")</f>
        <v>KJA</v>
      </c>
      <c r="X528" s="9" t="str">
        <f>VLOOKUP(C527,{"29 - Psychiatrie (Erwachsene)","Einrichtungen2";"30 - Kinder- und Jugendpsychiatrie","Einrichtungen2";"31 - Psychosomatik","Einrichtungen2";"00 - Bitte eine Einrichtung auswählen","Leer";0,"Leer"},2,0)</f>
        <v>Leer</v>
      </c>
      <c r="Y528" s="39" t="str">
        <f t="shared" si="55"/>
        <v>Leer</v>
      </c>
      <c r="Z528" s="9" t="str">
        <f>VLOOKUP($C528,{"29 - Psychiatrie (Erwachsene)","Psychiatrie";"30 - Kinder- und Jugendpsychiatrie","KJPsychiatrie";"31 - Psychosomatik","Psychosomatik";"00 - Bitte eine Fachabteilung auswählen","Leer";0,"Leer"},2,0)</f>
        <v>Leer</v>
      </c>
    </row>
    <row r="529" spans="2:26" ht="15" customHeight="1" x14ac:dyDescent="0.25">
      <c r="B529" s="78" t="str">
        <f t="shared" si="56"/>
        <v>!!!</v>
      </c>
      <c r="C529" s="279"/>
      <c r="D529" s="272"/>
      <c r="E529" s="280"/>
      <c r="F529" s="92"/>
      <c r="G529" s="281"/>
      <c r="H529" s="46"/>
      <c r="I529" s="46"/>
      <c r="J529" s="72"/>
      <c r="O529" s="9">
        <f t="shared" si="50"/>
        <v>0</v>
      </c>
      <c r="P529" s="9">
        <f>VLOOKUP(C529,{"29 - Psychiatrie (Erwachsene)",1;"30 - Kinder- und Jugendpsychiatrie",1;"31 - Psychosomatik",1;"00 - Bitte eine Fachabteilung auswählen",0;0,0},2,0)</f>
        <v>0</v>
      </c>
      <c r="Q529" s="9">
        <f t="shared" si="51"/>
        <v>0</v>
      </c>
      <c r="R529" s="9">
        <f t="shared" si="52"/>
        <v>0</v>
      </c>
      <c r="S529" s="9">
        <f t="shared" si="53"/>
        <v>0</v>
      </c>
      <c r="T529" s="9">
        <f t="shared" si="54"/>
        <v>0</v>
      </c>
      <c r="V529" s="9">
        <f>VLOOKUP($C529,{"29 - Psychiatrie (Erwachsene)",1;"30 - Kinder- und Jugendpsychiatrie",1;"31 - Psychosomatik",1;"00 - Bitte eine Fachabteilung auswählen",0;0,0},2,0)</f>
        <v>0</v>
      </c>
      <c r="W529" s="9" t="str">
        <f>IF('Angaben KH-Standort'!$D$13&gt;0,"VJ","KJA")</f>
        <v>KJA</v>
      </c>
      <c r="X529" s="9" t="str">
        <f>VLOOKUP(C528,{"29 - Psychiatrie (Erwachsene)","Einrichtungen2";"30 - Kinder- und Jugendpsychiatrie","Einrichtungen2";"31 - Psychosomatik","Einrichtungen2";"00 - Bitte eine Einrichtung auswählen","Leer";0,"Leer"},2,0)</f>
        <v>Leer</v>
      </c>
      <c r="Y529" s="39" t="str">
        <f t="shared" si="55"/>
        <v>Leer</v>
      </c>
      <c r="Z529" s="9" t="str">
        <f>VLOOKUP($C529,{"29 - Psychiatrie (Erwachsene)","Psychiatrie";"30 - Kinder- und Jugendpsychiatrie","KJPsychiatrie";"31 - Psychosomatik","Psychosomatik";"00 - Bitte eine Fachabteilung auswählen","Leer";0,"Leer"},2,0)</f>
        <v>Leer</v>
      </c>
    </row>
    <row r="530" spans="2:26" ht="15" customHeight="1" x14ac:dyDescent="0.25">
      <c r="B530" s="78" t="str">
        <f t="shared" si="56"/>
        <v>!!!</v>
      </c>
      <c r="C530" s="279"/>
      <c r="D530" s="272"/>
      <c r="E530" s="280"/>
      <c r="F530" s="92"/>
      <c r="G530" s="281"/>
      <c r="H530" s="46"/>
      <c r="I530" s="46"/>
      <c r="J530" s="72"/>
      <c r="O530" s="9">
        <f t="shared" si="50"/>
        <v>0</v>
      </c>
      <c r="P530" s="9">
        <f>VLOOKUP(C530,{"29 - Psychiatrie (Erwachsene)",1;"30 - Kinder- und Jugendpsychiatrie",1;"31 - Psychosomatik",1;"00 - Bitte eine Fachabteilung auswählen",0;0,0},2,0)</f>
        <v>0</v>
      </c>
      <c r="Q530" s="9">
        <f t="shared" si="51"/>
        <v>0</v>
      </c>
      <c r="R530" s="9">
        <f t="shared" si="52"/>
        <v>0</v>
      </c>
      <c r="S530" s="9">
        <f t="shared" si="53"/>
        <v>0</v>
      </c>
      <c r="T530" s="9">
        <f t="shared" si="54"/>
        <v>0</v>
      </c>
      <c r="V530" s="9">
        <f>VLOOKUP($C530,{"29 - Psychiatrie (Erwachsene)",1;"30 - Kinder- und Jugendpsychiatrie",1;"31 - Psychosomatik",1;"00 - Bitte eine Fachabteilung auswählen",0;0,0},2,0)</f>
        <v>0</v>
      </c>
      <c r="W530" s="9" t="str">
        <f>IF('Angaben KH-Standort'!$D$13&gt;0,"VJ","KJA")</f>
        <v>KJA</v>
      </c>
      <c r="X530" s="9" t="str">
        <f>VLOOKUP(C529,{"29 - Psychiatrie (Erwachsene)","Einrichtungen2";"30 - Kinder- und Jugendpsychiatrie","Einrichtungen2";"31 - Psychosomatik","Einrichtungen2";"00 - Bitte eine Einrichtung auswählen","Leer";0,"Leer"},2,0)</f>
        <v>Leer</v>
      </c>
      <c r="Y530" s="39" t="str">
        <f t="shared" si="55"/>
        <v>Leer</v>
      </c>
      <c r="Z530" s="9" t="str">
        <f>VLOOKUP($C530,{"29 - Psychiatrie (Erwachsene)","Psychiatrie";"30 - Kinder- und Jugendpsychiatrie","KJPsychiatrie";"31 - Psychosomatik","Psychosomatik";"00 - Bitte eine Fachabteilung auswählen","Leer";0,"Leer"},2,0)</f>
        <v>Leer</v>
      </c>
    </row>
    <row r="531" spans="2:26" ht="15" customHeight="1" x14ac:dyDescent="0.25">
      <c r="B531" s="78" t="str">
        <f t="shared" si="56"/>
        <v>!!!</v>
      </c>
      <c r="C531" s="279"/>
      <c r="D531" s="272"/>
      <c r="E531" s="280"/>
      <c r="F531" s="92"/>
      <c r="G531" s="281"/>
      <c r="H531" s="46"/>
      <c r="I531" s="46"/>
      <c r="J531" s="72"/>
      <c r="O531" s="9">
        <f t="shared" si="50"/>
        <v>0</v>
      </c>
      <c r="P531" s="9">
        <f>VLOOKUP(C531,{"29 - Psychiatrie (Erwachsene)",1;"30 - Kinder- und Jugendpsychiatrie",1;"31 - Psychosomatik",1;"00 - Bitte eine Fachabteilung auswählen",0;0,0},2,0)</f>
        <v>0</v>
      </c>
      <c r="Q531" s="9">
        <f t="shared" si="51"/>
        <v>0</v>
      </c>
      <c r="R531" s="9">
        <f t="shared" si="52"/>
        <v>0</v>
      </c>
      <c r="S531" s="9">
        <f t="shared" si="53"/>
        <v>0</v>
      </c>
      <c r="T531" s="9">
        <f t="shared" si="54"/>
        <v>0</v>
      </c>
      <c r="V531" s="9">
        <f>VLOOKUP($C531,{"29 - Psychiatrie (Erwachsene)",1;"30 - Kinder- und Jugendpsychiatrie",1;"31 - Psychosomatik",1;"00 - Bitte eine Fachabteilung auswählen",0;0,0},2,0)</f>
        <v>0</v>
      </c>
      <c r="W531" s="9" t="str">
        <f>IF('Angaben KH-Standort'!$D$13&gt;0,"VJ","KJA")</f>
        <v>KJA</v>
      </c>
      <c r="X531" s="9" t="str">
        <f>VLOOKUP(C530,{"29 - Psychiatrie (Erwachsene)","Einrichtungen2";"30 - Kinder- und Jugendpsychiatrie","Einrichtungen2";"31 - Psychosomatik","Einrichtungen2";"00 - Bitte eine Einrichtung auswählen","Leer";0,"Leer"},2,0)</f>
        <v>Leer</v>
      </c>
      <c r="Y531" s="39" t="str">
        <f t="shared" si="55"/>
        <v>Leer</v>
      </c>
      <c r="Z531" s="9" t="str">
        <f>VLOOKUP($C531,{"29 - Psychiatrie (Erwachsene)","Psychiatrie";"30 - Kinder- und Jugendpsychiatrie","KJPsychiatrie";"31 - Psychosomatik","Psychosomatik";"00 - Bitte eine Fachabteilung auswählen","Leer";0,"Leer"},2,0)</f>
        <v>Leer</v>
      </c>
    </row>
    <row r="532" spans="2:26" ht="15" customHeight="1" x14ac:dyDescent="0.25">
      <c r="B532" s="78" t="str">
        <f t="shared" si="56"/>
        <v>!!!</v>
      </c>
      <c r="C532" s="279"/>
      <c r="D532" s="272"/>
      <c r="E532" s="280"/>
      <c r="F532" s="92"/>
      <c r="G532" s="281"/>
      <c r="H532" s="46"/>
      <c r="I532" s="46"/>
      <c r="J532" s="72"/>
      <c r="O532" s="9">
        <f t="shared" si="50"/>
        <v>0</v>
      </c>
      <c r="P532" s="9">
        <f>VLOOKUP(C532,{"29 - Psychiatrie (Erwachsene)",1;"30 - Kinder- und Jugendpsychiatrie",1;"31 - Psychosomatik",1;"00 - Bitte eine Fachabteilung auswählen",0;0,0},2,0)</f>
        <v>0</v>
      </c>
      <c r="Q532" s="9">
        <f t="shared" si="51"/>
        <v>0</v>
      </c>
      <c r="R532" s="9">
        <f t="shared" si="52"/>
        <v>0</v>
      </c>
      <c r="S532" s="9">
        <f t="shared" si="53"/>
        <v>0</v>
      </c>
      <c r="T532" s="9">
        <f t="shared" si="54"/>
        <v>0</v>
      </c>
      <c r="V532" s="9">
        <f>VLOOKUP($C532,{"29 - Psychiatrie (Erwachsene)",1;"30 - Kinder- und Jugendpsychiatrie",1;"31 - Psychosomatik",1;"00 - Bitte eine Fachabteilung auswählen",0;0,0},2,0)</f>
        <v>0</v>
      </c>
      <c r="W532" s="9" t="str">
        <f>IF('Angaben KH-Standort'!$D$13&gt;0,"VJ","KJA")</f>
        <v>KJA</v>
      </c>
      <c r="X532" s="9" t="str">
        <f>VLOOKUP(C531,{"29 - Psychiatrie (Erwachsene)","Einrichtungen2";"30 - Kinder- und Jugendpsychiatrie","Einrichtungen2";"31 - Psychosomatik","Einrichtungen2";"00 - Bitte eine Einrichtung auswählen","Leer";0,"Leer"},2,0)</f>
        <v>Leer</v>
      </c>
      <c r="Y532" s="39" t="str">
        <f t="shared" si="55"/>
        <v>Leer</v>
      </c>
      <c r="Z532" s="9" t="str">
        <f>VLOOKUP($C532,{"29 - Psychiatrie (Erwachsene)","Psychiatrie";"30 - Kinder- und Jugendpsychiatrie","KJPsychiatrie";"31 - Psychosomatik","Psychosomatik";"00 - Bitte eine Fachabteilung auswählen","Leer";0,"Leer"},2,0)</f>
        <v>Leer</v>
      </c>
    </row>
    <row r="533" spans="2:26" ht="15" customHeight="1" x14ac:dyDescent="0.25">
      <c r="B533" s="78" t="str">
        <f t="shared" si="56"/>
        <v>!!!</v>
      </c>
      <c r="C533" s="279"/>
      <c r="D533" s="272"/>
      <c r="E533" s="280"/>
      <c r="F533" s="92"/>
      <c r="G533" s="281"/>
      <c r="H533" s="46"/>
      <c r="I533" s="46"/>
      <c r="J533" s="72"/>
      <c r="O533" s="9">
        <f t="shared" ref="O533:O596" si="57">IF(LEN(B533)&gt;0,0,1)</f>
        <v>0</v>
      </c>
      <c r="P533" s="9">
        <f>VLOOKUP(C533,{"29 - Psychiatrie (Erwachsene)",1;"30 - Kinder- und Jugendpsychiatrie",1;"31 - Psychosomatik",1;"00 - Bitte eine Fachabteilung auswählen",0;0,0},2,0)</f>
        <v>0</v>
      </c>
      <c r="Q533" s="9">
        <f t="shared" ref="Q533:Q596" si="58">IF(LEN(D533)&gt;0,1,0)</f>
        <v>0</v>
      </c>
      <c r="R533" s="9">
        <f t="shared" ref="R533:R596" si="59">IF(LEN(E533)&gt;0,1,0)</f>
        <v>0</v>
      </c>
      <c r="S533" s="9">
        <f t="shared" ref="S533:S596" si="60">IF(LEN(F533)&gt;0,1,0)</f>
        <v>0</v>
      </c>
      <c r="T533" s="9">
        <f t="shared" ref="T533:T596" si="61">IF(LEN(G533)&gt;0,1,0)</f>
        <v>0</v>
      </c>
      <c r="V533" s="9">
        <f>VLOOKUP($C533,{"29 - Psychiatrie (Erwachsene)",1;"30 - Kinder- und Jugendpsychiatrie",1;"31 - Psychosomatik",1;"00 - Bitte eine Fachabteilung auswählen",0;0,0},2,0)</f>
        <v>0</v>
      </c>
      <c r="W533" s="9" t="str">
        <f>IF('Angaben KH-Standort'!$D$13&gt;0,"VJ","KJA")</f>
        <v>KJA</v>
      </c>
      <c r="X533" s="9" t="str">
        <f>VLOOKUP(C532,{"29 - Psychiatrie (Erwachsene)","Einrichtungen2";"30 - Kinder- und Jugendpsychiatrie","Einrichtungen2";"31 - Psychosomatik","Einrichtungen2";"00 - Bitte eine Einrichtung auswählen","Leer";0,"Leer"},2,0)</f>
        <v>Leer</v>
      </c>
      <c r="Y533" s="39" t="str">
        <f t="shared" ref="Y533:Y596" si="62">IF(V533=1,W533,"Leer")</f>
        <v>Leer</v>
      </c>
      <c r="Z533" s="9" t="str">
        <f>VLOOKUP($C533,{"29 - Psychiatrie (Erwachsene)","Psychiatrie";"30 - Kinder- und Jugendpsychiatrie","KJPsychiatrie";"31 - Psychosomatik","Psychosomatik";"00 - Bitte eine Fachabteilung auswählen","Leer";0,"Leer"},2,0)</f>
        <v>Leer</v>
      </c>
    </row>
    <row r="534" spans="2:26" ht="15" customHeight="1" x14ac:dyDescent="0.25">
      <c r="B534" s="78" t="str">
        <f t="shared" si="56"/>
        <v>!!!</v>
      </c>
      <c r="C534" s="279"/>
      <c r="D534" s="272"/>
      <c r="E534" s="280"/>
      <c r="F534" s="92"/>
      <c r="G534" s="281"/>
      <c r="H534" s="46"/>
      <c r="I534" s="46"/>
      <c r="J534" s="72"/>
      <c r="O534" s="9">
        <f t="shared" si="57"/>
        <v>0</v>
      </c>
      <c r="P534" s="9">
        <f>VLOOKUP(C534,{"29 - Psychiatrie (Erwachsene)",1;"30 - Kinder- und Jugendpsychiatrie",1;"31 - Psychosomatik",1;"00 - Bitte eine Fachabteilung auswählen",0;0,0},2,0)</f>
        <v>0</v>
      </c>
      <c r="Q534" s="9">
        <f t="shared" si="58"/>
        <v>0</v>
      </c>
      <c r="R534" s="9">
        <f t="shared" si="59"/>
        <v>0</v>
      </c>
      <c r="S534" s="9">
        <f t="shared" si="60"/>
        <v>0</v>
      </c>
      <c r="T534" s="9">
        <f t="shared" si="61"/>
        <v>0</v>
      </c>
      <c r="V534" s="9">
        <f>VLOOKUP($C534,{"29 - Psychiatrie (Erwachsene)",1;"30 - Kinder- und Jugendpsychiatrie",1;"31 - Psychosomatik",1;"00 - Bitte eine Fachabteilung auswählen",0;0,0},2,0)</f>
        <v>0</v>
      </c>
      <c r="W534" s="9" t="str">
        <f>IF('Angaben KH-Standort'!$D$13&gt;0,"VJ","KJA")</f>
        <v>KJA</v>
      </c>
      <c r="X534" s="9" t="str">
        <f>VLOOKUP(C533,{"29 - Psychiatrie (Erwachsene)","Einrichtungen2";"30 - Kinder- und Jugendpsychiatrie","Einrichtungen2";"31 - Psychosomatik","Einrichtungen2";"00 - Bitte eine Einrichtung auswählen","Leer";0,"Leer"},2,0)</f>
        <v>Leer</v>
      </c>
      <c r="Y534" s="39" t="str">
        <f t="shared" si="62"/>
        <v>Leer</v>
      </c>
      <c r="Z534" s="9" t="str">
        <f>VLOOKUP($C534,{"29 - Psychiatrie (Erwachsene)","Psychiatrie";"30 - Kinder- und Jugendpsychiatrie","KJPsychiatrie";"31 - Psychosomatik","Psychosomatik";"00 - Bitte eine Fachabteilung auswählen","Leer";0,"Leer"},2,0)</f>
        <v>Leer</v>
      </c>
    </row>
    <row r="535" spans="2:26" ht="15" customHeight="1" x14ac:dyDescent="0.25">
      <c r="B535" s="78" t="str">
        <f t="shared" si="56"/>
        <v>!!!</v>
      </c>
      <c r="C535" s="279"/>
      <c r="D535" s="272"/>
      <c r="E535" s="280"/>
      <c r="F535" s="92"/>
      <c r="G535" s="281"/>
      <c r="H535" s="46"/>
      <c r="I535" s="46"/>
      <c r="J535" s="72"/>
      <c r="O535" s="9">
        <f t="shared" si="57"/>
        <v>0</v>
      </c>
      <c r="P535" s="9">
        <f>VLOOKUP(C535,{"29 - Psychiatrie (Erwachsene)",1;"30 - Kinder- und Jugendpsychiatrie",1;"31 - Psychosomatik",1;"00 - Bitte eine Fachabteilung auswählen",0;0,0},2,0)</f>
        <v>0</v>
      </c>
      <c r="Q535" s="9">
        <f t="shared" si="58"/>
        <v>0</v>
      </c>
      <c r="R535" s="9">
        <f t="shared" si="59"/>
        <v>0</v>
      </c>
      <c r="S535" s="9">
        <f t="shared" si="60"/>
        <v>0</v>
      </c>
      <c r="T535" s="9">
        <f t="shared" si="61"/>
        <v>0</v>
      </c>
      <c r="V535" s="9">
        <f>VLOOKUP($C535,{"29 - Psychiatrie (Erwachsene)",1;"30 - Kinder- und Jugendpsychiatrie",1;"31 - Psychosomatik",1;"00 - Bitte eine Fachabteilung auswählen",0;0,0},2,0)</f>
        <v>0</v>
      </c>
      <c r="W535" s="9" t="str">
        <f>IF('Angaben KH-Standort'!$D$13&gt;0,"VJ","KJA")</f>
        <v>KJA</v>
      </c>
      <c r="X535" s="9" t="str">
        <f>VLOOKUP(C534,{"29 - Psychiatrie (Erwachsene)","Einrichtungen2";"30 - Kinder- und Jugendpsychiatrie","Einrichtungen2";"31 - Psychosomatik","Einrichtungen2";"00 - Bitte eine Einrichtung auswählen","Leer";0,"Leer"},2,0)</f>
        <v>Leer</v>
      </c>
      <c r="Y535" s="39" t="str">
        <f t="shared" si="62"/>
        <v>Leer</v>
      </c>
      <c r="Z535" s="9" t="str">
        <f>VLOOKUP($C535,{"29 - Psychiatrie (Erwachsene)","Psychiatrie";"30 - Kinder- und Jugendpsychiatrie","KJPsychiatrie";"31 - Psychosomatik","Psychosomatik";"00 - Bitte eine Fachabteilung auswählen","Leer";0,"Leer"},2,0)</f>
        <v>Leer</v>
      </c>
    </row>
    <row r="536" spans="2:26" ht="15" customHeight="1" x14ac:dyDescent="0.25">
      <c r="B536" s="78" t="str">
        <f t="shared" si="56"/>
        <v>!!!</v>
      </c>
      <c r="C536" s="279"/>
      <c r="D536" s="272"/>
      <c r="E536" s="280"/>
      <c r="F536" s="92"/>
      <c r="G536" s="281"/>
      <c r="H536" s="46"/>
      <c r="I536" s="46"/>
      <c r="J536" s="72"/>
      <c r="O536" s="9">
        <f t="shared" si="57"/>
        <v>0</v>
      </c>
      <c r="P536" s="9">
        <f>VLOOKUP(C536,{"29 - Psychiatrie (Erwachsene)",1;"30 - Kinder- und Jugendpsychiatrie",1;"31 - Psychosomatik",1;"00 - Bitte eine Fachabteilung auswählen",0;0,0},2,0)</f>
        <v>0</v>
      </c>
      <c r="Q536" s="9">
        <f t="shared" si="58"/>
        <v>0</v>
      </c>
      <c r="R536" s="9">
        <f t="shared" si="59"/>
        <v>0</v>
      </c>
      <c r="S536" s="9">
        <f t="shared" si="60"/>
        <v>0</v>
      </c>
      <c r="T536" s="9">
        <f t="shared" si="61"/>
        <v>0</v>
      </c>
      <c r="V536" s="9">
        <f>VLOOKUP($C536,{"29 - Psychiatrie (Erwachsene)",1;"30 - Kinder- und Jugendpsychiatrie",1;"31 - Psychosomatik",1;"00 - Bitte eine Fachabteilung auswählen",0;0,0},2,0)</f>
        <v>0</v>
      </c>
      <c r="W536" s="9" t="str">
        <f>IF('Angaben KH-Standort'!$D$13&gt;0,"VJ","KJA")</f>
        <v>KJA</v>
      </c>
      <c r="X536" s="9" t="str">
        <f>VLOOKUP(C535,{"29 - Psychiatrie (Erwachsene)","Einrichtungen2";"30 - Kinder- und Jugendpsychiatrie","Einrichtungen2";"31 - Psychosomatik","Einrichtungen2";"00 - Bitte eine Einrichtung auswählen","Leer";0,"Leer"},2,0)</f>
        <v>Leer</v>
      </c>
      <c r="Y536" s="39" t="str">
        <f t="shared" si="62"/>
        <v>Leer</v>
      </c>
      <c r="Z536" s="9" t="str">
        <f>VLOOKUP($C536,{"29 - Psychiatrie (Erwachsene)","Psychiatrie";"30 - Kinder- und Jugendpsychiatrie","KJPsychiatrie";"31 - Psychosomatik","Psychosomatik";"00 - Bitte eine Fachabteilung auswählen","Leer";0,"Leer"},2,0)</f>
        <v>Leer</v>
      </c>
    </row>
    <row r="537" spans="2:26" ht="15" customHeight="1" x14ac:dyDescent="0.25">
      <c r="B537" s="78" t="str">
        <f t="shared" si="56"/>
        <v>!!!</v>
      </c>
      <c r="C537" s="279"/>
      <c r="D537" s="272"/>
      <c r="E537" s="280"/>
      <c r="F537" s="92"/>
      <c r="G537" s="281"/>
      <c r="H537" s="46"/>
      <c r="I537" s="46"/>
      <c r="J537" s="72"/>
      <c r="O537" s="9">
        <f t="shared" si="57"/>
        <v>0</v>
      </c>
      <c r="P537" s="9">
        <f>VLOOKUP(C537,{"29 - Psychiatrie (Erwachsene)",1;"30 - Kinder- und Jugendpsychiatrie",1;"31 - Psychosomatik",1;"00 - Bitte eine Fachabteilung auswählen",0;0,0},2,0)</f>
        <v>0</v>
      </c>
      <c r="Q537" s="9">
        <f t="shared" si="58"/>
        <v>0</v>
      </c>
      <c r="R537" s="9">
        <f t="shared" si="59"/>
        <v>0</v>
      </c>
      <c r="S537" s="9">
        <f t="shared" si="60"/>
        <v>0</v>
      </c>
      <c r="T537" s="9">
        <f t="shared" si="61"/>
        <v>0</v>
      </c>
      <c r="V537" s="9">
        <f>VLOOKUP($C537,{"29 - Psychiatrie (Erwachsene)",1;"30 - Kinder- und Jugendpsychiatrie",1;"31 - Psychosomatik",1;"00 - Bitte eine Fachabteilung auswählen",0;0,0},2,0)</f>
        <v>0</v>
      </c>
      <c r="W537" s="9" t="str">
        <f>IF('Angaben KH-Standort'!$D$13&gt;0,"VJ","KJA")</f>
        <v>KJA</v>
      </c>
      <c r="X537" s="9" t="str">
        <f>VLOOKUP(C536,{"29 - Psychiatrie (Erwachsene)","Einrichtungen2";"30 - Kinder- und Jugendpsychiatrie","Einrichtungen2";"31 - Psychosomatik","Einrichtungen2";"00 - Bitte eine Einrichtung auswählen","Leer";0,"Leer"},2,0)</f>
        <v>Leer</v>
      </c>
      <c r="Y537" s="39" t="str">
        <f t="shared" si="62"/>
        <v>Leer</v>
      </c>
      <c r="Z537" s="9" t="str">
        <f>VLOOKUP($C537,{"29 - Psychiatrie (Erwachsene)","Psychiatrie";"30 - Kinder- und Jugendpsychiatrie","KJPsychiatrie";"31 - Psychosomatik","Psychosomatik";"00 - Bitte eine Fachabteilung auswählen","Leer";0,"Leer"},2,0)</f>
        <v>Leer</v>
      </c>
    </row>
    <row r="538" spans="2:26" ht="15" customHeight="1" x14ac:dyDescent="0.25">
      <c r="B538" s="78" t="str">
        <f t="shared" si="56"/>
        <v>!!!</v>
      </c>
      <c r="C538" s="279"/>
      <c r="D538" s="272"/>
      <c r="E538" s="280"/>
      <c r="F538" s="92"/>
      <c r="G538" s="281"/>
      <c r="H538" s="46"/>
      <c r="I538" s="46"/>
      <c r="J538" s="72"/>
      <c r="O538" s="9">
        <f t="shared" si="57"/>
        <v>0</v>
      </c>
      <c r="P538" s="9">
        <f>VLOOKUP(C538,{"29 - Psychiatrie (Erwachsene)",1;"30 - Kinder- und Jugendpsychiatrie",1;"31 - Psychosomatik",1;"00 - Bitte eine Fachabteilung auswählen",0;0,0},2,0)</f>
        <v>0</v>
      </c>
      <c r="Q538" s="9">
        <f t="shared" si="58"/>
        <v>0</v>
      </c>
      <c r="R538" s="9">
        <f t="shared" si="59"/>
        <v>0</v>
      </c>
      <c r="S538" s="9">
        <f t="shared" si="60"/>
        <v>0</v>
      </c>
      <c r="T538" s="9">
        <f t="shared" si="61"/>
        <v>0</v>
      </c>
      <c r="V538" s="9">
        <f>VLOOKUP($C538,{"29 - Psychiatrie (Erwachsene)",1;"30 - Kinder- und Jugendpsychiatrie",1;"31 - Psychosomatik",1;"00 - Bitte eine Fachabteilung auswählen",0;0,0},2,0)</f>
        <v>0</v>
      </c>
      <c r="W538" s="9" t="str">
        <f>IF('Angaben KH-Standort'!$D$13&gt;0,"VJ","KJA")</f>
        <v>KJA</v>
      </c>
      <c r="X538" s="9" t="str">
        <f>VLOOKUP(C537,{"29 - Psychiatrie (Erwachsene)","Einrichtungen2";"30 - Kinder- und Jugendpsychiatrie","Einrichtungen2";"31 - Psychosomatik","Einrichtungen2";"00 - Bitte eine Einrichtung auswählen","Leer";0,"Leer"},2,0)</f>
        <v>Leer</v>
      </c>
      <c r="Y538" s="39" t="str">
        <f t="shared" si="62"/>
        <v>Leer</v>
      </c>
      <c r="Z538" s="9" t="str">
        <f>VLOOKUP($C538,{"29 - Psychiatrie (Erwachsene)","Psychiatrie";"30 - Kinder- und Jugendpsychiatrie","KJPsychiatrie";"31 - Psychosomatik","Psychosomatik";"00 - Bitte eine Fachabteilung auswählen","Leer";0,"Leer"},2,0)</f>
        <v>Leer</v>
      </c>
    </row>
    <row r="539" spans="2:26" ht="15" customHeight="1" x14ac:dyDescent="0.25">
      <c r="B539" s="78" t="str">
        <f t="shared" ref="B539:B602" si="63">IF(SUM(P539:T539)&lt;5,"!!!","")</f>
        <v>!!!</v>
      </c>
      <c r="C539" s="279"/>
      <c r="D539" s="272"/>
      <c r="E539" s="280"/>
      <c r="F539" s="92"/>
      <c r="G539" s="281"/>
      <c r="H539" s="46"/>
      <c r="I539" s="46"/>
      <c r="J539" s="72"/>
      <c r="O539" s="9">
        <f t="shared" si="57"/>
        <v>0</v>
      </c>
      <c r="P539" s="9">
        <f>VLOOKUP(C539,{"29 - Psychiatrie (Erwachsene)",1;"30 - Kinder- und Jugendpsychiatrie",1;"31 - Psychosomatik",1;"00 - Bitte eine Fachabteilung auswählen",0;0,0},2,0)</f>
        <v>0</v>
      </c>
      <c r="Q539" s="9">
        <f t="shared" si="58"/>
        <v>0</v>
      </c>
      <c r="R539" s="9">
        <f t="shared" si="59"/>
        <v>0</v>
      </c>
      <c r="S539" s="9">
        <f t="shared" si="60"/>
        <v>0</v>
      </c>
      <c r="T539" s="9">
        <f t="shared" si="61"/>
        <v>0</v>
      </c>
      <c r="V539" s="9">
        <f>VLOOKUP($C539,{"29 - Psychiatrie (Erwachsene)",1;"30 - Kinder- und Jugendpsychiatrie",1;"31 - Psychosomatik",1;"00 - Bitte eine Fachabteilung auswählen",0;0,0},2,0)</f>
        <v>0</v>
      </c>
      <c r="W539" s="9" t="str">
        <f>IF('Angaben KH-Standort'!$D$13&gt;0,"VJ","KJA")</f>
        <v>KJA</v>
      </c>
      <c r="X539" s="9" t="str">
        <f>VLOOKUP(C538,{"29 - Psychiatrie (Erwachsene)","Einrichtungen2";"30 - Kinder- und Jugendpsychiatrie","Einrichtungen2";"31 - Psychosomatik","Einrichtungen2";"00 - Bitte eine Einrichtung auswählen","Leer";0,"Leer"},2,0)</f>
        <v>Leer</v>
      </c>
      <c r="Y539" s="39" t="str">
        <f t="shared" si="62"/>
        <v>Leer</v>
      </c>
      <c r="Z539" s="9" t="str">
        <f>VLOOKUP($C539,{"29 - Psychiatrie (Erwachsene)","Psychiatrie";"30 - Kinder- und Jugendpsychiatrie","KJPsychiatrie";"31 - Psychosomatik","Psychosomatik";"00 - Bitte eine Fachabteilung auswählen","Leer";0,"Leer"},2,0)</f>
        <v>Leer</v>
      </c>
    </row>
    <row r="540" spans="2:26" ht="15" customHeight="1" x14ac:dyDescent="0.25">
      <c r="B540" s="78" t="str">
        <f t="shared" si="63"/>
        <v>!!!</v>
      </c>
      <c r="C540" s="279"/>
      <c r="D540" s="272"/>
      <c r="E540" s="280"/>
      <c r="F540" s="92"/>
      <c r="G540" s="281"/>
      <c r="H540" s="46"/>
      <c r="I540" s="46"/>
      <c r="J540" s="72"/>
      <c r="O540" s="9">
        <f t="shared" si="57"/>
        <v>0</v>
      </c>
      <c r="P540" s="9">
        <f>VLOOKUP(C540,{"29 - Psychiatrie (Erwachsene)",1;"30 - Kinder- und Jugendpsychiatrie",1;"31 - Psychosomatik",1;"00 - Bitte eine Fachabteilung auswählen",0;0,0},2,0)</f>
        <v>0</v>
      </c>
      <c r="Q540" s="9">
        <f t="shared" si="58"/>
        <v>0</v>
      </c>
      <c r="R540" s="9">
        <f t="shared" si="59"/>
        <v>0</v>
      </c>
      <c r="S540" s="9">
        <f t="shared" si="60"/>
        <v>0</v>
      </c>
      <c r="T540" s="9">
        <f t="shared" si="61"/>
        <v>0</v>
      </c>
      <c r="V540" s="9">
        <f>VLOOKUP($C540,{"29 - Psychiatrie (Erwachsene)",1;"30 - Kinder- und Jugendpsychiatrie",1;"31 - Psychosomatik",1;"00 - Bitte eine Fachabteilung auswählen",0;0,0},2,0)</f>
        <v>0</v>
      </c>
      <c r="W540" s="9" t="str">
        <f>IF('Angaben KH-Standort'!$D$13&gt;0,"VJ","KJA")</f>
        <v>KJA</v>
      </c>
      <c r="X540" s="9" t="str">
        <f>VLOOKUP(C539,{"29 - Psychiatrie (Erwachsene)","Einrichtungen2";"30 - Kinder- und Jugendpsychiatrie","Einrichtungen2";"31 - Psychosomatik","Einrichtungen2";"00 - Bitte eine Einrichtung auswählen","Leer";0,"Leer"},2,0)</f>
        <v>Leer</v>
      </c>
      <c r="Y540" s="39" t="str">
        <f t="shared" si="62"/>
        <v>Leer</v>
      </c>
      <c r="Z540" s="9" t="str">
        <f>VLOOKUP($C540,{"29 - Psychiatrie (Erwachsene)","Psychiatrie";"30 - Kinder- und Jugendpsychiatrie","KJPsychiatrie";"31 - Psychosomatik","Psychosomatik";"00 - Bitte eine Fachabteilung auswählen","Leer";0,"Leer"},2,0)</f>
        <v>Leer</v>
      </c>
    </row>
    <row r="541" spans="2:26" ht="15" customHeight="1" x14ac:dyDescent="0.25">
      <c r="B541" s="78" t="str">
        <f t="shared" si="63"/>
        <v>!!!</v>
      </c>
      <c r="C541" s="279"/>
      <c r="D541" s="272"/>
      <c r="E541" s="280"/>
      <c r="F541" s="92"/>
      <c r="G541" s="281"/>
      <c r="H541" s="46"/>
      <c r="I541" s="46"/>
      <c r="J541" s="72"/>
      <c r="O541" s="9">
        <f t="shared" si="57"/>
        <v>0</v>
      </c>
      <c r="P541" s="9">
        <f>VLOOKUP(C541,{"29 - Psychiatrie (Erwachsene)",1;"30 - Kinder- und Jugendpsychiatrie",1;"31 - Psychosomatik",1;"00 - Bitte eine Fachabteilung auswählen",0;0,0},2,0)</f>
        <v>0</v>
      </c>
      <c r="Q541" s="9">
        <f t="shared" si="58"/>
        <v>0</v>
      </c>
      <c r="R541" s="9">
        <f t="shared" si="59"/>
        <v>0</v>
      </c>
      <c r="S541" s="9">
        <f t="shared" si="60"/>
        <v>0</v>
      </c>
      <c r="T541" s="9">
        <f t="shared" si="61"/>
        <v>0</v>
      </c>
      <c r="V541" s="9">
        <f>VLOOKUP($C541,{"29 - Psychiatrie (Erwachsene)",1;"30 - Kinder- und Jugendpsychiatrie",1;"31 - Psychosomatik",1;"00 - Bitte eine Fachabteilung auswählen",0;0,0},2,0)</f>
        <v>0</v>
      </c>
      <c r="W541" s="9" t="str">
        <f>IF('Angaben KH-Standort'!$D$13&gt;0,"VJ","KJA")</f>
        <v>KJA</v>
      </c>
      <c r="X541" s="9" t="str">
        <f>VLOOKUP(C540,{"29 - Psychiatrie (Erwachsene)","Einrichtungen2";"30 - Kinder- und Jugendpsychiatrie","Einrichtungen2";"31 - Psychosomatik","Einrichtungen2";"00 - Bitte eine Einrichtung auswählen","Leer";0,"Leer"},2,0)</f>
        <v>Leer</v>
      </c>
      <c r="Y541" s="39" t="str">
        <f t="shared" si="62"/>
        <v>Leer</v>
      </c>
      <c r="Z541" s="9" t="str">
        <f>VLOOKUP($C541,{"29 - Psychiatrie (Erwachsene)","Psychiatrie";"30 - Kinder- und Jugendpsychiatrie","KJPsychiatrie";"31 - Psychosomatik","Psychosomatik";"00 - Bitte eine Fachabteilung auswählen","Leer";0,"Leer"},2,0)</f>
        <v>Leer</v>
      </c>
    </row>
    <row r="542" spans="2:26" ht="15" customHeight="1" x14ac:dyDescent="0.25">
      <c r="B542" s="78" t="str">
        <f t="shared" si="63"/>
        <v>!!!</v>
      </c>
      <c r="C542" s="279"/>
      <c r="D542" s="272"/>
      <c r="E542" s="280"/>
      <c r="F542" s="92"/>
      <c r="G542" s="281"/>
      <c r="H542" s="46"/>
      <c r="I542" s="46"/>
      <c r="J542" s="72"/>
      <c r="O542" s="9">
        <f t="shared" si="57"/>
        <v>0</v>
      </c>
      <c r="P542" s="9">
        <f>VLOOKUP(C542,{"29 - Psychiatrie (Erwachsene)",1;"30 - Kinder- und Jugendpsychiatrie",1;"31 - Psychosomatik",1;"00 - Bitte eine Fachabteilung auswählen",0;0,0},2,0)</f>
        <v>0</v>
      </c>
      <c r="Q542" s="9">
        <f t="shared" si="58"/>
        <v>0</v>
      </c>
      <c r="R542" s="9">
        <f t="shared" si="59"/>
        <v>0</v>
      </c>
      <c r="S542" s="9">
        <f t="shared" si="60"/>
        <v>0</v>
      </c>
      <c r="T542" s="9">
        <f t="shared" si="61"/>
        <v>0</v>
      </c>
      <c r="V542" s="9">
        <f>VLOOKUP($C542,{"29 - Psychiatrie (Erwachsene)",1;"30 - Kinder- und Jugendpsychiatrie",1;"31 - Psychosomatik",1;"00 - Bitte eine Fachabteilung auswählen",0;0,0},2,0)</f>
        <v>0</v>
      </c>
      <c r="W542" s="9" t="str">
        <f>IF('Angaben KH-Standort'!$D$13&gt;0,"VJ","KJA")</f>
        <v>KJA</v>
      </c>
      <c r="X542" s="9" t="str">
        <f>VLOOKUP(C541,{"29 - Psychiatrie (Erwachsene)","Einrichtungen2";"30 - Kinder- und Jugendpsychiatrie","Einrichtungen2";"31 - Psychosomatik","Einrichtungen2";"00 - Bitte eine Einrichtung auswählen","Leer";0,"Leer"},2,0)</f>
        <v>Leer</v>
      </c>
      <c r="Y542" s="39" t="str">
        <f t="shared" si="62"/>
        <v>Leer</v>
      </c>
      <c r="Z542" s="9" t="str">
        <f>VLOOKUP($C542,{"29 - Psychiatrie (Erwachsene)","Psychiatrie";"30 - Kinder- und Jugendpsychiatrie","KJPsychiatrie";"31 - Psychosomatik","Psychosomatik";"00 - Bitte eine Fachabteilung auswählen","Leer";0,"Leer"},2,0)</f>
        <v>Leer</v>
      </c>
    </row>
    <row r="543" spans="2:26" ht="15" customHeight="1" x14ac:dyDescent="0.25">
      <c r="B543" s="78" t="str">
        <f t="shared" si="63"/>
        <v>!!!</v>
      </c>
      <c r="C543" s="279"/>
      <c r="D543" s="272"/>
      <c r="E543" s="280"/>
      <c r="F543" s="92"/>
      <c r="G543" s="281"/>
      <c r="H543" s="46"/>
      <c r="I543" s="46"/>
      <c r="J543" s="72"/>
      <c r="O543" s="9">
        <f t="shared" si="57"/>
        <v>0</v>
      </c>
      <c r="P543" s="9">
        <f>VLOOKUP(C543,{"29 - Psychiatrie (Erwachsene)",1;"30 - Kinder- und Jugendpsychiatrie",1;"31 - Psychosomatik",1;"00 - Bitte eine Fachabteilung auswählen",0;0,0},2,0)</f>
        <v>0</v>
      </c>
      <c r="Q543" s="9">
        <f t="shared" si="58"/>
        <v>0</v>
      </c>
      <c r="R543" s="9">
        <f t="shared" si="59"/>
        <v>0</v>
      </c>
      <c r="S543" s="9">
        <f t="shared" si="60"/>
        <v>0</v>
      </c>
      <c r="T543" s="9">
        <f t="shared" si="61"/>
        <v>0</v>
      </c>
      <c r="V543" s="9">
        <f>VLOOKUP($C543,{"29 - Psychiatrie (Erwachsene)",1;"30 - Kinder- und Jugendpsychiatrie",1;"31 - Psychosomatik",1;"00 - Bitte eine Fachabteilung auswählen",0;0,0},2,0)</f>
        <v>0</v>
      </c>
      <c r="W543" s="9" t="str">
        <f>IF('Angaben KH-Standort'!$D$13&gt;0,"VJ","KJA")</f>
        <v>KJA</v>
      </c>
      <c r="X543" s="9" t="str">
        <f>VLOOKUP(C542,{"29 - Psychiatrie (Erwachsene)","Einrichtungen2";"30 - Kinder- und Jugendpsychiatrie","Einrichtungen2";"31 - Psychosomatik","Einrichtungen2";"00 - Bitte eine Einrichtung auswählen","Leer";0,"Leer"},2,0)</f>
        <v>Leer</v>
      </c>
      <c r="Y543" s="39" t="str">
        <f t="shared" si="62"/>
        <v>Leer</v>
      </c>
      <c r="Z543" s="9" t="str">
        <f>VLOOKUP($C543,{"29 - Psychiatrie (Erwachsene)","Psychiatrie";"30 - Kinder- und Jugendpsychiatrie","KJPsychiatrie";"31 - Psychosomatik","Psychosomatik";"00 - Bitte eine Fachabteilung auswählen","Leer";0,"Leer"},2,0)</f>
        <v>Leer</v>
      </c>
    </row>
    <row r="544" spans="2:26" ht="15" customHeight="1" x14ac:dyDescent="0.25">
      <c r="B544" s="78" t="str">
        <f t="shared" si="63"/>
        <v>!!!</v>
      </c>
      <c r="C544" s="279"/>
      <c r="D544" s="272"/>
      <c r="E544" s="280"/>
      <c r="F544" s="92"/>
      <c r="G544" s="281"/>
      <c r="H544" s="46"/>
      <c r="I544" s="46"/>
      <c r="J544" s="72"/>
      <c r="O544" s="9">
        <f t="shared" si="57"/>
        <v>0</v>
      </c>
      <c r="P544" s="9">
        <f>VLOOKUP(C544,{"29 - Psychiatrie (Erwachsene)",1;"30 - Kinder- und Jugendpsychiatrie",1;"31 - Psychosomatik",1;"00 - Bitte eine Fachabteilung auswählen",0;0,0},2,0)</f>
        <v>0</v>
      </c>
      <c r="Q544" s="9">
        <f t="shared" si="58"/>
        <v>0</v>
      </c>
      <c r="R544" s="9">
        <f t="shared" si="59"/>
        <v>0</v>
      </c>
      <c r="S544" s="9">
        <f t="shared" si="60"/>
        <v>0</v>
      </c>
      <c r="T544" s="9">
        <f t="shared" si="61"/>
        <v>0</v>
      </c>
      <c r="V544" s="9">
        <f>VLOOKUP($C544,{"29 - Psychiatrie (Erwachsene)",1;"30 - Kinder- und Jugendpsychiatrie",1;"31 - Psychosomatik",1;"00 - Bitte eine Fachabteilung auswählen",0;0,0},2,0)</f>
        <v>0</v>
      </c>
      <c r="W544" s="9" t="str">
        <f>IF('Angaben KH-Standort'!$D$13&gt;0,"VJ","KJA")</f>
        <v>KJA</v>
      </c>
      <c r="X544" s="9" t="str">
        <f>VLOOKUP(C543,{"29 - Psychiatrie (Erwachsene)","Einrichtungen2";"30 - Kinder- und Jugendpsychiatrie","Einrichtungen2";"31 - Psychosomatik","Einrichtungen2";"00 - Bitte eine Einrichtung auswählen","Leer";0,"Leer"},2,0)</f>
        <v>Leer</v>
      </c>
      <c r="Y544" s="39" t="str">
        <f t="shared" si="62"/>
        <v>Leer</v>
      </c>
      <c r="Z544" s="9" t="str">
        <f>VLOOKUP($C544,{"29 - Psychiatrie (Erwachsene)","Psychiatrie";"30 - Kinder- und Jugendpsychiatrie","KJPsychiatrie";"31 - Psychosomatik","Psychosomatik";"00 - Bitte eine Fachabteilung auswählen","Leer";0,"Leer"},2,0)</f>
        <v>Leer</v>
      </c>
    </row>
    <row r="545" spans="2:26" ht="15" customHeight="1" x14ac:dyDescent="0.25">
      <c r="B545" s="78" t="str">
        <f t="shared" si="63"/>
        <v>!!!</v>
      </c>
      <c r="C545" s="279"/>
      <c r="D545" s="272"/>
      <c r="E545" s="280"/>
      <c r="F545" s="92"/>
      <c r="G545" s="281"/>
      <c r="H545" s="46"/>
      <c r="I545" s="46"/>
      <c r="J545" s="72"/>
      <c r="O545" s="9">
        <f t="shared" si="57"/>
        <v>0</v>
      </c>
      <c r="P545" s="9">
        <f>VLOOKUP(C545,{"29 - Psychiatrie (Erwachsene)",1;"30 - Kinder- und Jugendpsychiatrie",1;"31 - Psychosomatik",1;"00 - Bitte eine Fachabteilung auswählen",0;0,0},2,0)</f>
        <v>0</v>
      </c>
      <c r="Q545" s="9">
        <f t="shared" si="58"/>
        <v>0</v>
      </c>
      <c r="R545" s="9">
        <f t="shared" si="59"/>
        <v>0</v>
      </c>
      <c r="S545" s="9">
        <f t="shared" si="60"/>
        <v>0</v>
      </c>
      <c r="T545" s="9">
        <f t="shared" si="61"/>
        <v>0</v>
      </c>
      <c r="V545" s="9">
        <f>VLOOKUP($C545,{"29 - Psychiatrie (Erwachsene)",1;"30 - Kinder- und Jugendpsychiatrie",1;"31 - Psychosomatik",1;"00 - Bitte eine Fachabteilung auswählen",0;0,0},2,0)</f>
        <v>0</v>
      </c>
      <c r="W545" s="9" t="str">
        <f>IF('Angaben KH-Standort'!$D$13&gt;0,"VJ","KJA")</f>
        <v>KJA</v>
      </c>
      <c r="X545" s="9" t="str">
        <f>VLOOKUP(C544,{"29 - Psychiatrie (Erwachsene)","Einrichtungen2";"30 - Kinder- und Jugendpsychiatrie","Einrichtungen2";"31 - Psychosomatik","Einrichtungen2";"00 - Bitte eine Einrichtung auswählen","Leer";0,"Leer"},2,0)</f>
        <v>Leer</v>
      </c>
      <c r="Y545" s="39" t="str">
        <f t="shared" si="62"/>
        <v>Leer</v>
      </c>
      <c r="Z545" s="9" t="str">
        <f>VLOOKUP($C545,{"29 - Psychiatrie (Erwachsene)","Psychiatrie";"30 - Kinder- und Jugendpsychiatrie","KJPsychiatrie";"31 - Psychosomatik","Psychosomatik";"00 - Bitte eine Fachabteilung auswählen","Leer";0,"Leer"},2,0)</f>
        <v>Leer</v>
      </c>
    </row>
    <row r="546" spans="2:26" ht="15" customHeight="1" x14ac:dyDescent="0.25">
      <c r="B546" s="78" t="str">
        <f t="shared" si="63"/>
        <v>!!!</v>
      </c>
      <c r="C546" s="279"/>
      <c r="D546" s="272"/>
      <c r="E546" s="280"/>
      <c r="F546" s="92"/>
      <c r="G546" s="281"/>
      <c r="H546" s="46"/>
      <c r="I546" s="46"/>
      <c r="J546" s="72"/>
      <c r="O546" s="9">
        <f t="shared" si="57"/>
        <v>0</v>
      </c>
      <c r="P546" s="9">
        <f>VLOOKUP(C546,{"29 - Psychiatrie (Erwachsene)",1;"30 - Kinder- und Jugendpsychiatrie",1;"31 - Psychosomatik",1;"00 - Bitte eine Fachabteilung auswählen",0;0,0},2,0)</f>
        <v>0</v>
      </c>
      <c r="Q546" s="9">
        <f t="shared" si="58"/>
        <v>0</v>
      </c>
      <c r="R546" s="9">
        <f t="shared" si="59"/>
        <v>0</v>
      </c>
      <c r="S546" s="9">
        <f t="shared" si="60"/>
        <v>0</v>
      </c>
      <c r="T546" s="9">
        <f t="shared" si="61"/>
        <v>0</v>
      </c>
      <c r="V546" s="9">
        <f>VLOOKUP($C546,{"29 - Psychiatrie (Erwachsene)",1;"30 - Kinder- und Jugendpsychiatrie",1;"31 - Psychosomatik",1;"00 - Bitte eine Fachabteilung auswählen",0;0,0},2,0)</f>
        <v>0</v>
      </c>
      <c r="W546" s="9" t="str">
        <f>IF('Angaben KH-Standort'!$D$13&gt;0,"VJ","KJA")</f>
        <v>KJA</v>
      </c>
      <c r="X546" s="9" t="str">
        <f>VLOOKUP(C545,{"29 - Psychiatrie (Erwachsene)","Einrichtungen2";"30 - Kinder- und Jugendpsychiatrie","Einrichtungen2";"31 - Psychosomatik","Einrichtungen2";"00 - Bitte eine Einrichtung auswählen","Leer";0,"Leer"},2,0)</f>
        <v>Leer</v>
      </c>
      <c r="Y546" s="39" t="str">
        <f t="shared" si="62"/>
        <v>Leer</v>
      </c>
      <c r="Z546" s="9" t="str">
        <f>VLOOKUP($C546,{"29 - Psychiatrie (Erwachsene)","Psychiatrie";"30 - Kinder- und Jugendpsychiatrie","KJPsychiatrie";"31 - Psychosomatik","Psychosomatik";"00 - Bitte eine Fachabteilung auswählen","Leer";0,"Leer"},2,0)</f>
        <v>Leer</v>
      </c>
    </row>
    <row r="547" spans="2:26" ht="15" customHeight="1" x14ac:dyDescent="0.25">
      <c r="B547" s="78" t="str">
        <f t="shared" si="63"/>
        <v>!!!</v>
      </c>
      <c r="C547" s="279"/>
      <c r="D547" s="272"/>
      <c r="E547" s="280"/>
      <c r="F547" s="92"/>
      <c r="G547" s="281"/>
      <c r="H547" s="46"/>
      <c r="I547" s="46"/>
      <c r="J547" s="72"/>
      <c r="O547" s="9">
        <f t="shared" si="57"/>
        <v>0</v>
      </c>
      <c r="P547" s="9">
        <f>VLOOKUP(C547,{"29 - Psychiatrie (Erwachsene)",1;"30 - Kinder- und Jugendpsychiatrie",1;"31 - Psychosomatik",1;"00 - Bitte eine Fachabteilung auswählen",0;0,0},2,0)</f>
        <v>0</v>
      </c>
      <c r="Q547" s="9">
        <f t="shared" si="58"/>
        <v>0</v>
      </c>
      <c r="R547" s="9">
        <f t="shared" si="59"/>
        <v>0</v>
      </c>
      <c r="S547" s="9">
        <f t="shared" si="60"/>
        <v>0</v>
      </c>
      <c r="T547" s="9">
        <f t="shared" si="61"/>
        <v>0</v>
      </c>
      <c r="V547" s="9">
        <f>VLOOKUP($C547,{"29 - Psychiatrie (Erwachsene)",1;"30 - Kinder- und Jugendpsychiatrie",1;"31 - Psychosomatik",1;"00 - Bitte eine Fachabteilung auswählen",0;0,0},2,0)</f>
        <v>0</v>
      </c>
      <c r="W547" s="9" t="str">
        <f>IF('Angaben KH-Standort'!$D$13&gt;0,"VJ","KJA")</f>
        <v>KJA</v>
      </c>
      <c r="X547" s="9" t="str">
        <f>VLOOKUP(C546,{"29 - Psychiatrie (Erwachsene)","Einrichtungen2";"30 - Kinder- und Jugendpsychiatrie","Einrichtungen2";"31 - Psychosomatik","Einrichtungen2";"00 - Bitte eine Einrichtung auswählen","Leer";0,"Leer"},2,0)</f>
        <v>Leer</v>
      </c>
      <c r="Y547" s="39" t="str">
        <f t="shared" si="62"/>
        <v>Leer</v>
      </c>
      <c r="Z547" s="9" t="str">
        <f>VLOOKUP($C547,{"29 - Psychiatrie (Erwachsene)","Psychiatrie";"30 - Kinder- und Jugendpsychiatrie","KJPsychiatrie";"31 - Psychosomatik","Psychosomatik";"00 - Bitte eine Fachabteilung auswählen","Leer";0,"Leer"},2,0)</f>
        <v>Leer</v>
      </c>
    </row>
    <row r="548" spans="2:26" ht="15" customHeight="1" x14ac:dyDescent="0.25">
      <c r="B548" s="78" t="str">
        <f t="shared" si="63"/>
        <v>!!!</v>
      </c>
      <c r="C548" s="279"/>
      <c r="D548" s="272"/>
      <c r="E548" s="280"/>
      <c r="F548" s="92"/>
      <c r="G548" s="281"/>
      <c r="H548" s="46"/>
      <c r="I548" s="46"/>
      <c r="J548" s="72"/>
      <c r="O548" s="9">
        <f t="shared" si="57"/>
        <v>0</v>
      </c>
      <c r="P548" s="9">
        <f>VLOOKUP(C548,{"29 - Psychiatrie (Erwachsene)",1;"30 - Kinder- und Jugendpsychiatrie",1;"31 - Psychosomatik",1;"00 - Bitte eine Fachabteilung auswählen",0;0,0},2,0)</f>
        <v>0</v>
      </c>
      <c r="Q548" s="9">
        <f t="shared" si="58"/>
        <v>0</v>
      </c>
      <c r="R548" s="9">
        <f t="shared" si="59"/>
        <v>0</v>
      </c>
      <c r="S548" s="9">
        <f t="shared" si="60"/>
        <v>0</v>
      </c>
      <c r="T548" s="9">
        <f t="shared" si="61"/>
        <v>0</v>
      </c>
      <c r="V548" s="9">
        <f>VLOOKUP($C548,{"29 - Psychiatrie (Erwachsene)",1;"30 - Kinder- und Jugendpsychiatrie",1;"31 - Psychosomatik",1;"00 - Bitte eine Fachabteilung auswählen",0;0,0},2,0)</f>
        <v>0</v>
      </c>
      <c r="W548" s="9" t="str">
        <f>IF('Angaben KH-Standort'!$D$13&gt;0,"VJ","KJA")</f>
        <v>KJA</v>
      </c>
      <c r="X548" s="9" t="str">
        <f>VLOOKUP(C547,{"29 - Psychiatrie (Erwachsene)","Einrichtungen2";"30 - Kinder- und Jugendpsychiatrie","Einrichtungen2";"31 - Psychosomatik","Einrichtungen2";"00 - Bitte eine Einrichtung auswählen","Leer";0,"Leer"},2,0)</f>
        <v>Leer</v>
      </c>
      <c r="Y548" s="39" t="str">
        <f t="shared" si="62"/>
        <v>Leer</v>
      </c>
      <c r="Z548" s="9" t="str">
        <f>VLOOKUP($C548,{"29 - Psychiatrie (Erwachsene)","Psychiatrie";"30 - Kinder- und Jugendpsychiatrie","KJPsychiatrie";"31 - Psychosomatik","Psychosomatik";"00 - Bitte eine Fachabteilung auswählen","Leer";0,"Leer"},2,0)</f>
        <v>Leer</v>
      </c>
    </row>
    <row r="549" spans="2:26" ht="15" customHeight="1" x14ac:dyDescent="0.25">
      <c r="B549" s="78" t="str">
        <f t="shared" si="63"/>
        <v>!!!</v>
      </c>
      <c r="C549" s="279"/>
      <c r="D549" s="272"/>
      <c r="E549" s="280"/>
      <c r="F549" s="92"/>
      <c r="G549" s="281"/>
      <c r="H549" s="46"/>
      <c r="I549" s="46"/>
      <c r="J549" s="72"/>
      <c r="O549" s="9">
        <f t="shared" si="57"/>
        <v>0</v>
      </c>
      <c r="P549" s="9">
        <f>VLOOKUP(C549,{"29 - Psychiatrie (Erwachsene)",1;"30 - Kinder- und Jugendpsychiatrie",1;"31 - Psychosomatik",1;"00 - Bitte eine Fachabteilung auswählen",0;0,0},2,0)</f>
        <v>0</v>
      </c>
      <c r="Q549" s="9">
        <f t="shared" si="58"/>
        <v>0</v>
      </c>
      <c r="R549" s="9">
        <f t="shared" si="59"/>
        <v>0</v>
      </c>
      <c r="S549" s="9">
        <f t="shared" si="60"/>
        <v>0</v>
      </c>
      <c r="T549" s="9">
        <f t="shared" si="61"/>
        <v>0</v>
      </c>
      <c r="V549" s="9">
        <f>VLOOKUP($C549,{"29 - Psychiatrie (Erwachsene)",1;"30 - Kinder- und Jugendpsychiatrie",1;"31 - Psychosomatik",1;"00 - Bitte eine Fachabteilung auswählen",0;0,0},2,0)</f>
        <v>0</v>
      </c>
      <c r="W549" s="9" t="str">
        <f>IF('Angaben KH-Standort'!$D$13&gt;0,"VJ","KJA")</f>
        <v>KJA</v>
      </c>
      <c r="X549" s="9" t="str">
        <f>VLOOKUP(C548,{"29 - Psychiatrie (Erwachsene)","Einrichtungen2";"30 - Kinder- und Jugendpsychiatrie","Einrichtungen2";"31 - Psychosomatik","Einrichtungen2";"00 - Bitte eine Einrichtung auswählen","Leer";0,"Leer"},2,0)</f>
        <v>Leer</v>
      </c>
      <c r="Y549" s="39" t="str">
        <f t="shared" si="62"/>
        <v>Leer</v>
      </c>
      <c r="Z549" s="9" t="str">
        <f>VLOOKUP($C549,{"29 - Psychiatrie (Erwachsene)","Psychiatrie";"30 - Kinder- und Jugendpsychiatrie","KJPsychiatrie";"31 - Psychosomatik","Psychosomatik";"00 - Bitte eine Fachabteilung auswählen","Leer";0,"Leer"},2,0)</f>
        <v>Leer</v>
      </c>
    </row>
    <row r="550" spans="2:26" ht="15" customHeight="1" x14ac:dyDescent="0.25">
      <c r="B550" s="78" t="str">
        <f t="shared" si="63"/>
        <v>!!!</v>
      </c>
      <c r="C550" s="279"/>
      <c r="D550" s="272"/>
      <c r="E550" s="280"/>
      <c r="F550" s="92"/>
      <c r="G550" s="281"/>
      <c r="H550" s="46"/>
      <c r="I550" s="46"/>
      <c r="J550" s="72"/>
      <c r="O550" s="9">
        <f t="shared" si="57"/>
        <v>0</v>
      </c>
      <c r="P550" s="9">
        <f>VLOOKUP(C550,{"29 - Psychiatrie (Erwachsene)",1;"30 - Kinder- und Jugendpsychiatrie",1;"31 - Psychosomatik",1;"00 - Bitte eine Fachabteilung auswählen",0;0,0},2,0)</f>
        <v>0</v>
      </c>
      <c r="Q550" s="9">
        <f t="shared" si="58"/>
        <v>0</v>
      </c>
      <c r="R550" s="9">
        <f t="shared" si="59"/>
        <v>0</v>
      </c>
      <c r="S550" s="9">
        <f t="shared" si="60"/>
        <v>0</v>
      </c>
      <c r="T550" s="9">
        <f t="shared" si="61"/>
        <v>0</v>
      </c>
      <c r="V550" s="9">
        <f>VLOOKUP($C550,{"29 - Psychiatrie (Erwachsene)",1;"30 - Kinder- und Jugendpsychiatrie",1;"31 - Psychosomatik",1;"00 - Bitte eine Fachabteilung auswählen",0;0,0},2,0)</f>
        <v>0</v>
      </c>
      <c r="W550" s="9" t="str">
        <f>IF('Angaben KH-Standort'!$D$13&gt;0,"VJ","KJA")</f>
        <v>KJA</v>
      </c>
      <c r="X550" s="9" t="str">
        <f>VLOOKUP(C549,{"29 - Psychiatrie (Erwachsene)","Einrichtungen2";"30 - Kinder- und Jugendpsychiatrie","Einrichtungen2";"31 - Psychosomatik","Einrichtungen2";"00 - Bitte eine Einrichtung auswählen","Leer";0,"Leer"},2,0)</f>
        <v>Leer</v>
      </c>
      <c r="Y550" s="39" t="str">
        <f t="shared" si="62"/>
        <v>Leer</v>
      </c>
      <c r="Z550" s="9" t="str">
        <f>VLOOKUP($C550,{"29 - Psychiatrie (Erwachsene)","Psychiatrie";"30 - Kinder- und Jugendpsychiatrie","KJPsychiatrie";"31 - Psychosomatik","Psychosomatik";"00 - Bitte eine Fachabteilung auswählen","Leer";0,"Leer"},2,0)</f>
        <v>Leer</v>
      </c>
    </row>
    <row r="551" spans="2:26" ht="15" customHeight="1" x14ac:dyDescent="0.25">
      <c r="B551" s="78" t="str">
        <f t="shared" si="63"/>
        <v>!!!</v>
      </c>
      <c r="C551" s="279"/>
      <c r="D551" s="272"/>
      <c r="E551" s="280"/>
      <c r="F551" s="92"/>
      <c r="G551" s="281"/>
      <c r="H551" s="46"/>
      <c r="I551" s="46"/>
      <c r="J551" s="72"/>
      <c r="O551" s="9">
        <f t="shared" si="57"/>
        <v>0</v>
      </c>
      <c r="P551" s="9">
        <f>VLOOKUP(C551,{"29 - Psychiatrie (Erwachsene)",1;"30 - Kinder- und Jugendpsychiatrie",1;"31 - Psychosomatik",1;"00 - Bitte eine Fachabteilung auswählen",0;0,0},2,0)</f>
        <v>0</v>
      </c>
      <c r="Q551" s="9">
        <f t="shared" si="58"/>
        <v>0</v>
      </c>
      <c r="R551" s="9">
        <f t="shared" si="59"/>
        <v>0</v>
      </c>
      <c r="S551" s="9">
        <f t="shared" si="60"/>
        <v>0</v>
      </c>
      <c r="T551" s="9">
        <f t="shared" si="61"/>
        <v>0</v>
      </c>
      <c r="V551" s="9">
        <f>VLOOKUP($C551,{"29 - Psychiatrie (Erwachsene)",1;"30 - Kinder- und Jugendpsychiatrie",1;"31 - Psychosomatik",1;"00 - Bitte eine Fachabteilung auswählen",0;0,0},2,0)</f>
        <v>0</v>
      </c>
      <c r="W551" s="9" t="str">
        <f>IF('Angaben KH-Standort'!$D$13&gt;0,"VJ","KJA")</f>
        <v>KJA</v>
      </c>
      <c r="X551" s="9" t="str">
        <f>VLOOKUP(C550,{"29 - Psychiatrie (Erwachsene)","Einrichtungen2";"30 - Kinder- und Jugendpsychiatrie","Einrichtungen2";"31 - Psychosomatik","Einrichtungen2";"00 - Bitte eine Einrichtung auswählen","Leer";0,"Leer"},2,0)</f>
        <v>Leer</v>
      </c>
      <c r="Y551" s="39" t="str">
        <f t="shared" si="62"/>
        <v>Leer</v>
      </c>
      <c r="Z551" s="9" t="str">
        <f>VLOOKUP($C551,{"29 - Psychiatrie (Erwachsene)","Psychiatrie";"30 - Kinder- und Jugendpsychiatrie","KJPsychiatrie";"31 - Psychosomatik","Psychosomatik";"00 - Bitte eine Fachabteilung auswählen","Leer";0,"Leer"},2,0)</f>
        <v>Leer</v>
      </c>
    </row>
    <row r="552" spans="2:26" ht="15" customHeight="1" x14ac:dyDescent="0.25">
      <c r="B552" s="78" t="str">
        <f t="shared" si="63"/>
        <v>!!!</v>
      </c>
      <c r="C552" s="279"/>
      <c r="D552" s="272"/>
      <c r="E552" s="280"/>
      <c r="F552" s="92"/>
      <c r="G552" s="281"/>
      <c r="H552" s="46"/>
      <c r="I552" s="46"/>
      <c r="J552" s="72"/>
      <c r="O552" s="9">
        <f t="shared" si="57"/>
        <v>0</v>
      </c>
      <c r="P552" s="9">
        <f>VLOOKUP(C552,{"29 - Psychiatrie (Erwachsene)",1;"30 - Kinder- und Jugendpsychiatrie",1;"31 - Psychosomatik",1;"00 - Bitte eine Fachabteilung auswählen",0;0,0},2,0)</f>
        <v>0</v>
      </c>
      <c r="Q552" s="9">
        <f t="shared" si="58"/>
        <v>0</v>
      </c>
      <c r="R552" s="9">
        <f t="shared" si="59"/>
        <v>0</v>
      </c>
      <c r="S552" s="9">
        <f t="shared" si="60"/>
        <v>0</v>
      </c>
      <c r="T552" s="9">
        <f t="shared" si="61"/>
        <v>0</v>
      </c>
      <c r="V552" s="9">
        <f>VLOOKUP($C552,{"29 - Psychiatrie (Erwachsene)",1;"30 - Kinder- und Jugendpsychiatrie",1;"31 - Psychosomatik",1;"00 - Bitte eine Fachabteilung auswählen",0;0,0},2,0)</f>
        <v>0</v>
      </c>
      <c r="W552" s="9" t="str">
        <f>IF('Angaben KH-Standort'!$D$13&gt;0,"VJ","KJA")</f>
        <v>KJA</v>
      </c>
      <c r="X552" s="9" t="str">
        <f>VLOOKUP(C551,{"29 - Psychiatrie (Erwachsene)","Einrichtungen2";"30 - Kinder- und Jugendpsychiatrie","Einrichtungen2";"31 - Psychosomatik","Einrichtungen2";"00 - Bitte eine Einrichtung auswählen","Leer";0,"Leer"},2,0)</f>
        <v>Leer</v>
      </c>
      <c r="Y552" s="39" t="str">
        <f t="shared" si="62"/>
        <v>Leer</v>
      </c>
      <c r="Z552" s="9" t="str">
        <f>VLOOKUP($C552,{"29 - Psychiatrie (Erwachsene)","Psychiatrie";"30 - Kinder- und Jugendpsychiatrie","KJPsychiatrie";"31 - Psychosomatik","Psychosomatik";"00 - Bitte eine Fachabteilung auswählen","Leer";0,"Leer"},2,0)</f>
        <v>Leer</v>
      </c>
    </row>
    <row r="553" spans="2:26" ht="15" customHeight="1" x14ac:dyDescent="0.25">
      <c r="B553" s="78" t="str">
        <f t="shared" si="63"/>
        <v>!!!</v>
      </c>
      <c r="C553" s="279"/>
      <c r="D553" s="272"/>
      <c r="E553" s="280"/>
      <c r="F553" s="92"/>
      <c r="G553" s="281"/>
      <c r="H553" s="46"/>
      <c r="I553" s="46"/>
      <c r="J553" s="72"/>
      <c r="O553" s="9">
        <f t="shared" si="57"/>
        <v>0</v>
      </c>
      <c r="P553" s="9">
        <f>VLOOKUP(C553,{"29 - Psychiatrie (Erwachsene)",1;"30 - Kinder- und Jugendpsychiatrie",1;"31 - Psychosomatik",1;"00 - Bitte eine Fachabteilung auswählen",0;0,0},2,0)</f>
        <v>0</v>
      </c>
      <c r="Q553" s="9">
        <f t="shared" si="58"/>
        <v>0</v>
      </c>
      <c r="R553" s="9">
        <f t="shared" si="59"/>
        <v>0</v>
      </c>
      <c r="S553" s="9">
        <f t="shared" si="60"/>
        <v>0</v>
      </c>
      <c r="T553" s="9">
        <f t="shared" si="61"/>
        <v>0</v>
      </c>
      <c r="V553" s="9">
        <f>VLOOKUP($C553,{"29 - Psychiatrie (Erwachsene)",1;"30 - Kinder- und Jugendpsychiatrie",1;"31 - Psychosomatik",1;"00 - Bitte eine Fachabteilung auswählen",0;0,0},2,0)</f>
        <v>0</v>
      </c>
      <c r="W553" s="9" t="str">
        <f>IF('Angaben KH-Standort'!$D$13&gt;0,"VJ","KJA")</f>
        <v>KJA</v>
      </c>
      <c r="X553" s="9" t="str">
        <f>VLOOKUP(C552,{"29 - Psychiatrie (Erwachsene)","Einrichtungen2";"30 - Kinder- und Jugendpsychiatrie","Einrichtungen2";"31 - Psychosomatik","Einrichtungen2";"00 - Bitte eine Einrichtung auswählen","Leer";0,"Leer"},2,0)</f>
        <v>Leer</v>
      </c>
      <c r="Y553" s="39" t="str">
        <f t="shared" si="62"/>
        <v>Leer</v>
      </c>
      <c r="Z553" s="9" t="str">
        <f>VLOOKUP($C553,{"29 - Psychiatrie (Erwachsene)","Psychiatrie";"30 - Kinder- und Jugendpsychiatrie","KJPsychiatrie";"31 - Psychosomatik","Psychosomatik";"00 - Bitte eine Fachabteilung auswählen","Leer";0,"Leer"},2,0)</f>
        <v>Leer</v>
      </c>
    </row>
    <row r="554" spans="2:26" ht="15" customHeight="1" x14ac:dyDescent="0.25">
      <c r="B554" s="78" t="str">
        <f t="shared" si="63"/>
        <v>!!!</v>
      </c>
      <c r="C554" s="279"/>
      <c r="D554" s="272"/>
      <c r="E554" s="280"/>
      <c r="F554" s="92"/>
      <c r="G554" s="281"/>
      <c r="H554" s="46"/>
      <c r="I554" s="46"/>
      <c r="J554" s="72"/>
      <c r="O554" s="9">
        <f t="shared" si="57"/>
        <v>0</v>
      </c>
      <c r="P554" s="9">
        <f>VLOOKUP(C554,{"29 - Psychiatrie (Erwachsene)",1;"30 - Kinder- und Jugendpsychiatrie",1;"31 - Psychosomatik",1;"00 - Bitte eine Fachabteilung auswählen",0;0,0},2,0)</f>
        <v>0</v>
      </c>
      <c r="Q554" s="9">
        <f t="shared" si="58"/>
        <v>0</v>
      </c>
      <c r="R554" s="9">
        <f t="shared" si="59"/>
        <v>0</v>
      </c>
      <c r="S554" s="9">
        <f t="shared" si="60"/>
        <v>0</v>
      </c>
      <c r="T554" s="9">
        <f t="shared" si="61"/>
        <v>0</v>
      </c>
      <c r="V554" s="9">
        <f>VLOOKUP($C554,{"29 - Psychiatrie (Erwachsene)",1;"30 - Kinder- und Jugendpsychiatrie",1;"31 - Psychosomatik",1;"00 - Bitte eine Fachabteilung auswählen",0;0,0},2,0)</f>
        <v>0</v>
      </c>
      <c r="W554" s="9" t="str">
        <f>IF('Angaben KH-Standort'!$D$13&gt;0,"VJ","KJA")</f>
        <v>KJA</v>
      </c>
      <c r="X554" s="9" t="str">
        <f>VLOOKUP(C553,{"29 - Psychiatrie (Erwachsene)","Einrichtungen2";"30 - Kinder- und Jugendpsychiatrie","Einrichtungen2";"31 - Psychosomatik","Einrichtungen2";"00 - Bitte eine Einrichtung auswählen","Leer";0,"Leer"},2,0)</f>
        <v>Leer</v>
      </c>
      <c r="Y554" s="39" t="str">
        <f t="shared" si="62"/>
        <v>Leer</v>
      </c>
      <c r="Z554" s="9" t="str">
        <f>VLOOKUP($C554,{"29 - Psychiatrie (Erwachsene)","Psychiatrie";"30 - Kinder- und Jugendpsychiatrie","KJPsychiatrie";"31 - Psychosomatik","Psychosomatik";"00 - Bitte eine Fachabteilung auswählen","Leer";0,"Leer"},2,0)</f>
        <v>Leer</v>
      </c>
    </row>
    <row r="555" spans="2:26" ht="15" customHeight="1" x14ac:dyDescent="0.25">
      <c r="B555" s="78" t="str">
        <f t="shared" si="63"/>
        <v>!!!</v>
      </c>
      <c r="C555" s="279"/>
      <c r="D555" s="272"/>
      <c r="E555" s="280"/>
      <c r="F555" s="92"/>
      <c r="G555" s="281"/>
      <c r="H555" s="46"/>
      <c r="I555" s="46"/>
      <c r="J555" s="72"/>
      <c r="O555" s="9">
        <f t="shared" si="57"/>
        <v>0</v>
      </c>
      <c r="P555" s="9">
        <f>VLOOKUP(C555,{"29 - Psychiatrie (Erwachsene)",1;"30 - Kinder- und Jugendpsychiatrie",1;"31 - Psychosomatik",1;"00 - Bitte eine Fachabteilung auswählen",0;0,0},2,0)</f>
        <v>0</v>
      </c>
      <c r="Q555" s="9">
        <f t="shared" si="58"/>
        <v>0</v>
      </c>
      <c r="R555" s="9">
        <f t="shared" si="59"/>
        <v>0</v>
      </c>
      <c r="S555" s="9">
        <f t="shared" si="60"/>
        <v>0</v>
      </c>
      <c r="T555" s="9">
        <f t="shared" si="61"/>
        <v>0</v>
      </c>
      <c r="V555" s="9">
        <f>VLOOKUP($C555,{"29 - Psychiatrie (Erwachsene)",1;"30 - Kinder- und Jugendpsychiatrie",1;"31 - Psychosomatik",1;"00 - Bitte eine Fachabteilung auswählen",0;0,0},2,0)</f>
        <v>0</v>
      </c>
      <c r="W555" s="9" t="str">
        <f>IF('Angaben KH-Standort'!$D$13&gt;0,"VJ","KJA")</f>
        <v>KJA</v>
      </c>
      <c r="X555" s="9" t="str">
        <f>VLOOKUP(C554,{"29 - Psychiatrie (Erwachsene)","Einrichtungen2";"30 - Kinder- und Jugendpsychiatrie","Einrichtungen2";"31 - Psychosomatik","Einrichtungen2";"00 - Bitte eine Einrichtung auswählen","Leer";0,"Leer"},2,0)</f>
        <v>Leer</v>
      </c>
      <c r="Y555" s="39" t="str">
        <f t="shared" si="62"/>
        <v>Leer</v>
      </c>
      <c r="Z555" s="9" t="str">
        <f>VLOOKUP($C555,{"29 - Psychiatrie (Erwachsene)","Psychiatrie";"30 - Kinder- und Jugendpsychiatrie","KJPsychiatrie";"31 - Psychosomatik","Psychosomatik";"00 - Bitte eine Fachabteilung auswählen","Leer";0,"Leer"},2,0)</f>
        <v>Leer</v>
      </c>
    </row>
    <row r="556" spans="2:26" ht="15" customHeight="1" x14ac:dyDescent="0.25">
      <c r="B556" s="78" t="str">
        <f t="shared" si="63"/>
        <v>!!!</v>
      </c>
      <c r="C556" s="279"/>
      <c r="D556" s="272"/>
      <c r="E556" s="280"/>
      <c r="F556" s="92"/>
      <c r="G556" s="281"/>
      <c r="H556" s="46"/>
      <c r="I556" s="46"/>
      <c r="J556" s="72"/>
      <c r="O556" s="9">
        <f t="shared" si="57"/>
        <v>0</v>
      </c>
      <c r="P556" s="9">
        <f>VLOOKUP(C556,{"29 - Psychiatrie (Erwachsene)",1;"30 - Kinder- und Jugendpsychiatrie",1;"31 - Psychosomatik",1;"00 - Bitte eine Fachabteilung auswählen",0;0,0},2,0)</f>
        <v>0</v>
      </c>
      <c r="Q556" s="9">
        <f t="shared" si="58"/>
        <v>0</v>
      </c>
      <c r="R556" s="9">
        <f t="shared" si="59"/>
        <v>0</v>
      </c>
      <c r="S556" s="9">
        <f t="shared" si="60"/>
        <v>0</v>
      </c>
      <c r="T556" s="9">
        <f t="shared" si="61"/>
        <v>0</v>
      </c>
      <c r="V556" s="9">
        <f>VLOOKUP($C556,{"29 - Psychiatrie (Erwachsene)",1;"30 - Kinder- und Jugendpsychiatrie",1;"31 - Psychosomatik",1;"00 - Bitte eine Fachabteilung auswählen",0;0,0},2,0)</f>
        <v>0</v>
      </c>
      <c r="W556" s="9" t="str">
        <f>IF('Angaben KH-Standort'!$D$13&gt;0,"VJ","KJA")</f>
        <v>KJA</v>
      </c>
      <c r="X556" s="9" t="str">
        <f>VLOOKUP(C555,{"29 - Psychiatrie (Erwachsene)","Einrichtungen2";"30 - Kinder- und Jugendpsychiatrie","Einrichtungen2";"31 - Psychosomatik","Einrichtungen2";"00 - Bitte eine Einrichtung auswählen","Leer";0,"Leer"},2,0)</f>
        <v>Leer</v>
      </c>
      <c r="Y556" s="39" t="str">
        <f t="shared" si="62"/>
        <v>Leer</v>
      </c>
      <c r="Z556" s="9" t="str">
        <f>VLOOKUP($C556,{"29 - Psychiatrie (Erwachsene)","Psychiatrie";"30 - Kinder- und Jugendpsychiatrie","KJPsychiatrie";"31 - Psychosomatik","Psychosomatik";"00 - Bitte eine Fachabteilung auswählen","Leer";0,"Leer"},2,0)</f>
        <v>Leer</v>
      </c>
    </row>
    <row r="557" spans="2:26" ht="15" customHeight="1" x14ac:dyDescent="0.25">
      <c r="B557" s="78" t="str">
        <f t="shared" si="63"/>
        <v>!!!</v>
      </c>
      <c r="C557" s="279"/>
      <c r="D557" s="272"/>
      <c r="E557" s="280"/>
      <c r="F557" s="92"/>
      <c r="G557" s="281"/>
      <c r="H557" s="46"/>
      <c r="I557" s="46"/>
      <c r="J557" s="72"/>
      <c r="O557" s="9">
        <f t="shared" si="57"/>
        <v>0</v>
      </c>
      <c r="P557" s="9">
        <f>VLOOKUP(C557,{"29 - Psychiatrie (Erwachsene)",1;"30 - Kinder- und Jugendpsychiatrie",1;"31 - Psychosomatik",1;"00 - Bitte eine Fachabteilung auswählen",0;0,0},2,0)</f>
        <v>0</v>
      </c>
      <c r="Q557" s="9">
        <f t="shared" si="58"/>
        <v>0</v>
      </c>
      <c r="R557" s="9">
        <f t="shared" si="59"/>
        <v>0</v>
      </c>
      <c r="S557" s="9">
        <f t="shared" si="60"/>
        <v>0</v>
      </c>
      <c r="T557" s="9">
        <f t="shared" si="61"/>
        <v>0</v>
      </c>
      <c r="V557" s="9">
        <f>VLOOKUP($C557,{"29 - Psychiatrie (Erwachsene)",1;"30 - Kinder- und Jugendpsychiatrie",1;"31 - Psychosomatik",1;"00 - Bitte eine Fachabteilung auswählen",0;0,0},2,0)</f>
        <v>0</v>
      </c>
      <c r="W557" s="9" t="str">
        <f>IF('Angaben KH-Standort'!$D$13&gt;0,"VJ","KJA")</f>
        <v>KJA</v>
      </c>
      <c r="X557" s="9" t="str">
        <f>VLOOKUP(C556,{"29 - Psychiatrie (Erwachsene)","Einrichtungen2";"30 - Kinder- und Jugendpsychiatrie","Einrichtungen2";"31 - Psychosomatik","Einrichtungen2";"00 - Bitte eine Einrichtung auswählen","Leer";0,"Leer"},2,0)</f>
        <v>Leer</v>
      </c>
      <c r="Y557" s="39" t="str">
        <f t="shared" si="62"/>
        <v>Leer</v>
      </c>
      <c r="Z557" s="9" t="str">
        <f>VLOOKUP($C557,{"29 - Psychiatrie (Erwachsene)","Psychiatrie";"30 - Kinder- und Jugendpsychiatrie","KJPsychiatrie";"31 - Psychosomatik","Psychosomatik";"00 - Bitte eine Fachabteilung auswählen","Leer";0,"Leer"},2,0)</f>
        <v>Leer</v>
      </c>
    </row>
    <row r="558" spans="2:26" ht="15" customHeight="1" x14ac:dyDescent="0.25">
      <c r="B558" s="78" t="str">
        <f t="shared" si="63"/>
        <v>!!!</v>
      </c>
      <c r="C558" s="279"/>
      <c r="D558" s="272"/>
      <c r="E558" s="280"/>
      <c r="F558" s="92"/>
      <c r="G558" s="281"/>
      <c r="H558" s="46"/>
      <c r="I558" s="46"/>
      <c r="J558" s="72"/>
      <c r="O558" s="9">
        <f t="shared" si="57"/>
        <v>0</v>
      </c>
      <c r="P558" s="9">
        <f>VLOOKUP(C558,{"29 - Psychiatrie (Erwachsene)",1;"30 - Kinder- und Jugendpsychiatrie",1;"31 - Psychosomatik",1;"00 - Bitte eine Fachabteilung auswählen",0;0,0},2,0)</f>
        <v>0</v>
      </c>
      <c r="Q558" s="9">
        <f t="shared" si="58"/>
        <v>0</v>
      </c>
      <c r="R558" s="9">
        <f t="shared" si="59"/>
        <v>0</v>
      </c>
      <c r="S558" s="9">
        <f t="shared" si="60"/>
        <v>0</v>
      </c>
      <c r="T558" s="9">
        <f t="shared" si="61"/>
        <v>0</v>
      </c>
      <c r="V558" s="9">
        <f>VLOOKUP($C558,{"29 - Psychiatrie (Erwachsene)",1;"30 - Kinder- und Jugendpsychiatrie",1;"31 - Psychosomatik",1;"00 - Bitte eine Fachabteilung auswählen",0;0,0},2,0)</f>
        <v>0</v>
      </c>
      <c r="W558" s="9" t="str">
        <f>IF('Angaben KH-Standort'!$D$13&gt;0,"VJ","KJA")</f>
        <v>KJA</v>
      </c>
      <c r="X558" s="9" t="str">
        <f>VLOOKUP(C557,{"29 - Psychiatrie (Erwachsene)","Einrichtungen2";"30 - Kinder- und Jugendpsychiatrie","Einrichtungen2";"31 - Psychosomatik","Einrichtungen2";"00 - Bitte eine Einrichtung auswählen","Leer";0,"Leer"},2,0)</f>
        <v>Leer</v>
      </c>
      <c r="Y558" s="39" t="str">
        <f t="shared" si="62"/>
        <v>Leer</v>
      </c>
      <c r="Z558" s="9" t="str">
        <f>VLOOKUP($C558,{"29 - Psychiatrie (Erwachsene)","Psychiatrie";"30 - Kinder- und Jugendpsychiatrie","KJPsychiatrie";"31 - Psychosomatik","Psychosomatik";"00 - Bitte eine Fachabteilung auswählen","Leer";0,"Leer"},2,0)</f>
        <v>Leer</v>
      </c>
    </row>
    <row r="559" spans="2:26" ht="15" customHeight="1" x14ac:dyDescent="0.25">
      <c r="B559" s="78" t="str">
        <f t="shared" si="63"/>
        <v>!!!</v>
      </c>
      <c r="C559" s="279"/>
      <c r="D559" s="272"/>
      <c r="E559" s="280"/>
      <c r="F559" s="92"/>
      <c r="G559" s="281"/>
      <c r="H559" s="46"/>
      <c r="I559" s="46"/>
      <c r="J559" s="72"/>
      <c r="O559" s="9">
        <f t="shared" si="57"/>
        <v>0</v>
      </c>
      <c r="P559" s="9">
        <f>VLOOKUP(C559,{"29 - Psychiatrie (Erwachsene)",1;"30 - Kinder- und Jugendpsychiatrie",1;"31 - Psychosomatik",1;"00 - Bitte eine Fachabteilung auswählen",0;0,0},2,0)</f>
        <v>0</v>
      </c>
      <c r="Q559" s="9">
        <f t="shared" si="58"/>
        <v>0</v>
      </c>
      <c r="R559" s="9">
        <f t="shared" si="59"/>
        <v>0</v>
      </c>
      <c r="S559" s="9">
        <f t="shared" si="60"/>
        <v>0</v>
      </c>
      <c r="T559" s="9">
        <f t="shared" si="61"/>
        <v>0</v>
      </c>
      <c r="V559" s="9">
        <f>VLOOKUP($C559,{"29 - Psychiatrie (Erwachsene)",1;"30 - Kinder- und Jugendpsychiatrie",1;"31 - Psychosomatik",1;"00 - Bitte eine Fachabteilung auswählen",0;0,0},2,0)</f>
        <v>0</v>
      </c>
      <c r="W559" s="9" t="str">
        <f>IF('Angaben KH-Standort'!$D$13&gt;0,"VJ","KJA")</f>
        <v>KJA</v>
      </c>
      <c r="X559" s="9" t="str">
        <f>VLOOKUP(C558,{"29 - Psychiatrie (Erwachsene)","Einrichtungen2";"30 - Kinder- und Jugendpsychiatrie","Einrichtungen2";"31 - Psychosomatik","Einrichtungen2";"00 - Bitte eine Einrichtung auswählen","Leer";0,"Leer"},2,0)</f>
        <v>Leer</v>
      </c>
      <c r="Y559" s="39" t="str">
        <f t="shared" si="62"/>
        <v>Leer</v>
      </c>
      <c r="Z559" s="9" t="str">
        <f>VLOOKUP($C559,{"29 - Psychiatrie (Erwachsene)","Psychiatrie";"30 - Kinder- und Jugendpsychiatrie","KJPsychiatrie";"31 - Psychosomatik","Psychosomatik";"00 - Bitte eine Fachabteilung auswählen","Leer";0,"Leer"},2,0)</f>
        <v>Leer</v>
      </c>
    </row>
    <row r="560" spans="2:26" ht="15" customHeight="1" x14ac:dyDescent="0.25">
      <c r="B560" s="78" t="str">
        <f t="shared" si="63"/>
        <v>!!!</v>
      </c>
      <c r="C560" s="279"/>
      <c r="D560" s="272"/>
      <c r="E560" s="280"/>
      <c r="F560" s="92"/>
      <c r="G560" s="281"/>
      <c r="H560" s="46"/>
      <c r="I560" s="46"/>
      <c r="J560" s="72"/>
      <c r="O560" s="9">
        <f t="shared" si="57"/>
        <v>0</v>
      </c>
      <c r="P560" s="9">
        <f>VLOOKUP(C560,{"29 - Psychiatrie (Erwachsene)",1;"30 - Kinder- und Jugendpsychiatrie",1;"31 - Psychosomatik",1;"00 - Bitte eine Fachabteilung auswählen",0;0,0},2,0)</f>
        <v>0</v>
      </c>
      <c r="Q560" s="9">
        <f t="shared" si="58"/>
        <v>0</v>
      </c>
      <c r="R560" s="9">
        <f t="shared" si="59"/>
        <v>0</v>
      </c>
      <c r="S560" s="9">
        <f t="shared" si="60"/>
        <v>0</v>
      </c>
      <c r="T560" s="9">
        <f t="shared" si="61"/>
        <v>0</v>
      </c>
      <c r="V560" s="9">
        <f>VLOOKUP($C560,{"29 - Psychiatrie (Erwachsene)",1;"30 - Kinder- und Jugendpsychiatrie",1;"31 - Psychosomatik",1;"00 - Bitte eine Fachabteilung auswählen",0;0,0},2,0)</f>
        <v>0</v>
      </c>
      <c r="W560" s="9" t="str">
        <f>IF('Angaben KH-Standort'!$D$13&gt;0,"VJ","KJA")</f>
        <v>KJA</v>
      </c>
      <c r="X560" s="9" t="str">
        <f>VLOOKUP(C559,{"29 - Psychiatrie (Erwachsene)","Einrichtungen2";"30 - Kinder- und Jugendpsychiatrie","Einrichtungen2";"31 - Psychosomatik","Einrichtungen2";"00 - Bitte eine Einrichtung auswählen","Leer";0,"Leer"},2,0)</f>
        <v>Leer</v>
      </c>
      <c r="Y560" s="39" t="str">
        <f t="shared" si="62"/>
        <v>Leer</v>
      </c>
      <c r="Z560" s="9" t="str">
        <f>VLOOKUP($C560,{"29 - Psychiatrie (Erwachsene)","Psychiatrie";"30 - Kinder- und Jugendpsychiatrie","KJPsychiatrie";"31 - Psychosomatik","Psychosomatik";"00 - Bitte eine Fachabteilung auswählen","Leer";0,"Leer"},2,0)</f>
        <v>Leer</v>
      </c>
    </row>
    <row r="561" spans="2:26" ht="15" customHeight="1" x14ac:dyDescent="0.25">
      <c r="B561" s="78" t="str">
        <f t="shared" si="63"/>
        <v>!!!</v>
      </c>
      <c r="C561" s="279"/>
      <c r="D561" s="272"/>
      <c r="E561" s="280"/>
      <c r="F561" s="92"/>
      <c r="G561" s="281"/>
      <c r="H561" s="46"/>
      <c r="I561" s="46"/>
      <c r="J561" s="72"/>
      <c r="O561" s="9">
        <f t="shared" si="57"/>
        <v>0</v>
      </c>
      <c r="P561" s="9">
        <f>VLOOKUP(C561,{"29 - Psychiatrie (Erwachsene)",1;"30 - Kinder- und Jugendpsychiatrie",1;"31 - Psychosomatik",1;"00 - Bitte eine Fachabteilung auswählen",0;0,0},2,0)</f>
        <v>0</v>
      </c>
      <c r="Q561" s="9">
        <f t="shared" si="58"/>
        <v>0</v>
      </c>
      <c r="R561" s="9">
        <f t="shared" si="59"/>
        <v>0</v>
      </c>
      <c r="S561" s="9">
        <f t="shared" si="60"/>
        <v>0</v>
      </c>
      <c r="T561" s="9">
        <f t="shared" si="61"/>
        <v>0</v>
      </c>
      <c r="V561" s="9">
        <f>VLOOKUP($C561,{"29 - Psychiatrie (Erwachsene)",1;"30 - Kinder- und Jugendpsychiatrie",1;"31 - Psychosomatik",1;"00 - Bitte eine Fachabteilung auswählen",0;0,0},2,0)</f>
        <v>0</v>
      </c>
      <c r="W561" s="9" t="str">
        <f>IF('Angaben KH-Standort'!$D$13&gt;0,"VJ","KJA")</f>
        <v>KJA</v>
      </c>
      <c r="X561" s="9" t="str">
        <f>VLOOKUP(C560,{"29 - Psychiatrie (Erwachsene)","Einrichtungen2";"30 - Kinder- und Jugendpsychiatrie","Einrichtungen2";"31 - Psychosomatik","Einrichtungen2";"00 - Bitte eine Einrichtung auswählen","Leer";0,"Leer"},2,0)</f>
        <v>Leer</v>
      </c>
      <c r="Y561" s="39" t="str">
        <f t="shared" si="62"/>
        <v>Leer</v>
      </c>
      <c r="Z561" s="9" t="str">
        <f>VLOOKUP($C561,{"29 - Psychiatrie (Erwachsene)","Psychiatrie";"30 - Kinder- und Jugendpsychiatrie","KJPsychiatrie";"31 - Psychosomatik","Psychosomatik";"00 - Bitte eine Fachabteilung auswählen","Leer";0,"Leer"},2,0)</f>
        <v>Leer</v>
      </c>
    </row>
    <row r="562" spans="2:26" ht="15" customHeight="1" x14ac:dyDescent="0.25">
      <c r="B562" s="78" t="str">
        <f t="shared" si="63"/>
        <v>!!!</v>
      </c>
      <c r="C562" s="279"/>
      <c r="D562" s="272"/>
      <c r="E562" s="280"/>
      <c r="F562" s="92"/>
      <c r="G562" s="281"/>
      <c r="H562" s="46"/>
      <c r="I562" s="46"/>
      <c r="J562" s="72"/>
      <c r="O562" s="9">
        <f t="shared" si="57"/>
        <v>0</v>
      </c>
      <c r="P562" s="9">
        <f>VLOOKUP(C562,{"29 - Psychiatrie (Erwachsene)",1;"30 - Kinder- und Jugendpsychiatrie",1;"31 - Psychosomatik",1;"00 - Bitte eine Fachabteilung auswählen",0;0,0},2,0)</f>
        <v>0</v>
      </c>
      <c r="Q562" s="9">
        <f t="shared" si="58"/>
        <v>0</v>
      </c>
      <c r="R562" s="9">
        <f t="shared" si="59"/>
        <v>0</v>
      </c>
      <c r="S562" s="9">
        <f t="shared" si="60"/>
        <v>0</v>
      </c>
      <c r="T562" s="9">
        <f t="shared" si="61"/>
        <v>0</v>
      </c>
      <c r="V562" s="9">
        <f>VLOOKUP($C562,{"29 - Psychiatrie (Erwachsene)",1;"30 - Kinder- und Jugendpsychiatrie",1;"31 - Psychosomatik",1;"00 - Bitte eine Fachabteilung auswählen",0;0,0},2,0)</f>
        <v>0</v>
      </c>
      <c r="W562" s="9" t="str">
        <f>IF('Angaben KH-Standort'!$D$13&gt;0,"VJ","KJA")</f>
        <v>KJA</v>
      </c>
      <c r="X562" s="9" t="str">
        <f>VLOOKUP(C561,{"29 - Psychiatrie (Erwachsene)","Einrichtungen2";"30 - Kinder- und Jugendpsychiatrie","Einrichtungen2";"31 - Psychosomatik","Einrichtungen2";"00 - Bitte eine Einrichtung auswählen","Leer";0,"Leer"},2,0)</f>
        <v>Leer</v>
      </c>
      <c r="Y562" s="39" t="str">
        <f t="shared" si="62"/>
        <v>Leer</v>
      </c>
      <c r="Z562" s="9" t="str">
        <f>VLOOKUP($C562,{"29 - Psychiatrie (Erwachsene)","Psychiatrie";"30 - Kinder- und Jugendpsychiatrie","KJPsychiatrie";"31 - Psychosomatik","Psychosomatik";"00 - Bitte eine Fachabteilung auswählen","Leer";0,"Leer"},2,0)</f>
        <v>Leer</v>
      </c>
    </row>
    <row r="563" spans="2:26" ht="15" customHeight="1" x14ac:dyDescent="0.25">
      <c r="B563" s="78" t="str">
        <f t="shared" si="63"/>
        <v>!!!</v>
      </c>
      <c r="C563" s="279"/>
      <c r="D563" s="272"/>
      <c r="E563" s="280"/>
      <c r="F563" s="92"/>
      <c r="G563" s="281"/>
      <c r="H563" s="46"/>
      <c r="I563" s="46"/>
      <c r="J563" s="72"/>
      <c r="O563" s="9">
        <f t="shared" si="57"/>
        <v>0</v>
      </c>
      <c r="P563" s="9">
        <f>VLOOKUP(C563,{"29 - Psychiatrie (Erwachsene)",1;"30 - Kinder- und Jugendpsychiatrie",1;"31 - Psychosomatik",1;"00 - Bitte eine Fachabteilung auswählen",0;0,0},2,0)</f>
        <v>0</v>
      </c>
      <c r="Q563" s="9">
        <f t="shared" si="58"/>
        <v>0</v>
      </c>
      <c r="R563" s="9">
        <f t="shared" si="59"/>
        <v>0</v>
      </c>
      <c r="S563" s="9">
        <f t="shared" si="60"/>
        <v>0</v>
      </c>
      <c r="T563" s="9">
        <f t="shared" si="61"/>
        <v>0</v>
      </c>
      <c r="V563" s="9">
        <f>VLOOKUP($C563,{"29 - Psychiatrie (Erwachsene)",1;"30 - Kinder- und Jugendpsychiatrie",1;"31 - Psychosomatik",1;"00 - Bitte eine Fachabteilung auswählen",0;0,0},2,0)</f>
        <v>0</v>
      </c>
      <c r="W563" s="9" t="str">
        <f>IF('Angaben KH-Standort'!$D$13&gt;0,"VJ","KJA")</f>
        <v>KJA</v>
      </c>
      <c r="X563" s="9" t="str">
        <f>VLOOKUP(C562,{"29 - Psychiatrie (Erwachsene)","Einrichtungen2";"30 - Kinder- und Jugendpsychiatrie","Einrichtungen2";"31 - Psychosomatik","Einrichtungen2";"00 - Bitte eine Einrichtung auswählen","Leer";0,"Leer"},2,0)</f>
        <v>Leer</v>
      </c>
      <c r="Y563" s="39" t="str">
        <f t="shared" si="62"/>
        <v>Leer</v>
      </c>
      <c r="Z563" s="9" t="str">
        <f>VLOOKUP($C563,{"29 - Psychiatrie (Erwachsene)","Psychiatrie";"30 - Kinder- und Jugendpsychiatrie","KJPsychiatrie";"31 - Psychosomatik","Psychosomatik";"00 - Bitte eine Fachabteilung auswählen","Leer";0,"Leer"},2,0)</f>
        <v>Leer</v>
      </c>
    </row>
    <row r="564" spans="2:26" ht="15" customHeight="1" x14ac:dyDescent="0.25">
      <c r="B564" s="78" t="str">
        <f t="shared" si="63"/>
        <v>!!!</v>
      </c>
      <c r="C564" s="279"/>
      <c r="D564" s="272"/>
      <c r="E564" s="280"/>
      <c r="F564" s="92"/>
      <c r="G564" s="281"/>
      <c r="H564" s="46"/>
      <c r="I564" s="46"/>
      <c r="J564" s="72"/>
      <c r="O564" s="9">
        <f t="shared" si="57"/>
        <v>0</v>
      </c>
      <c r="P564" s="9">
        <f>VLOOKUP(C564,{"29 - Psychiatrie (Erwachsene)",1;"30 - Kinder- und Jugendpsychiatrie",1;"31 - Psychosomatik",1;"00 - Bitte eine Fachabteilung auswählen",0;0,0},2,0)</f>
        <v>0</v>
      </c>
      <c r="Q564" s="9">
        <f t="shared" si="58"/>
        <v>0</v>
      </c>
      <c r="R564" s="9">
        <f t="shared" si="59"/>
        <v>0</v>
      </c>
      <c r="S564" s="9">
        <f t="shared" si="60"/>
        <v>0</v>
      </c>
      <c r="T564" s="9">
        <f t="shared" si="61"/>
        <v>0</v>
      </c>
      <c r="V564" s="9">
        <f>VLOOKUP($C564,{"29 - Psychiatrie (Erwachsene)",1;"30 - Kinder- und Jugendpsychiatrie",1;"31 - Psychosomatik",1;"00 - Bitte eine Fachabteilung auswählen",0;0,0},2,0)</f>
        <v>0</v>
      </c>
      <c r="W564" s="9" t="str">
        <f>IF('Angaben KH-Standort'!$D$13&gt;0,"VJ","KJA")</f>
        <v>KJA</v>
      </c>
      <c r="X564" s="9" t="str">
        <f>VLOOKUP(C563,{"29 - Psychiatrie (Erwachsene)","Einrichtungen2";"30 - Kinder- und Jugendpsychiatrie","Einrichtungen2";"31 - Psychosomatik","Einrichtungen2";"00 - Bitte eine Einrichtung auswählen","Leer";0,"Leer"},2,0)</f>
        <v>Leer</v>
      </c>
      <c r="Y564" s="39" t="str">
        <f t="shared" si="62"/>
        <v>Leer</v>
      </c>
      <c r="Z564" s="9" t="str">
        <f>VLOOKUP($C564,{"29 - Psychiatrie (Erwachsene)","Psychiatrie";"30 - Kinder- und Jugendpsychiatrie","KJPsychiatrie";"31 - Psychosomatik","Psychosomatik";"00 - Bitte eine Fachabteilung auswählen","Leer";0,"Leer"},2,0)</f>
        <v>Leer</v>
      </c>
    </row>
    <row r="565" spans="2:26" ht="15" customHeight="1" x14ac:dyDescent="0.25">
      <c r="B565" s="78" t="str">
        <f t="shared" si="63"/>
        <v>!!!</v>
      </c>
      <c r="C565" s="279"/>
      <c r="D565" s="272"/>
      <c r="E565" s="280"/>
      <c r="F565" s="92"/>
      <c r="G565" s="281"/>
      <c r="H565" s="46"/>
      <c r="I565" s="46"/>
      <c r="J565" s="72"/>
      <c r="O565" s="9">
        <f t="shared" si="57"/>
        <v>0</v>
      </c>
      <c r="P565" s="9">
        <f>VLOOKUP(C565,{"29 - Psychiatrie (Erwachsene)",1;"30 - Kinder- und Jugendpsychiatrie",1;"31 - Psychosomatik",1;"00 - Bitte eine Fachabteilung auswählen",0;0,0},2,0)</f>
        <v>0</v>
      </c>
      <c r="Q565" s="9">
        <f t="shared" si="58"/>
        <v>0</v>
      </c>
      <c r="R565" s="9">
        <f t="shared" si="59"/>
        <v>0</v>
      </c>
      <c r="S565" s="9">
        <f t="shared" si="60"/>
        <v>0</v>
      </c>
      <c r="T565" s="9">
        <f t="shared" si="61"/>
        <v>0</v>
      </c>
      <c r="V565" s="9">
        <f>VLOOKUP($C565,{"29 - Psychiatrie (Erwachsene)",1;"30 - Kinder- und Jugendpsychiatrie",1;"31 - Psychosomatik",1;"00 - Bitte eine Fachabteilung auswählen",0;0,0},2,0)</f>
        <v>0</v>
      </c>
      <c r="W565" s="9" t="str">
        <f>IF('Angaben KH-Standort'!$D$13&gt;0,"VJ","KJA")</f>
        <v>KJA</v>
      </c>
      <c r="X565" s="9" t="str">
        <f>VLOOKUP(C564,{"29 - Psychiatrie (Erwachsene)","Einrichtungen2";"30 - Kinder- und Jugendpsychiatrie","Einrichtungen2";"31 - Psychosomatik","Einrichtungen2";"00 - Bitte eine Einrichtung auswählen","Leer";0,"Leer"},2,0)</f>
        <v>Leer</v>
      </c>
      <c r="Y565" s="39" t="str">
        <f t="shared" si="62"/>
        <v>Leer</v>
      </c>
      <c r="Z565" s="9" t="str">
        <f>VLOOKUP($C565,{"29 - Psychiatrie (Erwachsene)","Psychiatrie";"30 - Kinder- und Jugendpsychiatrie","KJPsychiatrie";"31 - Psychosomatik","Psychosomatik";"00 - Bitte eine Fachabteilung auswählen","Leer";0,"Leer"},2,0)</f>
        <v>Leer</v>
      </c>
    </row>
    <row r="566" spans="2:26" ht="15" customHeight="1" x14ac:dyDescent="0.25">
      <c r="B566" s="78" t="str">
        <f t="shared" si="63"/>
        <v>!!!</v>
      </c>
      <c r="C566" s="279"/>
      <c r="D566" s="272"/>
      <c r="E566" s="280"/>
      <c r="F566" s="92"/>
      <c r="G566" s="281"/>
      <c r="H566" s="46"/>
      <c r="I566" s="46"/>
      <c r="J566" s="72"/>
      <c r="O566" s="9">
        <f t="shared" si="57"/>
        <v>0</v>
      </c>
      <c r="P566" s="9">
        <f>VLOOKUP(C566,{"29 - Psychiatrie (Erwachsene)",1;"30 - Kinder- und Jugendpsychiatrie",1;"31 - Psychosomatik",1;"00 - Bitte eine Fachabteilung auswählen",0;0,0},2,0)</f>
        <v>0</v>
      </c>
      <c r="Q566" s="9">
        <f t="shared" si="58"/>
        <v>0</v>
      </c>
      <c r="R566" s="9">
        <f t="shared" si="59"/>
        <v>0</v>
      </c>
      <c r="S566" s="9">
        <f t="shared" si="60"/>
        <v>0</v>
      </c>
      <c r="T566" s="9">
        <f t="shared" si="61"/>
        <v>0</v>
      </c>
      <c r="V566" s="9">
        <f>VLOOKUP($C566,{"29 - Psychiatrie (Erwachsene)",1;"30 - Kinder- und Jugendpsychiatrie",1;"31 - Psychosomatik",1;"00 - Bitte eine Fachabteilung auswählen",0;0,0},2,0)</f>
        <v>0</v>
      </c>
      <c r="W566" s="9" t="str">
        <f>IF('Angaben KH-Standort'!$D$13&gt;0,"VJ","KJA")</f>
        <v>KJA</v>
      </c>
      <c r="X566" s="9" t="str">
        <f>VLOOKUP(C565,{"29 - Psychiatrie (Erwachsene)","Einrichtungen2";"30 - Kinder- und Jugendpsychiatrie","Einrichtungen2";"31 - Psychosomatik","Einrichtungen2";"00 - Bitte eine Einrichtung auswählen","Leer";0,"Leer"},2,0)</f>
        <v>Leer</v>
      </c>
      <c r="Y566" s="39" t="str">
        <f t="shared" si="62"/>
        <v>Leer</v>
      </c>
      <c r="Z566" s="9" t="str">
        <f>VLOOKUP($C566,{"29 - Psychiatrie (Erwachsene)","Psychiatrie";"30 - Kinder- und Jugendpsychiatrie","KJPsychiatrie";"31 - Psychosomatik","Psychosomatik";"00 - Bitte eine Fachabteilung auswählen","Leer";0,"Leer"},2,0)</f>
        <v>Leer</v>
      </c>
    </row>
    <row r="567" spans="2:26" ht="15" customHeight="1" x14ac:dyDescent="0.25">
      <c r="B567" s="78" t="str">
        <f t="shared" si="63"/>
        <v>!!!</v>
      </c>
      <c r="C567" s="279"/>
      <c r="D567" s="272"/>
      <c r="E567" s="280"/>
      <c r="F567" s="92"/>
      <c r="G567" s="281"/>
      <c r="H567" s="46"/>
      <c r="I567" s="46"/>
      <c r="J567" s="72"/>
      <c r="O567" s="9">
        <f t="shared" si="57"/>
        <v>0</v>
      </c>
      <c r="P567" s="9">
        <f>VLOOKUP(C567,{"29 - Psychiatrie (Erwachsene)",1;"30 - Kinder- und Jugendpsychiatrie",1;"31 - Psychosomatik",1;"00 - Bitte eine Fachabteilung auswählen",0;0,0},2,0)</f>
        <v>0</v>
      </c>
      <c r="Q567" s="9">
        <f t="shared" si="58"/>
        <v>0</v>
      </c>
      <c r="R567" s="9">
        <f t="shared" si="59"/>
        <v>0</v>
      </c>
      <c r="S567" s="9">
        <f t="shared" si="60"/>
        <v>0</v>
      </c>
      <c r="T567" s="9">
        <f t="shared" si="61"/>
        <v>0</v>
      </c>
      <c r="V567" s="9">
        <f>VLOOKUP($C567,{"29 - Psychiatrie (Erwachsene)",1;"30 - Kinder- und Jugendpsychiatrie",1;"31 - Psychosomatik",1;"00 - Bitte eine Fachabteilung auswählen",0;0,0},2,0)</f>
        <v>0</v>
      </c>
      <c r="W567" s="9" t="str">
        <f>IF('Angaben KH-Standort'!$D$13&gt;0,"VJ","KJA")</f>
        <v>KJA</v>
      </c>
      <c r="X567" s="9" t="str">
        <f>VLOOKUP(C566,{"29 - Psychiatrie (Erwachsene)","Einrichtungen2";"30 - Kinder- und Jugendpsychiatrie","Einrichtungen2";"31 - Psychosomatik","Einrichtungen2";"00 - Bitte eine Einrichtung auswählen","Leer";0,"Leer"},2,0)</f>
        <v>Leer</v>
      </c>
      <c r="Y567" s="39" t="str">
        <f t="shared" si="62"/>
        <v>Leer</v>
      </c>
      <c r="Z567" s="9" t="str">
        <f>VLOOKUP($C567,{"29 - Psychiatrie (Erwachsene)","Psychiatrie";"30 - Kinder- und Jugendpsychiatrie","KJPsychiatrie";"31 - Psychosomatik","Psychosomatik";"00 - Bitte eine Fachabteilung auswählen","Leer";0,"Leer"},2,0)</f>
        <v>Leer</v>
      </c>
    </row>
    <row r="568" spans="2:26" ht="15" customHeight="1" x14ac:dyDescent="0.25">
      <c r="B568" s="78" t="str">
        <f t="shared" si="63"/>
        <v>!!!</v>
      </c>
      <c r="C568" s="279"/>
      <c r="D568" s="272"/>
      <c r="E568" s="280"/>
      <c r="F568" s="92"/>
      <c r="G568" s="281"/>
      <c r="H568" s="46"/>
      <c r="I568" s="46"/>
      <c r="J568" s="72"/>
      <c r="O568" s="9">
        <f t="shared" si="57"/>
        <v>0</v>
      </c>
      <c r="P568" s="9">
        <f>VLOOKUP(C568,{"29 - Psychiatrie (Erwachsene)",1;"30 - Kinder- und Jugendpsychiatrie",1;"31 - Psychosomatik",1;"00 - Bitte eine Fachabteilung auswählen",0;0,0},2,0)</f>
        <v>0</v>
      </c>
      <c r="Q568" s="9">
        <f t="shared" si="58"/>
        <v>0</v>
      </c>
      <c r="R568" s="9">
        <f t="shared" si="59"/>
        <v>0</v>
      </c>
      <c r="S568" s="9">
        <f t="shared" si="60"/>
        <v>0</v>
      </c>
      <c r="T568" s="9">
        <f t="shared" si="61"/>
        <v>0</v>
      </c>
      <c r="V568" s="9">
        <f>VLOOKUP($C568,{"29 - Psychiatrie (Erwachsene)",1;"30 - Kinder- und Jugendpsychiatrie",1;"31 - Psychosomatik",1;"00 - Bitte eine Fachabteilung auswählen",0;0,0},2,0)</f>
        <v>0</v>
      </c>
      <c r="W568" s="9" t="str">
        <f>IF('Angaben KH-Standort'!$D$13&gt;0,"VJ","KJA")</f>
        <v>KJA</v>
      </c>
      <c r="X568" s="9" t="str">
        <f>VLOOKUP(C567,{"29 - Psychiatrie (Erwachsene)","Einrichtungen2";"30 - Kinder- und Jugendpsychiatrie","Einrichtungen2";"31 - Psychosomatik","Einrichtungen2";"00 - Bitte eine Einrichtung auswählen","Leer";0,"Leer"},2,0)</f>
        <v>Leer</v>
      </c>
      <c r="Y568" s="39" t="str">
        <f t="shared" si="62"/>
        <v>Leer</v>
      </c>
      <c r="Z568" s="9" t="str">
        <f>VLOOKUP($C568,{"29 - Psychiatrie (Erwachsene)","Psychiatrie";"30 - Kinder- und Jugendpsychiatrie","KJPsychiatrie";"31 - Psychosomatik","Psychosomatik";"00 - Bitte eine Fachabteilung auswählen","Leer";0,"Leer"},2,0)</f>
        <v>Leer</v>
      </c>
    </row>
    <row r="569" spans="2:26" ht="15" customHeight="1" x14ac:dyDescent="0.25">
      <c r="B569" s="78" t="str">
        <f t="shared" si="63"/>
        <v>!!!</v>
      </c>
      <c r="C569" s="279"/>
      <c r="D569" s="272"/>
      <c r="E569" s="280"/>
      <c r="F569" s="92"/>
      <c r="G569" s="281"/>
      <c r="H569" s="46"/>
      <c r="I569" s="46"/>
      <c r="J569" s="72"/>
      <c r="O569" s="9">
        <f t="shared" si="57"/>
        <v>0</v>
      </c>
      <c r="P569" s="9">
        <f>VLOOKUP(C569,{"29 - Psychiatrie (Erwachsene)",1;"30 - Kinder- und Jugendpsychiatrie",1;"31 - Psychosomatik",1;"00 - Bitte eine Fachabteilung auswählen",0;0,0},2,0)</f>
        <v>0</v>
      </c>
      <c r="Q569" s="9">
        <f t="shared" si="58"/>
        <v>0</v>
      </c>
      <c r="R569" s="9">
        <f t="shared" si="59"/>
        <v>0</v>
      </c>
      <c r="S569" s="9">
        <f t="shared" si="60"/>
        <v>0</v>
      </c>
      <c r="T569" s="9">
        <f t="shared" si="61"/>
        <v>0</v>
      </c>
      <c r="V569" s="9">
        <f>VLOOKUP($C569,{"29 - Psychiatrie (Erwachsene)",1;"30 - Kinder- und Jugendpsychiatrie",1;"31 - Psychosomatik",1;"00 - Bitte eine Fachabteilung auswählen",0;0,0},2,0)</f>
        <v>0</v>
      </c>
      <c r="W569" s="9" t="str">
        <f>IF('Angaben KH-Standort'!$D$13&gt;0,"VJ","KJA")</f>
        <v>KJA</v>
      </c>
      <c r="X569" s="9" t="str">
        <f>VLOOKUP(C568,{"29 - Psychiatrie (Erwachsene)","Einrichtungen2";"30 - Kinder- und Jugendpsychiatrie","Einrichtungen2";"31 - Psychosomatik","Einrichtungen2";"00 - Bitte eine Einrichtung auswählen","Leer";0,"Leer"},2,0)</f>
        <v>Leer</v>
      </c>
      <c r="Y569" s="39" t="str">
        <f t="shared" si="62"/>
        <v>Leer</v>
      </c>
      <c r="Z569" s="9" t="str">
        <f>VLOOKUP($C569,{"29 - Psychiatrie (Erwachsene)","Psychiatrie";"30 - Kinder- und Jugendpsychiatrie","KJPsychiatrie";"31 - Psychosomatik","Psychosomatik";"00 - Bitte eine Fachabteilung auswählen","Leer";0,"Leer"},2,0)</f>
        <v>Leer</v>
      </c>
    </row>
    <row r="570" spans="2:26" ht="15" customHeight="1" x14ac:dyDescent="0.25">
      <c r="B570" s="78" t="str">
        <f t="shared" si="63"/>
        <v>!!!</v>
      </c>
      <c r="C570" s="279"/>
      <c r="D570" s="272"/>
      <c r="E570" s="280"/>
      <c r="F570" s="92"/>
      <c r="G570" s="281"/>
      <c r="H570" s="46"/>
      <c r="I570" s="46"/>
      <c r="J570" s="72"/>
      <c r="O570" s="9">
        <f t="shared" si="57"/>
        <v>0</v>
      </c>
      <c r="P570" s="9">
        <f>VLOOKUP(C570,{"29 - Psychiatrie (Erwachsene)",1;"30 - Kinder- und Jugendpsychiatrie",1;"31 - Psychosomatik",1;"00 - Bitte eine Fachabteilung auswählen",0;0,0},2,0)</f>
        <v>0</v>
      </c>
      <c r="Q570" s="9">
        <f t="shared" si="58"/>
        <v>0</v>
      </c>
      <c r="R570" s="9">
        <f t="shared" si="59"/>
        <v>0</v>
      </c>
      <c r="S570" s="9">
        <f t="shared" si="60"/>
        <v>0</v>
      </c>
      <c r="T570" s="9">
        <f t="shared" si="61"/>
        <v>0</v>
      </c>
      <c r="V570" s="9">
        <f>VLOOKUP($C570,{"29 - Psychiatrie (Erwachsene)",1;"30 - Kinder- und Jugendpsychiatrie",1;"31 - Psychosomatik",1;"00 - Bitte eine Fachabteilung auswählen",0;0,0},2,0)</f>
        <v>0</v>
      </c>
      <c r="W570" s="9" t="str">
        <f>IF('Angaben KH-Standort'!$D$13&gt;0,"VJ","KJA")</f>
        <v>KJA</v>
      </c>
      <c r="X570" s="9" t="str">
        <f>VLOOKUP(C569,{"29 - Psychiatrie (Erwachsene)","Einrichtungen2";"30 - Kinder- und Jugendpsychiatrie","Einrichtungen2";"31 - Psychosomatik","Einrichtungen2";"00 - Bitte eine Einrichtung auswählen","Leer";0,"Leer"},2,0)</f>
        <v>Leer</v>
      </c>
      <c r="Y570" s="39" t="str">
        <f t="shared" si="62"/>
        <v>Leer</v>
      </c>
      <c r="Z570" s="9" t="str">
        <f>VLOOKUP($C570,{"29 - Psychiatrie (Erwachsene)","Psychiatrie";"30 - Kinder- und Jugendpsychiatrie","KJPsychiatrie";"31 - Psychosomatik","Psychosomatik";"00 - Bitte eine Fachabteilung auswählen","Leer";0,"Leer"},2,0)</f>
        <v>Leer</v>
      </c>
    </row>
    <row r="571" spans="2:26" ht="15" customHeight="1" x14ac:dyDescent="0.25">
      <c r="B571" s="78" t="str">
        <f t="shared" si="63"/>
        <v>!!!</v>
      </c>
      <c r="C571" s="279"/>
      <c r="D571" s="272"/>
      <c r="E571" s="280"/>
      <c r="F571" s="92"/>
      <c r="G571" s="281"/>
      <c r="H571" s="46"/>
      <c r="I571" s="46"/>
      <c r="J571" s="72"/>
      <c r="O571" s="9">
        <f t="shared" si="57"/>
        <v>0</v>
      </c>
      <c r="P571" s="9">
        <f>VLOOKUP(C571,{"29 - Psychiatrie (Erwachsene)",1;"30 - Kinder- und Jugendpsychiatrie",1;"31 - Psychosomatik",1;"00 - Bitte eine Fachabteilung auswählen",0;0,0},2,0)</f>
        <v>0</v>
      </c>
      <c r="Q571" s="9">
        <f t="shared" si="58"/>
        <v>0</v>
      </c>
      <c r="R571" s="9">
        <f t="shared" si="59"/>
        <v>0</v>
      </c>
      <c r="S571" s="9">
        <f t="shared" si="60"/>
        <v>0</v>
      </c>
      <c r="T571" s="9">
        <f t="shared" si="61"/>
        <v>0</v>
      </c>
      <c r="V571" s="9">
        <f>VLOOKUP($C571,{"29 - Psychiatrie (Erwachsene)",1;"30 - Kinder- und Jugendpsychiatrie",1;"31 - Psychosomatik",1;"00 - Bitte eine Fachabteilung auswählen",0;0,0},2,0)</f>
        <v>0</v>
      </c>
      <c r="W571" s="9" t="str">
        <f>IF('Angaben KH-Standort'!$D$13&gt;0,"VJ","KJA")</f>
        <v>KJA</v>
      </c>
      <c r="X571" s="9" t="str">
        <f>VLOOKUP(C570,{"29 - Psychiatrie (Erwachsene)","Einrichtungen2";"30 - Kinder- und Jugendpsychiatrie","Einrichtungen2";"31 - Psychosomatik","Einrichtungen2";"00 - Bitte eine Einrichtung auswählen","Leer";0,"Leer"},2,0)</f>
        <v>Leer</v>
      </c>
      <c r="Y571" s="39" t="str">
        <f t="shared" si="62"/>
        <v>Leer</v>
      </c>
      <c r="Z571" s="9" t="str">
        <f>VLOOKUP($C571,{"29 - Psychiatrie (Erwachsene)","Psychiatrie";"30 - Kinder- und Jugendpsychiatrie","KJPsychiatrie";"31 - Psychosomatik","Psychosomatik";"00 - Bitte eine Fachabteilung auswählen","Leer";0,"Leer"},2,0)</f>
        <v>Leer</v>
      </c>
    </row>
    <row r="572" spans="2:26" ht="15" customHeight="1" x14ac:dyDescent="0.25">
      <c r="B572" s="78" t="str">
        <f t="shared" si="63"/>
        <v>!!!</v>
      </c>
      <c r="C572" s="279"/>
      <c r="D572" s="272"/>
      <c r="E572" s="280"/>
      <c r="F572" s="92"/>
      <c r="G572" s="281"/>
      <c r="H572" s="46"/>
      <c r="I572" s="46"/>
      <c r="J572" s="72"/>
      <c r="O572" s="9">
        <f t="shared" si="57"/>
        <v>0</v>
      </c>
      <c r="P572" s="9">
        <f>VLOOKUP(C572,{"29 - Psychiatrie (Erwachsene)",1;"30 - Kinder- und Jugendpsychiatrie",1;"31 - Psychosomatik",1;"00 - Bitte eine Fachabteilung auswählen",0;0,0},2,0)</f>
        <v>0</v>
      </c>
      <c r="Q572" s="9">
        <f t="shared" si="58"/>
        <v>0</v>
      </c>
      <c r="R572" s="9">
        <f t="shared" si="59"/>
        <v>0</v>
      </c>
      <c r="S572" s="9">
        <f t="shared" si="60"/>
        <v>0</v>
      </c>
      <c r="T572" s="9">
        <f t="shared" si="61"/>
        <v>0</v>
      </c>
      <c r="V572" s="9">
        <f>VLOOKUP($C572,{"29 - Psychiatrie (Erwachsene)",1;"30 - Kinder- und Jugendpsychiatrie",1;"31 - Psychosomatik",1;"00 - Bitte eine Fachabteilung auswählen",0;0,0},2,0)</f>
        <v>0</v>
      </c>
      <c r="W572" s="9" t="str">
        <f>IF('Angaben KH-Standort'!$D$13&gt;0,"VJ","KJA")</f>
        <v>KJA</v>
      </c>
      <c r="X572" s="9" t="str">
        <f>VLOOKUP(C571,{"29 - Psychiatrie (Erwachsene)","Einrichtungen2";"30 - Kinder- und Jugendpsychiatrie","Einrichtungen2";"31 - Psychosomatik","Einrichtungen2";"00 - Bitte eine Einrichtung auswählen","Leer";0,"Leer"},2,0)</f>
        <v>Leer</v>
      </c>
      <c r="Y572" s="39" t="str">
        <f t="shared" si="62"/>
        <v>Leer</v>
      </c>
      <c r="Z572" s="9" t="str">
        <f>VLOOKUP($C572,{"29 - Psychiatrie (Erwachsene)","Psychiatrie";"30 - Kinder- und Jugendpsychiatrie","KJPsychiatrie";"31 - Psychosomatik","Psychosomatik";"00 - Bitte eine Fachabteilung auswählen","Leer";0,"Leer"},2,0)</f>
        <v>Leer</v>
      </c>
    </row>
    <row r="573" spans="2:26" ht="15" customHeight="1" x14ac:dyDescent="0.25">
      <c r="B573" s="78" t="str">
        <f t="shared" si="63"/>
        <v>!!!</v>
      </c>
      <c r="C573" s="279"/>
      <c r="D573" s="272"/>
      <c r="E573" s="280"/>
      <c r="F573" s="92"/>
      <c r="G573" s="281"/>
      <c r="H573" s="46"/>
      <c r="I573" s="46"/>
      <c r="J573" s="72"/>
      <c r="O573" s="9">
        <f t="shared" si="57"/>
        <v>0</v>
      </c>
      <c r="P573" s="9">
        <f>VLOOKUP(C573,{"29 - Psychiatrie (Erwachsene)",1;"30 - Kinder- und Jugendpsychiatrie",1;"31 - Psychosomatik",1;"00 - Bitte eine Fachabteilung auswählen",0;0,0},2,0)</f>
        <v>0</v>
      </c>
      <c r="Q573" s="9">
        <f t="shared" si="58"/>
        <v>0</v>
      </c>
      <c r="R573" s="9">
        <f t="shared" si="59"/>
        <v>0</v>
      </c>
      <c r="S573" s="9">
        <f t="shared" si="60"/>
        <v>0</v>
      </c>
      <c r="T573" s="9">
        <f t="shared" si="61"/>
        <v>0</v>
      </c>
      <c r="V573" s="9">
        <f>VLOOKUP($C573,{"29 - Psychiatrie (Erwachsene)",1;"30 - Kinder- und Jugendpsychiatrie",1;"31 - Psychosomatik",1;"00 - Bitte eine Fachabteilung auswählen",0;0,0},2,0)</f>
        <v>0</v>
      </c>
      <c r="W573" s="9" t="str">
        <f>IF('Angaben KH-Standort'!$D$13&gt;0,"VJ","KJA")</f>
        <v>KJA</v>
      </c>
      <c r="X573" s="9" t="str">
        <f>VLOOKUP(C572,{"29 - Psychiatrie (Erwachsene)","Einrichtungen2";"30 - Kinder- und Jugendpsychiatrie","Einrichtungen2";"31 - Psychosomatik","Einrichtungen2";"00 - Bitte eine Einrichtung auswählen","Leer";0,"Leer"},2,0)</f>
        <v>Leer</v>
      </c>
      <c r="Y573" s="39" t="str">
        <f t="shared" si="62"/>
        <v>Leer</v>
      </c>
      <c r="Z573" s="9" t="str">
        <f>VLOOKUP($C573,{"29 - Psychiatrie (Erwachsene)","Psychiatrie";"30 - Kinder- und Jugendpsychiatrie","KJPsychiatrie";"31 - Psychosomatik","Psychosomatik";"00 - Bitte eine Fachabteilung auswählen","Leer";0,"Leer"},2,0)</f>
        <v>Leer</v>
      </c>
    </row>
    <row r="574" spans="2:26" ht="15" customHeight="1" x14ac:dyDescent="0.25">
      <c r="B574" s="78" t="str">
        <f t="shared" si="63"/>
        <v>!!!</v>
      </c>
      <c r="C574" s="279"/>
      <c r="D574" s="272"/>
      <c r="E574" s="280"/>
      <c r="F574" s="92"/>
      <c r="G574" s="281"/>
      <c r="H574" s="46"/>
      <c r="I574" s="46"/>
      <c r="J574" s="72"/>
      <c r="O574" s="9">
        <f t="shared" si="57"/>
        <v>0</v>
      </c>
      <c r="P574" s="9">
        <f>VLOOKUP(C574,{"29 - Psychiatrie (Erwachsene)",1;"30 - Kinder- und Jugendpsychiatrie",1;"31 - Psychosomatik",1;"00 - Bitte eine Fachabteilung auswählen",0;0,0},2,0)</f>
        <v>0</v>
      </c>
      <c r="Q574" s="9">
        <f t="shared" si="58"/>
        <v>0</v>
      </c>
      <c r="R574" s="9">
        <f t="shared" si="59"/>
        <v>0</v>
      </c>
      <c r="S574" s="9">
        <f t="shared" si="60"/>
        <v>0</v>
      </c>
      <c r="T574" s="9">
        <f t="shared" si="61"/>
        <v>0</v>
      </c>
      <c r="V574" s="9">
        <f>VLOOKUP($C574,{"29 - Psychiatrie (Erwachsene)",1;"30 - Kinder- und Jugendpsychiatrie",1;"31 - Psychosomatik",1;"00 - Bitte eine Fachabteilung auswählen",0;0,0},2,0)</f>
        <v>0</v>
      </c>
      <c r="W574" s="9" t="str">
        <f>IF('Angaben KH-Standort'!$D$13&gt;0,"VJ","KJA")</f>
        <v>KJA</v>
      </c>
      <c r="X574" s="9" t="str">
        <f>VLOOKUP(C573,{"29 - Psychiatrie (Erwachsene)","Einrichtungen2";"30 - Kinder- und Jugendpsychiatrie","Einrichtungen2";"31 - Psychosomatik","Einrichtungen2";"00 - Bitte eine Einrichtung auswählen","Leer";0,"Leer"},2,0)</f>
        <v>Leer</v>
      </c>
      <c r="Y574" s="39" t="str">
        <f t="shared" si="62"/>
        <v>Leer</v>
      </c>
      <c r="Z574" s="9" t="str">
        <f>VLOOKUP($C574,{"29 - Psychiatrie (Erwachsene)","Psychiatrie";"30 - Kinder- und Jugendpsychiatrie","KJPsychiatrie";"31 - Psychosomatik","Psychosomatik";"00 - Bitte eine Fachabteilung auswählen","Leer";0,"Leer"},2,0)</f>
        <v>Leer</v>
      </c>
    </row>
    <row r="575" spans="2:26" ht="15" customHeight="1" x14ac:dyDescent="0.25">
      <c r="B575" s="78" t="str">
        <f t="shared" si="63"/>
        <v>!!!</v>
      </c>
      <c r="C575" s="279"/>
      <c r="D575" s="272"/>
      <c r="E575" s="280"/>
      <c r="F575" s="92"/>
      <c r="G575" s="281"/>
      <c r="H575" s="46"/>
      <c r="I575" s="46"/>
      <c r="J575" s="72"/>
      <c r="O575" s="9">
        <f t="shared" si="57"/>
        <v>0</v>
      </c>
      <c r="P575" s="9">
        <f>VLOOKUP(C575,{"29 - Psychiatrie (Erwachsene)",1;"30 - Kinder- und Jugendpsychiatrie",1;"31 - Psychosomatik",1;"00 - Bitte eine Fachabteilung auswählen",0;0,0},2,0)</f>
        <v>0</v>
      </c>
      <c r="Q575" s="9">
        <f t="shared" si="58"/>
        <v>0</v>
      </c>
      <c r="R575" s="9">
        <f t="shared" si="59"/>
        <v>0</v>
      </c>
      <c r="S575" s="9">
        <f t="shared" si="60"/>
        <v>0</v>
      </c>
      <c r="T575" s="9">
        <f t="shared" si="61"/>
        <v>0</v>
      </c>
      <c r="V575" s="9">
        <f>VLOOKUP($C575,{"29 - Psychiatrie (Erwachsene)",1;"30 - Kinder- und Jugendpsychiatrie",1;"31 - Psychosomatik",1;"00 - Bitte eine Fachabteilung auswählen",0;0,0},2,0)</f>
        <v>0</v>
      </c>
      <c r="W575" s="9" t="str">
        <f>IF('Angaben KH-Standort'!$D$13&gt;0,"VJ","KJA")</f>
        <v>KJA</v>
      </c>
      <c r="X575" s="9" t="str">
        <f>VLOOKUP(C574,{"29 - Psychiatrie (Erwachsene)","Einrichtungen2";"30 - Kinder- und Jugendpsychiatrie","Einrichtungen2";"31 - Psychosomatik","Einrichtungen2";"00 - Bitte eine Einrichtung auswählen","Leer";0,"Leer"},2,0)</f>
        <v>Leer</v>
      </c>
      <c r="Y575" s="39" t="str">
        <f t="shared" si="62"/>
        <v>Leer</v>
      </c>
      <c r="Z575" s="9" t="str">
        <f>VLOOKUP($C575,{"29 - Psychiatrie (Erwachsene)","Psychiatrie";"30 - Kinder- und Jugendpsychiatrie","KJPsychiatrie";"31 - Psychosomatik","Psychosomatik";"00 - Bitte eine Fachabteilung auswählen","Leer";0,"Leer"},2,0)</f>
        <v>Leer</v>
      </c>
    </row>
    <row r="576" spans="2:26" ht="15" customHeight="1" x14ac:dyDescent="0.25">
      <c r="B576" s="78" t="str">
        <f t="shared" si="63"/>
        <v>!!!</v>
      </c>
      <c r="C576" s="279"/>
      <c r="D576" s="272"/>
      <c r="E576" s="280"/>
      <c r="F576" s="92"/>
      <c r="G576" s="281"/>
      <c r="H576" s="46"/>
      <c r="I576" s="46"/>
      <c r="J576" s="72"/>
      <c r="O576" s="9">
        <f t="shared" si="57"/>
        <v>0</v>
      </c>
      <c r="P576" s="9">
        <f>VLOOKUP(C576,{"29 - Psychiatrie (Erwachsene)",1;"30 - Kinder- und Jugendpsychiatrie",1;"31 - Psychosomatik",1;"00 - Bitte eine Fachabteilung auswählen",0;0,0},2,0)</f>
        <v>0</v>
      </c>
      <c r="Q576" s="9">
        <f t="shared" si="58"/>
        <v>0</v>
      </c>
      <c r="R576" s="9">
        <f t="shared" si="59"/>
        <v>0</v>
      </c>
      <c r="S576" s="9">
        <f t="shared" si="60"/>
        <v>0</v>
      </c>
      <c r="T576" s="9">
        <f t="shared" si="61"/>
        <v>0</v>
      </c>
      <c r="V576" s="9">
        <f>VLOOKUP($C576,{"29 - Psychiatrie (Erwachsene)",1;"30 - Kinder- und Jugendpsychiatrie",1;"31 - Psychosomatik",1;"00 - Bitte eine Fachabteilung auswählen",0;0,0},2,0)</f>
        <v>0</v>
      </c>
      <c r="W576" s="9" t="str">
        <f>IF('Angaben KH-Standort'!$D$13&gt;0,"VJ","KJA")</f>
        <v>KJA</v>
      </c>
      <c r="X576" s="9" t="str">
        <f>VLOOKUP(C575,{"29 - Psychiatrie (Erwachsene)","Einrichtungen2";"30 - Kinder- und Jugendpsychiatrie","Einrichtungen2";"31 - Psychosomatik","Einrichtungen2";"00 - Bitte eine Einrichtung auswählen","Leer";0,"Leer"},2,0)</f>
        <v>Leer</v>
      </c>
      <c r="Y576" s="39" t="str">
        <f t="shared" si="62"/>
        <v>Leer</v>
      </c>
      <c r="Z576" s="9" t="str">
        <f>VLOOKUP($C576,{"29 - Psychiatrie (Erwachsene)","Psychiatrie";"30 - Kinder- und Jugendpsychiatrie","KJPsychiatrie";"31 - Psychosomatik","Psychosomatik";"00 - Bitte eine Fachabteilung auswählen","Leer";0,"Leer"},2,0)</f>
        <v>Leer</v>
      </c>
    </row>
    <row r="577" spans="2:26" ht="15" customHeight="1" x14ac:dyDescent="0.25">
      <c r="B577" s="78" t="str">
        <f t="shared" si="63"/>
        <v>!!!</v>
      </c>
      <c r="C577" s="279"/>
      <c r="D577" s="272"/>
      <c r="E577" s="280"/>
      <c r="F577" s="92"/>
      <c r="G577" s="281"/>
      <c r="H577" s="46"/>
      <c r="I577" s="46"/>
      <c r="J577" s="72"/>
      <c r="O577" s="9">
        <f t="shared" si="57"/>
        <v>0</v>
      </c>
      <c r="P577" s="9">
        <f>VLOOKUP(C577,{"29 - Psychiatrie (Erwachsene)",1;"30 - Kinder- und Jugendpsychiatrie",1;"31 - Psychosomatik",1;"00 - Bitte eine Fachabteilung auswählen",0;0,0},2,0)</f>
        <v>0</v>
      </c>
      <c r="Q577" s="9">
        <f t="shared" si="58"/>
        <v>0</v>
      </c>
      <c r="R577" s="9">
        <f t="shared" si="59"/>
        <v>0</v>
      </c>
      <c r="S577" s="9">
        <f t="shared" si="60"/>
        <v>0</v>
      </c>
      <c r="T577" s="9">
        <f t="shared" si="61"/>
        <v>0</v>
      </c>
      <c r="V577" s="9">
        <f>VLOOKUP($C577,{"29 - Psychiatrie (Erwachsene)",1;"30 - Kinder- und Jugendpsychiatrie",1;"31 - Psychosomatik",1;"00 - Bitte eine Fachabteilung auswählen",0;0,0},2,0)</f>
        <v>0</v>
      </c>
      <c r="W577" s="9" t="str">
        <f>IF('Angaben KH-Standort'!$D$13&gt;0,"VJ","KJA")</f>
        <v>KJA</v>
      </c>
      <c r="X577" s="9" t="str">
        <f>VLOOKUP(C576,{"29 - Psychiatrie (Erwachsene)","Einrichtungen2";"30 - Kinder- und Jugendpsychiatrie","Einrichtungen2";"31 - Psychosomatik","Einrichtungen2";"00 - Bitte eine Einrichtung auswählen","Leer";0,"Leer"},2,0)</f>
        <v>Leer</v>
      </c>
      <c r="Y577" s="39" t="str">
        <f t="shared" si="62"/>
        <v>Leer</v>
      </c>
      <c r="Z577" s="9" t="str">
        <f>VLOOKUP($C577,{"29 - Psychiatrie (Erwachsene)","Psychiatrie";"30 - Kinder- und Jugendpsychiatrie","KJPsychiatrie";"31 - Psychosomatik","Psychosomatik";"00 - Bitte eine Fachabteilung auswählen","Leer";0,"Leer"},2,0)</f>
        <v>Leer</v>
      </c>
    </row>
    <row r="578" spans="2:26" ht="15" customHeight="1" x14ac:dyDescent="0.25">
      <c r="B578" s="78" t="str">
        <f t="shared" si="63"/>
        <v>!!!</v>
      </c>
      <c r="C578" s="279"/>
      <c r="D578" s="272"/>
      <c r="E578" s="280"/>
      <c r="F578" s="92"/>
      <c r="G578" s="281"/>
      <c r="H578" s="46"/>
      <c r="I578" s="46"/>
      <c r="J578" s="72"/>
      <c r="O578" s="9">
        <f t="shared" si="57"/>
        <v>0</v>
      </c>
      <c r="P578" s="9">
        <f>VLOOKUP(C578,{"29 - Psychiatrie (Erwachsene)",1;"30 - Kinder- und Jugendpsychiatrie",1;"31 - Psychosomatik",1;"00 - Bitte eine Fachabteilung auswählen",0;0,0},2,0)</f>
        <v>0</v>
      </c>
      <c r="Q578" s="9">
        <f t="shared" si="58"/>
        <v>0</v>
      </c>
      <c r="R578" s="9">
        <f t="shared" si="59"/>
        <v>0</v>
      </c>
      <c r="S578" s="9">
        <f t="shared" si="60"/>
        <v>0</v>
      </c>
      <c r="T578" s="9">
        <f t="shared" si="61"/>
        <v>0</v>
      </c>
      <c r="V578" s="9">
        <f>VLOOKUP($C578,{"29 - Psychiatrie (Erwachsene)",1;"30 - Kinder- und Jugendpsychiatrie",1;"31 - Psychosomatik",1;"00 - Bitte eine Fachabteilung auswählen",0;0,0},2,0)</f>
        <v>0</v>
      </c>
      <c r="W578" s="9" t="str">
        <f>IF('Angaben KH-Standort'!$D$13&gt;0,"VJ","KJA")</f>
        <v>KJA</v>
      </c>
      <c r="X578" s="9" t="str">
        <f>VLOOKUP(C577,{"29 - Psychiatrie (Erwachsene)","Einrichtungen2";"30 - Kinder- und Jugendpsychiatrie","Einrichtungen2";"31 - Psychosomatik","Einrichtungen2";"00 - Bitte eine Einrichtung auswählen","Leer";0,"Leer"},2,0)</f>
        <v>Leer</v>
      </c>
      <c r="Y578" s="39" t="str">
        <f t="shared" si="62"/>
        <v>Leer</v>
      </c>
      <c r="Z578" s="9" t="str">
        <f>VLOOKUP($C578,{"29 - Psychiatrie (Erwachsene)","Psychiatrie";"30 - Kinder- und Jugendpsychiatrie","KJPsychiatrie";"31 - Psychosomatik","Psychosomatik";"00 - Bitte eine Fachabteilung auswählen","Leer";0,"Leer"},2,0)</f>
        <v>Leer</v>
      </c>
    </row>
    <row r="579" spans="2:26" ht="15" customHeight="1" x14ac:dyDescent="0.25">
      <c r="B579" s="78" t="str">
        <f t="shared" si="63"/>
        <v>!!!</v>
      </c>
      <c r="C579" s="279"/>
      <c r="D579" s="272"/>
      <c r="E579" s="280"/>
      <c r="F579" s="92"/>
      <c r="G579" s="281"/>
      <c r="H579" s="46"/>
      <c r="I579" s="46"/>
      <c r="J579" s="72"/>
      <c r="O579" s="9">
        <f t="shared" si="57"/>
        <v>0</v>
      </c>
      <c r="P579" s="9">
        <f>VLOOKUP(C579,{"29 - Psychiatrie (Erwachsene)",1;"30 - Kinder- und Jugendpsychiatrie",1;"31 - Psychosomatik",1;"00 - Bitte eine Fachabteilung auswählen",0;0,0},2,0)</f>
        <v>0</v>
      </c>
      <c r="Q579" s="9">
        <f t="shared" si="58"/>
        <v>0</v>
      </c>
      <c r="R579" s="9">
        <f t="shared" si="59"/>
        <v>0</v>
      </c>
      <c r="S579" s="9">
        <f t="shared" si="60"/>
        <v>0</v>
      </c>
      <c r="T579" s="9">
        <f t="shared" si="61"/>
        <v>0</v>
      </c>
      <c r="V579" s="9">
        <f>VLOOKUP($C579,{"29 - Psychiatrie (Erwachsene)",1;"30 - Kinder- und Jugendpsychiatrie",1;"31 - Psychosomatik",1;"00 - Bitte eine Fachabteilung auswählen",0;0,0},2,0)</f>
        <v>0</v>
      </c>
      <c r="W579" s="9" t="str">
        <f>IF('Angaben KH-Standort'!$D$13&gt;0,"VJ","KJA")</f>
        <v>KJA</v>
      </c>
      <c r="X579" s="9" t="str">
        <f>VLOOKUP(C578,{"29 - Psychiatrie (Erwachsene)","Einrichtungen2";"30 - Kinder- und Jugendpsychiatrie","Einrichtungen2";"31 - Psychosomatik","Einrichtungen2";"00 - Bitte eine Einrichtung auswählen","Leer";0,"Leer"},2,0)</f>
        <v>Leer</v>
      </c>
      <c r="Y579" s="39" t="str">
        <f t="shared" si="62"/>
        <v>Leer</v>
      </c>
      <c r="Z579" s="9" t="str">
        <f>VLOOKUP($C579,{"29 - Psychiatrie (Erwachsene)","Psychiatrie";"30 - Kinder- und Jugendpsychiatrie","KJPsychiatrie";"31 - Psychosomatik","Psychosomatik";"00 - Bitte eine Fachabteilung auswählen","Leer";0,"Leer"},2,0)</f>
        <v>Leer</v>
      </c>
    </row>
    <row r="580" spans="2:26" ht="15" customHeight="1" x14ac:dyDescent="0.25">
      <c r="B580" s="78" t="str">
        <f t="shared" si="63"/>
        <v>!!!</v>
      </c>
      <c r="C580" s="279"/>
      <c r="D580" s="272"/>
      <c r="E580" s="280"/>
      <c r="F580" s="92"/>
      <c r="G580" s="281"/>
      <c r="H580" s="46"/>
      <c r="I580" s="46"/>
      <c r="J580" s="72"/>
      <c r="O580" s="9">
        <f t="shared" si="57"/>
        <v>0</v>
      </c>
      <c r="P580" s="9">
        <f>VLOOKUP(C580,{"29 - Psychiatrie (Erwachsene)",1;"30 - Kinder- und Jugendpsychiatrie",1;"31 - Psychosomatik",1;"00 - Bitte eine Fachabteilung auswählen",0;0,0},2,0)</f>
        <v>0</v>
      </c>
      <c r="Q580" s="9">
        <f t="shared" si="58"/>
        <v>0</v>
      </c>
      <c r="R580" s="9">
        <f t="shared" si="59"/>
        <v>0</v>
      </c>
      <c r="S580" s="9">
        <f t="shared" si="60"/>
        <v>0</v>
      </c>
      <c r="T580" s="9">
        <f t="shared" si="61"/>
        <v>0</v>
      </c>
      <c r="V580" s="9">
        <f>VLOOKUP($C580,{"29 - Psychiatrie (Erwachsene)",1;"30 - Kinder- und Jugendpsychiatrie",1;"31 - Psychosomatik",1;"00 - Bitte eine Fachabteilung auswählen",0;0,0},2,0)</f>
        <v>0</v>
      </c>
      <c r="W580" s="9" t="str">
        <f>IF('Angaben KH-Standort'!$D$13&gt;0,"VJ","KJA")</f>
        <v>KJA</v>
      </c>
      <c r="X580" s="9" t="str">
        <f>VLOOKUP(C579,{"29 - Psychiatrie (Erwachsene)","Einrichtungen2";"30 - Kinder- und Jugendpsychiatrie","Einrichtungen2";"31 - Psychosomatik","Einrichtungen2";"00 - Bitte eine Einrichtung auswählen","Leer";0,"Leer"},2,0)</f>
        <v>Leer</v>
      </c>
      <c r="Y580" s="39" t="str">
        <f t="shared" si="62"/>
        <v>Leer</v>
      </c>
      <c r="Z580" s="9" t="str">
        <f>VLOOKUP($C580,{"29 - Psychiatrie (Erwachsene)","Psychiatrie";"30 - Kinder- und Jugendpsychiatrie","KJPsychiatrie";"31 - Psychosomatik","Psychosomatik";"00 - Bitte eine Fachabteilung auswählen","Leer";0,"Leer"},2,0)</f>
        <v>Leer</v>
      </c>
    </row>
    <row r="581" spans="2:26" ht="15" customHeight="1" x14ac:dyDescent="0.25">
      <c r="B581" s="78" t="str">
        <f t="shared" si="63"/>
        <v>!!!</v>
      </c>
      <c r="C581" s="279"/>
      <c r="D581" s="272"/>
      <c r="E581" s="280"/>
      <c r="F581" s="92"/>
      <c r="G581" s="281"/>
      <c r="H581" s="46"/>
      <c r="I581" s="46"/>
      <c r="J581" s="72"/>
      <c r="O581" s="9">
        <f t="shared" si="57"/>
        <v>0</v>
      </c>
      <c r="P581" s="9">
        <f>VLOOKUP(C581,{"29 - Psychiatrie (Erwachsene)",1;"30 - Kinder- und Jugendpsychiatrie",1;"31 - Psychosomatik",1;"00 - Bitte eine Fachabteilung auswählen",0;0,0},2,0)</f>
        <v>0</v>
      </c>
      <c r="Q581" s="9">
        <f t="shared" si="58"/>
        <v>0</v>
      </c>
      <c r="R581" s="9">
        <f t="shared" si="59"/>
        <v>0</v>
      </c>
      <c r="S581" s="9">
        <f t="shared" si="60"/>
        <v>0</v>
      </c>
      <c r="T581" s="9">
        <f t="shared" si="61"/>
        <v>0</v>
      </c>
      <c r="V581" s="9">
        <f>VLOOKUP($C581,{"29 - Psychiatrie (Erwachsene)",1;"30 - Kinder- und Jugendpsychiatrie",1;"31 - Psychosomatik",1;"00 - Bitte eine Fachabteilung auswählen",0;0,0},2,0)</f>
        <v>0</v>
      </c>
      <c r="W581" s="9" t="str">
        <f>IF('Angaben KH-Standort'!$D$13&gt;0,"VJ","KJA")</f>
        <v>KJA</v>
      </c>
      <c r="X581" s="9" t="str">
        <f>VLOOKUP(C580,{"29 - Psychiatrie (Erwachsene)","Einrichtungen2";"30 - Kinder- und Jugendpsychiatrie","Einrichtungen2";"31 - Psychosomatik","Einrichtungen2";"00 - Bitte eine Einrichtung auswählen","Leer";0,"Leer"},2,0)</f>
        <v>Leer</v>
      </c>
      <c r="Y581" s="39" t="str">
        <f t="shared" si="62"/>
        <v>Leer</v>
      </c>
      <c r="Z581" s="9" t="str">
        <f>VLOOKUP($C581,{"29 - Psychiatrie (Erwachsene)","Psychiatrie";"30 - Kinder- und Jugendpsychiatrie","KJPsychiatrie";"31 - Psychosomatik","Psychosomatik";"00 - Bitte eine Fachabteilung auswählen","Leer";0,"Leer"},2,0)</f>
        <v>Leer</v>
      </c>
    </row>
    <row r="582" spans="2:26" ht="15" customHeight="1" x14ac:dyDescent="0.25">
      <c r="B582" s="78" t="str">
        <f t="shared" si="63"/>
        <v>!!!</v>
      </c>
      <c r="C582" s="279"/>
      <c r="D582" s="272"/>
      <c r="E582" s="280"/>
      <c r="F582" s="92"/>
      <c r="G582" s="281"/>
      <c r="H582" s="46"/>
      <c r="I582" s="46"/>
      <c r="J582" s="72"/>
      <c r="O582" s="9">
        <f t="shared" si="57"/>
        <v>0</v>
      </c>
      <c r="P582" s="9">
        <f>VLOOKUP(C582,{"29 - Psychiatrie (Erwachsene)",1;"30 - Kinder- und Jugendpsychiatrie",1;"31 - Psychosomatik",1;"00 - Bitte eine Fachabteilung auswählen",0;0,0},2,0)</f>
        <v>0</v>
      </c>
      <c r="Q582" s="9">
        <f t="shared" si="58"/>
        <v>0</v>
      </c>
      <c r="R582" s="9">
        <f t="shared" si="59"/>
        <v>0</v>
      </c>
      <c r="S582" s="9">
        <f t="shared" si="60"/>
        <v>0</v>
      </c>
      <c r="T582" s="9">
        <f t="shared" si="61"/>
        <v>0</v>
      </c>
      <c r="V582" s="9">
        <f>VLOOKUP($C582,{"29 - Psychiatrie (Erwachsene)",1;"30 - Kinder- und Jugendpsychiatrie",1;"31 - Psychosomatik",1;"00 - Bitte eine Fachabteilung auswählen",0;0,0},2,0)</f>
        <v>0</v>
      </c>
      <c r="W582" s="9" t="str">
        <f>IF('Angaben KH-Standort'!$D$13&gt;0,"VJ","KJA")</f>
        <v>KJA</v>
      </c>
      <c r="X582" s="9" t="str">
        <f>VLOOKUP(C581,{"29 - Psychiatrie (Erwachsene)","Einrichtungen2";"30 - Kinder- und Jugendpsychiatrie","Einrichtungen2";"31 - Psychosomatik","Einrichtungen2";"00 - Bitte eine Einrichtung auswählen","Leer";0,"Leer"},2,0)</f>
        <v>Leer</v>
      </c>
      <c r="Y582" s="39" t="str">
        <f t="shared" si="62"/>
        <v>Leer</v>
      </c>
      <c r="Z582" s="9" t="str">
        <f>VLOOKUP($C582,{"29 - Psychiatrie (Erwachsene)","Psychiatrie";"30 - Kinder- und Jugendpsychiatrie","KJPsychiatrie";"31 - Psychosomatik","Psychosomatik";"00 - Bitte eine Fachabteilung auswählen","Leer";0,"Leer"},2,0)</f>
        <v>Leer</v>
      </c>
    </row>
    <row r="583" spans="2:26" ht="15" customHeight="1" x14ac:dyDescent="0.25">
      <c r="B583" s="78" t="str">
        <f t="shared" si="63"/>
        <v>!!!</v>
      </c>
      <c r="C583" s="279"/>
      <c r="D583" s="272"/>
      <c r="E583" s="280"/>
      <c r="F583" s="92"/>
      <c r="G583" s="281"/>
      <c r="H583" s="46"/>
      <c r="I583" s="46"/>
      <c r="J583" s="72"/>
      <c r="O583" s="9">
        <f t="shared" si="57"/>
        <v>0</v>
      </c>
      <c r="P583" s="9">
        <f>VLOOKUP(C583,{"29 - Psychiatrie (Erwachsene)",1;"30 - Kinder- und Jugendpsychiatrie",1;"31 - Psychosomatik",1;"00 - Bitte eine Fachabteilung auswählen",0;0,0},2,0)</f>
        <v>0</v>
      </c>
      <c r="Q583" s="9">
        <f t="shared" si="58"/>
        <v>0</v>
      </c>
      <c r="R583" s="9">
        <f t="shared" si="59"/>
        <v>0</v>
      </c>
      <c r="S583" s="9">
        <f t="shared" si="60"/>
        <v>0</v>
      </c>
      <c r="T583" s="9">
        <f t="shared" si="61"/>
        <v>0</v>
      </c>
      <c r="V583" s="9">
        <f>VLOOKUP($C583,{"29 - Psychiatrie (Erwachsene)",1;"30 - Kinder- und Jugendpsychiatrie",1;"31 - Psychosomatik",1;"00 - Bitte eine Fachabteilung auswählen",0;0,0},2,0)</f>
        <v>0</v>
      </c>
      <c r="W583" s="9" t="str">
        <f>IF('Angaben KH-Standort'!$D$13&gt;0,"VJ","KJA")</f>
        <v>KJA</v>
      </c>
      <c r="X583" s="9" t="str">
        <f>VLOOKUP(C582,{"29 - Psychiatrie (Erwachsene)","Einrichtungen2";"30 - Kinder- und Jugendpsychiatrie","Einrichtungen2";"31 - Psychosomatik","Einrichtungen2";"00 - Bitte eine Einrichtung auswählen","Leer";0,"Leer"},2,0)</f>
        <v>Leer</v>
      </c>
      <c r="Y583" s="39" t="str">
        <f t="shared" si="62"/>
        <v>Leer</v>
      </c>
      <c r="Z583" s="9" t="str">
        <f>VLOOKUP($C583,{"29 - Psychiatrie (Erwachsene)","Psychiatrie";"30 - Kinder- und Jugendpsychiatrie","KJPsychiatrie";"31 - Psychosomatik","Psychosomatik";"00 - Bitte eine Fachabteilung auswählen","Leer";0,"Leer"},2,0)</f>
        <v>Leer</v>
      </c>
    </row>
    <row r="584" spans="2:26" ht="15" customHeight="1" x14ac:dyDescent="0.25">
      <c r="B584" s="78" t="str">
        <f t="shared" si="63"/>
        <v>!!!</v>
      </c>
      <c r="C584" s="279"/>
      <c r="D584" s="272"/>
      <c r="E584" s="280"/>
      <c r="F584" s="92"/>
      <c r="G584" s="281"/>
      <c r="H584" s="46"/>
      <c r="I584" s="46"/>
      <c r="J584" s="72"/>
      <c r="O584" s="9">
        <f t="shared" si="57"/>
        <v>0</v>
      </c>
      <c r="P584" s="9">
        <f>VLOOKUP(C584,{"29 - Psychiatrie (Erwachsene)",1;"30 - Kinder- und Jugendpsychiatrie",1;"31 - Psychosomatik",1;"00 - Bitte eine Fachabteilung auswählen",0;0,0},2,0)</f>
        <v>0</v>
      </c>
      <c r="Q584" s="9">
        <f t="shared" si="58"/>
        <v>0</v>
      </c>
      <c r="R584" s="9">
        <f t="shared" si="59"/>
        <v>0</v>
      </c>
      <c r="S584" s="9">
        <f t="shared" si="60"/>
        <v>0</v>
      </c>
      <c r="T584" s="9">
        <f t="shared" si="61"/>
        <v>0</v>
      </c>
      <c r="V584" s="9">
        <f>VLOOKUP($C584,{"29 - Psychiatrie (Erwachsene)",1;"30 - Kinder- und Jugendpsychiatrie",1;"31 - Psychosomatik",1;"00 - Bitte eine Fachabteilung auswählen",0;0,0},2,0)</f>
        <v>0</v>
      </c>
      <c r="W584" s="9" t="str">
        <f>IF('Angaben KH-Standort'!$D$13&gt;0,"VJ","KJA")</f>
        <v>KJA</v>
      </c>
      <c r="X584" s="9" t="str">
        <f>VLOOKUP(C583,{"29 - Psychiatrie (Erwachsene)","Einrichtungen2";"30 - Kinder- und Jugendpsychiatrie","Einrichtungen2";"31 - Psychosomatik","Einrichtungen2";"00 - Bitte eine Einrichtung auswählen","Leer";0,"Leer"},2,0)</f>
        <v>Leer</v>
      </c>
      <c r="Y584" s="39" t="str">
        <f t="shared" si="62"/>
        <v>Leer</v>
      </c>
      <c r="Z584" s="9" t="str">
        <f>VLOOKUP($C584,{"29 - Psychiatrie (Erwachsene)","Psychiatrie";"30 - Kinder- und Jugendpsychiatrie","KJPsychiatrie";"31 - Psychosomatik","Psychosomatik";"00 - Bitte eine Fachabteilung auswählen","Leer";0,"Leer"},2,0)</f>
        <v>Leer</v>
      </c>
    </row>
    <row r="585" spans="2:26" ht="15" customHeight="1" x14ac:dyDescent="0.25">
      <c r="B585" s="78" t="str">
        <f t="shared" si="63"/>
        <v>!!!</v>
      </c>
      <c r="C585" s="279"/>
      <c r="D585" s="272"/>
      <c r="E585" s="280"/>
      <c r="F585" s="92"/>
      <c r="G585" s="281"/>
      <c r="H585" s="46"/>
      <c r="I585" s="46"/>
      <c r="J585" s="72"/>
      <c r="O585" s="9">
        <f t="shared" si="57"/>
        <v>0</v>
      </c>
      <c r="P585" s="9">
        <f>VLOOKUP(C585,{"29 - Psychiatrie (Erwachsene)",1;"30 - Kinder- und Jugendpsychiatrie",1;"31 - Psychosomatik",1;"00 - Bitte eine Fachabteilung auswählen",0;0,0},2,0)</f>
        <v>0</v>
      </c>
      <c r="Q585" s="9">
        <f t="shared" si="58"/>
        <v>0</v>
      </c>
      <c r="R585" s="9">
        <f t="shared" si="59"/>
        <v>0</v>
      </c>
      <c r="S585" s="9">
        <f t="shared" si="60"/>
        <v>0</v>
      </c>
      <c r="T585" s="9">
        <f t="shared" si="61"/>
        <v>0</v>
      </c>
      <c r="V585" s="9">
        <f>VLOOKUP($C585,{"29 - Psychiatrie (Erwachsene)",1;"30 - Kinder- und Jugendpsychiatrie",1;"31 - Psychosomatik",1;"00 - Bitte eine Fachabteilung auswählen",0;0,0},2,0)</f>
        <v>0</v>
      </c>
      <c r="W585" s="9" t="str">
        <f>IF('Angaben KH-Standort'!$D$13&gt;0,"VJ","KJA")</f>
        <v>KJA</v>
      </c>
      <c r="X585" s="9" t="str">
        <f>VLOOKUP(C584,{"29 - Psychiatrie (Erwachsene)","Einrichtungen2";"30 - Kinder- und Jugendpsychiatrie","Einrichtungen2";"31 - Psychosomatik","Einrichtungen2";"00 - Bitte eine Einrichtung auswählen","Leer";0,"Leer"},2,0)</f>
        <v>Leer</v>
      </c>
      <c r="Y585" s="39" t="str">
        <f t="shared" si="62"/>
        <v>Leer</v>
      </c>
      <c r="Z585" s="9" t="str">
        <f>VLOOKUP($C585,{"29 - Psychiatrie (Erwachsene)","Psychiatrie";"30 - Kinder- und Jugendpsychiatrie","KJPsychiatrie";"31 - Psychosomatik","Psychosomatik";"00 - Bitte eine Fachabteilung auswählen","Leer";0,"Leer"},2,0)</f>
        <v>Leer</v>
      </c>
    </row>
    <row r="586" spans="2:26" ht="15" customHeight="1" x14ac:dyDescent="0.25">
      <c r="B586" s="78" t="str">
        <f t="shared" si="63"/>
        <v>!!!</v>
      </c>
      <c r="C586" s="279"/>
      <c r="D586" s="272"/>
      <c r="E586" s="280"/>
      <c r="F586" s="92"/>
      <c r="G586" s="281"/>
      <c r="H586" s="46"/>
      <c r="I586" s="46"/>
      <c r="J586" s="72"/>
      <c r="O586" s="9">
        <f t="shared" si="57"/>
        <v>0</v>
      </c>
      <c r="P586" s="9">
        <f>VLOOKUP(C586,{"29 - Psychiatrie (Erwachsene)",1;"30 - Kinder- und Jugendpsychiatrie",1;"31 - Psychosomatik",1;"00 - Bitte eine Fachabteilung auswählen",0;0,0},2,0)</f>
        <v>0</v>
      </c>
      <c r="Q586" s="9">
        <f t="shared" si="58"/>
        <v>0</v>
      </c>
      <c r="R586" s="9">
        <f t="shared" si="59"/>
        <v>0</v>
      </c>
      <c r="S586" s="9">
        <f t="shared" si="60"/>
        <v>0</v>
      </c>
      <c r="T586" s="9">
        <f t="shared" si="61"/>
        <v>0</v>
      </c>
      <c r="V586" s="9">
        <f>VLOOKUP($C586,{"29 - Psychiatrie (Erwachsene)",1;"30 - Kinder- und Jugendpsychiatrie",1;"31 - Psychosomatik",1;"00 - Bitte eine Fachabteilung auswählen",0;0,0},2,0)</f>
        <v>0</v>
      </c>
      <c r="W586" s="9" t="str">
        <f>IF('Angaben KH-Standort'!$D$13&gt;0,"VJ","KJA")</f>
        <v>KJA</v>
      </c>
      <c r="X586" s="9" t="str">
        <f>VLOOKUP(C585,{"29 - Psychiatrie (Erwachsene)","Einrichtungen2";"30 - Kinder- und Jugendpsychiatrie","Einrichtungen2";"31 - Psychosomatik","Einrichtungen2";"00 - Bitte eine Einrichtung auswählen","Leer";0,"Leer"},2,0)</f>
        <v>Leer</v>
      </c>
      <c r="Y586" s="39" t="str">
        <f t="shared" si="62"/>
        <v>Leer</v>
      </c>
      <c r="Z586" s="9" t="str">
        <f>VLOOKUP($C586,{"29 - Psychiatrie (Erwachsene)","Psychiatrie";"30 - Kinder- und Jugendpsychiatrie","KJPsychiatrie";"31 - Psychosomatik","Psychosomatik";"00 - Bitte eine Fachabteilung auswählen","Leer";0,"Leer"},2,0)</f>
        <v>Leer</v>
      </c>
    </row>
    <row r="587" spans="2:26" ht="15" customHeight="1" x14ac:dyDescent="0.25">
      <c r="B587" s="78" t="str">
        <f t="shared" si="63"/>
        <v>!!!</v>
      </c>
      <c r="C587" s="279"/>
      <c r="D587" s="272"/>
      <c r="E587" s="280"/>
      <c r="F587" s="92"/>
      <c r="G587" s="281"/>
      <c r="H587" s="46"/>
      <c r="I587" s="46"/>
      <c r="J587" s="72"/>
      <c r="O587" s="9">
        <f t="shared" si="57"/>
        <v>0</v>
      </c>
      <c r="P587" s="9">
        <f>VLOOKUP(C587,{"29 - Psychiatrie (Erwachsene)",1;"30 - Kinder- und Jugendpsychiatrie",1;"31 - Psychosomatik",1;"00 - Bitte eine Fachabteilung auswählen",0;0,0},2,0)</f>
        <v>0</v>
      </c>
      <c r="Q587" s="9">
        <f t="shared" si="58"/>
        <v>0</v>
      </c>
      <c r="R587" s="9">
        <f t="shared" si="59"/>
        <v>0</v>
      </c>
      <c r="S587" s="9">
        <f t="shared" si="60"/>
        <v>0</v>
      </c>
      <c r="T587" s="9">
        <f t="shared" si="61"/>
        <v>0</v>
      </c>
      <c r="V587" s="9">
        <f>VLOOKUP($C587,{"29 - Psychiatrie (Erwachsene)",1;"30 - Kinder- und Jugendpsychiatrie",1;"31 - Psychosomatik",1;"00 - Bitte eine Fachabteilung auswählen",0;0,0},2,0)</f>
        <v>0</v>
      </c>
      <c r="W587" s="9" t="str">
        <f>IF('Angaben KH-Standort'!$D$13&gt;0,"VJ","KJA")</f>
        <v>KJA</v>
      </c>
      <c r="X587" s="9" t="str">
        <f>VLOOKUP(C586,{"29 - Psychiatrie (Erwachsene)","Einrichtungen2";"30 - Kinder- und Jugendpsychiatrie","Einrichtungen2";"31 - Psychosomatik","Einrichtungen2";"00 - Bitte eine Einrichtung auswählen","Leer";0,"Leer"},2,0)</f>
        <v>Leer</v>
      </c>
      <c r="Y587" s="39" t="str">
        <f t="shared" si="62"/>
        <v>Leer</v>
      </c>
      <c r="Z587" s="9" t="str">
        <f>VLOOKUP($C587,{"29 - Psychiatrie (Erwachsene)","Psychiatrie";"30 - Kinder- und Jugendpsychiatrie","KJPsychiatrie";"31 - Psychosomatik","Psychosomatik";"00 - Bitte eine Fachabteilung auswählen","Leer";0,"Leer"},2,0)</f>
        <v>Leer</v>
      </c>
    </row>
    <row r="588" spans="2:26" ht="15" customHeight="1" x14ac:dyDescent="0.25">
      <c r="B588" s="78" t="str">
        <f t="shared" si="63"/>
        <v>!!!</v>
      </c>
      <c r="C588" s="279"/>
      <c r="D588" s="272"/>
      <c r="E588" s="280"/>
      <c r="F588" s="92"/>
      <c r="G588" s="281"/>
      <c r="H588" s="46"/>
      <c r="I588" s="46"/>
      <c r="J588" s="72"/>
      <c r="O588" s="9">
        <f t="shared" si="57"/>
        <v>0</v>
      </c>
      <c r="P588" s="9">
        <f>VLOOKUP(C588,{"29 - Psychiatrie (Erwachsene)",1;"30 - Kinder- und Jugendpsychiatrie",1;"31 - Psychosomatik",1;"00 - Bitte eine Fachabteilung auswählen",0;0,0},2,0)</f>
        <v>0</v>
      </c>
      <c r="Q588" s="9">
        <f t="shared" si="58"/>
        <v>0</v>
      </c>
      <c r="R588" s="9">
        <f t="shared" si="59"/>
        <v>0</v>
      </c>
      <c r="S588" s="9">
        <f t="shared" si="60"/>
        <v>0</v>
      </c>
      <c r="T588" s="9">
        <f t="shared" si="61"/>
        <v>0</v>
      </c>
      <c r="V588" s="9">
        <f>VLOOKUP($C588,{"29 - Psychiatrie (Erwachsene)",1;"30 - Kinder- und Jugendpsychiatrie",1;"31 - Psychosomatik",1;"00 - Bitte eine Fachabteilung auswählen",0;0,0},2,0)</f>
        <v>0</v>
      </c>
      <c r="W588" s="9" t="str">
        <f>IF('Angaben KH-Standort'!$D$13&gt;0,"VJ","KJA")</f>
        <v>KJA</v>
      </c>
      <c r="X588" s="9" t="str">
        <f>VLOOKUP(C587,{"29 - Psychiatrie (Erwachsene)","Einrichtungen2";"30 - Kinder- und Jugendpsychiatrie","Einrichtungen2";"31 - Psychosomatik","Einrichtungen2";"00 - Bitte eine Einrichtung auswählen","Leer";0,"Leer"},2,0)</f>
        <v>Leer</v>
      </c>
      <c r="Y588" s="39" t="str">
        <f t="shared" si="62"/>
        <v>Leer</v>
      </c>
      <c r="Z588" s="9" t="str">
        <f>VLOOKUP($C588,{"29 - Psychiatrie (Erwachsene)","Psychiatrie";"30 - Kinder- und Jugendpsychiatrie","KJPsychiatrie";"31 - Psychosomatik","Psychosomatik";"00 - Bitte eine Fachabteilung auswählen","Leer";0,"Leer"},2,0)</f>
        <v>Leer</v>
      </c>
    </row>
    <row r="589" spans="2:26" ht="15" customHeight="1" x14ac:dyDescent="0.25">
      <c r="B589" s="78" t="str">
        <f t="shared" si="63"/>
        <v>!!!</v>
      </c>
      <c r="C589" s="279"/>
      <c r="D589" s="272"/>
      <c r="E589" s="280"/>
      <c r="F589" s="92"/>
      <c r="G589" s="281"/>
      <c r="H589" s="46"/>
      <c r="I589" s="46"/>
      <c r="J589" s="72"/>
      <c r="O589" s="9">
        <f t="shared" si="57"/>
        <v>0</v>
      </c>
      <c r="P589" s="9">
        <f>VLOOKUP(C589,{"29 - Psychiatrie (Erwachsene)",1;"30 - Kinder- und Jugendpsychiatrie",1;"31 - Psychosomatik",1;"00 - Bitte eine Fachabteilung auswählen",0;0,0},2,0)</f>
        <v>0</v>
      </c>
      <c r="Q589" s="9">
        <f t="shared" si="58"/>
        <v>0</v>
      </c>
      <c r="R589" s="9">
        <f t="shared" si="59"/>
        <v>0</v>
      </c>
      <c r="S589" s="9">
        <f t="shared" si="60"/>
        <v>0</v>
      </c>
      <c r="T589" s="9">
        <f t="shared" si="61"/>
        <v>0</v>
      </c>
      <c r="V589" s="9">
        <f>VLOOKUP($C589,{"29 - Psychiatrie (Erwachsene)",1;"30 - Kinder- und Jugendpsychiatrie",1;"31 - Psychosomatik",1;"00 - Bitte eine Fachabteilung auswählen",0;0,0},2,0)</f>
        <v>0</v>
      </c>
      <c r="W589" s="9" t="str">
        <f>IF('Angaben KH-Standort'!$D$13&gt;0,"VJ","KJA")</f>
        <v>KJA</v>
      </c>
      <c r="X589" s="9" t="str">
        <f>VLOOKUP(C588,{"29 - Psychiatrie (Erwachsene)","Einrichtungen2";"30 - Kinder- und Jugendpsychiatrie","Einrichtungen2";"31 - Psychosomatik","Einrichtungen2";"00 - Bitte eine Einrichtung auswählen","Leer";0,"Leer"},2,0)</f>
        <v>Leer</v>
      </c>
      <c r="Y589" s="39" t="str">
        <f t="shared" si="62"/>
        <v>Leer</v>
      </c>
      <c r="Z589" s="9" t="str">
        <f>VLOOKUP($C589,{"29 - Psychiatrie (Erwachsene)","Psychiatrie";"30 - Kinder- und Jugendpsychiatrie","KJPsychiatrie";"31 - Psychosomatik","Psychosomatik";"00 - Bitte eine Fachabteilung auswählen","Leer";0,"Leer"},2,0)</f>
        <v>Leer</v>
      </c>
    </row>
    <row r="590" spans="2:26" ht="15" customHeight="1" x14ac:dyDescent="0.25">
      <c r="B590" s="78" t="str">
        <f t="shared" si="63"/>
        <v>!!!</v>
      </c>
      <c r="C590" s="279"/>
      <c r="D590" s="272"/>
      <c r="E590" s="280"/>
      <c r="F590" s="92"/>
      <c r="G590" s="281"/>
      <c r="H590" s="46"/>
      <c r="I590" s="46"/>
      <c r="J590" s="72"/>
      <c r="O590" s="9">
        <f t="shared" si="57"/>
        <v>0</v>
      </c>
      <c r="P590" s="9">
        <f>VLOOKUP(C590,{"29 - Psychiatrie (Erwachsene)",1;"30 - Kinder- und Jugendpsychiatrie",1;"31 - Psychosomatik",1;"00 - Bitte eine Fachabteilung auswählen",0;0,0},2,0)</f>
        <v>0</v>
      </c>
      <c r="Q590" s="9">
        <f t="shared" si="58"/>
        <v>0</v>
      </c>
      <c r="R590" s="9">
        <f t="shared" si="59"/>
        <v>0</v>
      </c>
      <c r="S590" s="9">
        <f t="shared" si="60"/>
        <v>0</v>
      </c>
      <c r="T590" s="9">
        <f t="shared" si="61"/>
        <v>0</v>
      </c>
      <c r="V590" s="9">
        <f>VLOOKUP($C590,{"29 - Psychiatrie (Erwachsene)",1;"30 - Kinder- und Jugendpsychiatrie",1;"31 - Psychosomatik",1;"00 - Bitte eine Fachabteilung auswählen",0;0,0},2,0)</f>
        <v>0</v>
      </c>
      <c r="W590" s="9" t="str">
        <f>IF('Angaben KH-Standort'!$D$13&gt;0,"VJ","KJA")</f>
        <v>KJA</v>
      </c>
      <c r="X590" s="9" t="str">
        <f>VLOOKUP(C589,{"29 - Psychiatrie (Erwachsene)","Einrichtungen2";"30 - Kinder- und Jugendpsychiatrie","Einrichtungen2";"31 - Psychosomatik","Einrichtungen2";"00 - Bitte eine Einrichtung auswählen","Leer";0,"Leer"},2,0)</f>
        <v>Leer</v>
      </c>
      <c r="Y590" s="39" t="str">
        <f t="shared" si="62"/>
        <v>Leer</v>
      </c>
      <c r="Z590" s="9" t="str">
        <f>VLOOKUP($C590,{"29 - Psychiatrie (Erwachsene)","Psychiatrie";"30 - Kinder- und Jugendpsychiatrie","KJPsychiatrie";"31 - Psychosomatik","Psychosomatik";"00 - Bitte eine Fachabteilung auswählen","Leer";0,"Leer"},2,0)</f>
        <v>Leer</v>
      </c>
    </row>
    <row r="591" spans="2:26" ht="15" customHeight="1" x14ac:dyDescent="0.25">
      <c r="B591" s="78" t="str">
        <f t="shared" si="63"/>
        <v>!!!</v>
      </c>
      <c r="C591" s="279"/>
      <c r="D591" s="272"/>
      <c r="E591" s="280"/>
      <c r="F591" s="92"/>
      <c r="G591" s="281"/>
      <c r="H591" s="46"/>
      <c r="I591" s="46"/>
      <c r="J591" s="72"/>
      <c r="O591" s="9">
        <f t="shared" si="57"/>
        <v>0</v>
      </c>
      <c r="P591" s="9">
        <f>VLOOKUP(C591,{"29 - Psychiatrie (Erwachsene)",1;"30 - Kinder- und Jugendpsychiatrie",1;"31 - Psychosomatik",1;"00 - Bitte eine Fachabteilung auswählen",0;0,0},2,0)</f>
        <v>0</v>
      </c>
      <c r="Q591" s="9">
        <f t="shared" si="58"/>
        <v>0</v>
      </c>
      <c r="R591" s="9">
        <f t="shared" si="59"/>
        <v>0</v>
      </c>
      <c r="S591" s="9">
        <f t="shared" si="60"/>
        <v>0</v>
      </c>
      <c r="T591" s="9">
        <f t="shared" si="61"/>
        <v>0</v>
      </c>
      <c r="V591" s="9">
        <f>VLOOKUP($C591,{"29 - Psychiatrie (Erwachsene)",1;"30 - Kinder- und Jugendpsychiatrie",1;"31 - Psychosomatik",1;"00 - Bitte eine Fachabteilung auswählen",0;0,0},2,0)</f>
        <v>0</v>
      </c>
      <c r="W591" s="9" t="str">
        <f>IF('Angaben KH-Standort'!$D$13&gt;0,"VJ","KJA")</f>
        <v>KJA</v>
      </c>
      <c r="X591" s="9" t="str">
        <f>VLOOKUP(C590,{"29 - Psychiatrie (Erwachsene)","Einrichtungen2";"30 - Kinder- und Jugendpsychiatrie","Einrichtungen2";"31 - Psychosomatik","Einrichtungen2";"00 - Bitte eine Einrichtung auswählen","Leer";0,"Leer"},2,0)</f>
        <v>Leer</v>
      </c>
      <c r="Y591" s="39" t="str">
        <f t="shared" si="62"/>
        <v>Leer</v>
      </c>
      <c r="Z591" s="9" t="str">
        <f>VLOOKUP($C591,{"29 - Psychiatrie (Erwachsene)","Psychiatrie";"30 - Kinder- und Jugendpsychiatrie","KJPsychiatrie";"31 - Psychosomatik","Psychosomatik";"00 - Bitte eine Fachabteilung auswählen","Leer";0,"Leer"},2,0)</f>
        <v>Leer</v>
      </c>
    </row>
    <row r="592" spans="2:26" ht="15" customHeight="1" x14ac:dyDescent="0.25">
      <c r="B592" s="78" t="str">
        <f t="shared" si="63"/>
        <v>!!!</v>
      </c>
      <c r="C592" s="279"/>
      <c r="D592" s="272"/>
      <c r="E592" s="280"/>
      <c r="F592" s="92"/>
      <c r="G592" s="281"/>
      <c r="H592" s="46"/>
      <c r="I592" s="46"/>
      <c r="J592" s="72"/>
      <c r="O592" s="9">
        <f t="shared" si="57"/>
        <v>0</v>
      </c>
      <c r="P592" s="9">
        <f>VLOOKUP(C592,{"29 - Psychiatrie (Erwachsene)",1;"30 - Kinder- und Jugendpsychiatrie",1;"31 - Psychosomatik",1;"00 - Bitte eine Fachabteilung auswählen",0;0,0},2,0)</f>
        <v>0</v>
      </c>
      <c r="Q592" s="9">
        <f t="shared" si="58"/>
        <v>0</v>
      </c>
      <c r="R592" s="9">
        <f t="shared" si="59"/>
        <v>0</v>
      </c>
      <c r="S592" s="9">
        <f t="shared" si="60"/>
        <v>0</v>
      </c>
      <c r="T592" s="9">
        <f t="shared" si="61"/>
        <v>0</v>
      </c>
      <c r="V592" s="9">
        <f>VLOOKUP($C592,{"29 - Psychiatrie (Erwachsene)",1;"30 - Kinder- und Jugendpsychiatrie",1;"31 - Psychosomatik",1;"00 - Bitte eine Fachabteilung auswählen",0;0,0},2,0)</f>
        <v>0</v>
      </c>
      <c r="W592" s="9" t="str">
        <f>IF('Angaben KH-Standort'!$D$13&gt;0,"VJ","KJA")</f>
        <v>KJA</v>
      </c>
      <c r="X592" s="9" t="str">
        <f>VLOOKUP(C591,{"29 - Psychiatrie (Erwachsene)","Einrichtungen2";"30 - Kinder- und Jugendpsychiatrie","Einrichtungen2";"31 - Psychosomatik","Einrichtungen2";"00 - Bitte eine Einrichtung auswählen","Leer";0,"Leer"},2,0)</f>
        <v>Leer</v>
      </c>
      <c r="Y592" s="39" t="str">
        <f t="shared" si="62"/>
        <v>Leer</v>
      </c>
      <c r="Z592" s="9" t="str">
        <f>VLOOKUP($C592,{"29 - Psychiatrie (Erwachsene)","Psychiatrie";"30 - Kinder- und Jugendpsychiatrie","KJPsychiatrie";"31 - Psychosomatik","Psychosomatik";"00 - Bitte eine Fachabteilung auswählen","Leer";0,"Leer"},2,0)</f>
        <v>Leer</v>
      </c>
    </row>
    <row r="593" spans="2:26" ht="15" customHeight="1" x14ac:dyDescent="0.25">
      <c r="B593" s="78" t="str">
        <f t="shared" si="63"/>
        <v>!!!</v>
      </c>
      <c r="C593" s="279"/>
      <c r="D593" s="272"/>
      <c r="E593" s="280"/>
      <c r="F593" s="92"/>
      <c r="G593" s="281"/>
      <c r="H593" s="46"/>
      <c r="I593" s="46"/>
      <c r="J593" s="72"/>
      <c r="O593" s="9">
        <f t="shared" si="57"/>
        <v>0</v>
      </c>
      <c r="P593" s="9">
        <f>VLOOKUP(C593,{"29 - Psychiatrie (Erwachsene)",1;"30 - Kinder- und Jugendpsychiatrie",1;"31 - Psychosomatik",1;"00 - Bitte eine Fachabteilung auswählen",0;0,0},2,0)</f>
        <v>0</v>
      </c>
      <c r="Q593" s="9">
        <f t="shared" si="58"/>
        <v>0</v>
      </c>
      <c r="R593" s="9">
        <f t="shared" si="59"/>
        <v>0</v>
      </c>
      <c r="S593" s="9">
        <f t="shared" si="60"/>
        <v>0</v>
      </c>
      <c r="T593" s="9">
        <f t="shared" si="61"/>
        <v>0</v>
      </c>
      <c r="V593" s="9">
        <f>VLOOKUP($C593,{"29 - Psychiatrie (Erwachsene)",1;"30 - Kinder- und Jugendpsychiatrie",1;"31 - Psychosomatik",1;"00 - Bitte eine Fachabteilung auswählen",0;0,0},2,0)</f>
        <v>0</v>
      </c>
      <c r="W593" s="9" t="str">
        <f>IF('Angaben KH-Standort'!$D$13&gt;0,"VJ","KJA")</f>
        <v>KJA</v>
      </c>
      <c r="X593" s="9" t="str">
        <f>VLOOKUP(C592,{"29 - Psychiatrie (Erwachsene)","Einrichtungen2";"30 - Kinder- und Jugendpsychiatrie","Einrichtungen2";"31 - Psychosomatik","Einrichtungen2";"00 - Bitte eine Einrichtung auswählen","Leer";0,"Leer"},2,0)</f>
        <v>Leer</v>
      </c>
      <c r="Y593" s="39" t="str">
        <f t="shared" si="62"/>
        <v>Leer</v>
      </c>
      <c r="Z593" s="9" t="str">
        <f>VLOOKUP($C593,{"29 - Psychiatrie (Erwachsene)","Psychiatrie";"30 - Kinder- und Jugendpsychiatrie","KJPsychiatrie";"31 - Psychosomatik","Psychosomatik";"00 - Bitte eine Fachabteilung auswählen","Leer";0,"Leer"},2,0)</f>
        <v>Leer</v>
      </c>
    </row>
    <row r="594" spans="2:26" ht="15" customHeight="1" x14ac:dyDescent="0.25">
      <c r="B594" s="78" t="str">
        <f t="shared" si="63"/>
        <v>!!!</v>
      </c>
      <c r="C594" s="279"/>
      <c r="D594" s="272"/>
      <c r="E594" s="280"/>
      <c r="F594" s="92"/>
      <c r="G594" s="281"/>
      <c r="H594" s="46"/>
      <c r="I594" s="46"/>
      <c r="J594" s="72"/>
      <c r="O594" s="9">
        <f t="shared" si="57"/>
        <v>0</v>
      </c>
      <c r="P594" s="9">
        <f>VLOOKUP(C594,{"29 - Psychiatrie (Erwachsene)",1;"30 - Kinder- und Jugendpsychiatrie",1;"31 - Psychosomatik",1;"00 - Bitte eine Fachabteilung auswählen",0;0,0},2,0)</f>
        <v>0</v>
      </c>
      <c r="Q594" s="9">
        <f t="shared" si="58"/>
        <v>0</v>
      </c>
      <c r="R594" s="9">
        <f t="shared" si="59"/>
        <v>0</v>
      </c>
      <c r="S594" s="9">
        <f t="shared" si="60"/>
        <v>0</v>
      </c>
      <c r="T594" s="9">
        <f t="shared" si="61"/>
        <v>0</v>
      </c>
      <c r="V594" s="9">
        <f>VLOOKUP($C594,{"29 - Psychiatrie (Erwachsene)",1;"30 - Kinder- und Jugendpsychiatrie",1;"31 - Psychosomatik",1;"00 - Bitte eine Fachabteilung auswählen",0;0,0},2,0)</f>
        <v>0</v>
      </c>
      <c r="W594" s="9" t="str">
        <f>IF('Angaben KH-Standort'!$D$13&gt;0,"VJ","KJA")</f>
        <v>KJA</v>
      </c>
      <c r="X594" s="9" t="str">
        <f>VLOOKUP(C593,{"29 - Psychiatrie (Erwachsene)","Einrichtungen2";"30 - Kinder- und Jugendpsychiatrie","Einrichtungen2";"31 - Psychosomatik","Einrichtungen2";"00 - Bitte eine Einrichtung auswählen","Leer";0,"Leer"},2,0)</f>
        <v>Leer</v>
      </c>
      <c r="Y594" s="39" t="str">
        <f t="shared" si="62"/>
        <v>Leer</v>
      </c>
      <c r="Z594" s="9" t="str">
        <f>VLOOKUP($C594,{"29 - Psychiatrie (Erwachsene)","Psychiatrie";"30 - Kinder- und Jugendpsychiatrie","KJPsychiatrie";"31 - Psychosomatik","Psychosomatik";"00 - Bitte eine Fachabteilung auswählen","Leer";0,"Leer"},2,0)</f>
        <v>Leer</v>
      </c>
    </row>
    <row r="595" spans="2:26" ht="15" customHeight="1" x14ac:dyDescent="0.25">
      <c r="B595" s="78" t="str">
        <f t="shared" si="63"/>
        <v>!!!</v>
      </c>
      <c r="C595" s="279"/>
      <c r="D595" s="272"/>
      <c r="E595" s="280"/>
      <c r="F595" s="92"/>
      <c r="G595" s="281"/>
      <c r="H595" s="46"/>
      <c r="I595" s="46"/>
      <c r="J595" s="72"/>
      <c r="O595" s="9">
        <f t="shared" si="57"/>
        <v>0</v>
      </c>
      <c r="P595" s="9">
        <f>VLOOKUP(C595,{"29 - Psychiatrie (Erwachsene)",1;"30 - Kinder- und Jugendpsychiatrie",1;"31 - Psychosomatik",1;"00 - Bitte eine Fachabteilung auswählen",0;0,0},2,0)</f>
        <v>0</v>
      </c>
      <c r="Q595" s="9">
        <f t="shared" si="58"/>
        <v>0</v>
      </c>
      <c r="R595" s="9">
        <f t="shared" si="59"/>
        <v>0</v>
      </c>
      <c r="S595" s="9">
        <f t="shared" si="60"/>
        <v>0</v>
      </c>
      <c r="T595" s="9">
        <f t="shared" si="61"/>
        <v>0</v>
      </c>
      <c r="V595" s="9">
        <f>VLOOKUP($C595,{"29 - Psychiatrie (Erwachsene)",1;"30 - Kinder- und Jugendpsychiatrie",1;"31 - Psychosomatik",1;"00 - Bitte eine Fachabteilung auswählen",0;0,0},2,0)</f>
        <v>0</v>
      </c>
      <c r="W595" s="9" t="str">
        <f>IF('Angaben KH-Standort'!$D$13&gt;0,"VJ","KJA")</f>
        <v>KJA</v>
      </c>
      <c r="X595" s="9" t="str">
        <f>VLOOKUP(C594,{"29 - Psychiatrie (Erwachsene)","Einrichtungen2";"30 - Kinder- und Jugendpsychiatrie","Einrichtungen2";"31 - Psychosomatik","Einrichtungen2";"00 - Bitte eine Einrichtung auswählen","Leer";0,"Leer"},2,0)</f>
        <v>Leer</v>
      </c>
      <c r="Y595" s="39" t="str">
        <f t="shared" si="62"/>
        <v>Leer</v>
      </c>
      <c r="Z595" s="9" t="str">
        <f>VLOOKUP($C595,{"29 - Psychiatrie (Erwachsene)","Psychiatrie";"30 - Kinder- und Jugendpsychiatrie","KJPsychiatrie";"31 - Psychosomatik","Psychosomatik";"00 - Bitte eine Fachabteilung auswählen","Leer";0,"Leer"},2,0)</f>
        <v>Leer</v>
      </c>
    </row>
    <row r="596" spans="2:26" ht="15" customHeight="1" x14ac:dyDescent="0.25">
      <c r="B596" s="78" t="str">
        <f t="shared" si="63"/>
        <v>!!!</v>
      </c>
      <c r="C596" s="279"/>
      <c r="D596" s="272"/>
      <c r="E596" s="280"/>
      <c r="F596" s="92"/>
      <c r="G596" s="281"/>
      <c r="H596" s="46"/>
      <c r="I596" s="46"/>
      <c r="J596" s="72"/>
      <c r="O596" s="9">
        <f t="shared" si="57"/>
        <v>0</v>
      </c>
      <c r="P596" s="9">
        <f>VLOOKUP(C596,{"29 - Psychiatrie (Erwachsene)",1;"30 - Kinder- und Jugendpsychiatrie",1;"31 - Psychosomatik",1;"00 - Bitte eine Fachabteilung auswählen",0;0,0},2,0)</f>
        <v>0</v>
      </c>
      <c r="Q596" s="9">
        <f t="shared" si="58"/>
        <v>0</v>
      </c>
      <c r="R596" s="9">
        <f t="shared" si="59"/>
        <v>0</v>
      </c>
      <c r="S596" s="9">
        <f t="shared" si="60"/>
        <v>0</v>
      </c>
      <c r="T596" s="9">
        <f t="shared" si="61"/>
        <v>0</v>
      </c>
      <c r="V596" s="9">
        <f>VLOOKUP($C596,{"29 - Psychiatrie (Erwachsene)",1;"30 - Kinder- und Jugendpsychiatrie",1;"31 - Psychosomatik",1;"00 - Bitte eine Fachabteilung auswählen",0;0,0},2,0)</f>
        <v>0</v>
      </c>
      <c r="W596" s="9" t="str">
        <f>IF('Angaben KH-Standort'!$D$13&gt;0,"VJ","KJA")</f>
        <v>KJA</v>
      </c>
      <c r="X596" s="9" t="str">
        <f>VLOOKUP(C595,{"29 - Psychiatrie (Erwachsene)","Einrichtungen2";"30 - Kinder- und Jugendpsychiatrie","Einrichtungen2";"31 - Psychosomatik","Einrichtungen2";"00 - Bitte eine Einrichtung auswählen","Leer";0,"Leer"},2,0)</f>
        <v>Leer</v>
      </c>
      <c r="Y596" s="39" t="str">
        <f t="shared" si="62"/>
        <v>Leer</v>
      </c>
      <c r="Z596" s="9" t="str">
        <f>VLOOKUP($C596,{"29 - Psychiatrie (Erwachsene)","Psychiatrie";"30 - Kinder- und Jugendpsychiatrie","KJPsychiatrie";"31 - Psychosomatik","Psychosomatik";"00 - Bitte eine Fachabteilung auswählen","Leer";0,"Leer"},2,0)</f>
        <v>Leer</v>
      </c>
    </row>
    <row r="597" spans="2:26" ht="15" customHeight="1" x14ac:dyDescent="0.25">
      <c r="B597" s="78" t="str">
        <f t="shared" si="63"/>
        <v>!!!</v>
      </c>
      <c r="C597" s="279"/>
      <c r="D597" s="272"/>
      <c r="E597" s="280"/>
      <c r="F597" s="92"/>
      <c r="G597" s="281"/>
      <c r="H597" s="46"/>
      <c r="I597" s="46"/>
      <c r="J597" s="72"/>
      <c r="O597" s="9">
        <f t="shared" ref="O597:O660" si="64">IF(LEN(B597)&gt;0,0,1)</f>
        <v>0</v>
      </c>
      <c r="P597" s="9">
        <f>VLOOKUP(C597,{"29 - Psychiatrie (Erwachsene)",1;"30 - Kinder- und Jugendpsychiatrie",1;"31 - Psychosomatik",1;"00 - Bitte eine Fachabteilung auswählen",0;0,0},2,0)</f>
        <v>0</v>
      </c>
      <c r="Q597" s="9">
        <f t="shared" ref="Q597:Q660" si="65">IF(LEN(D597)&gt;0,1,0)</f>
        <v>0</v>
      </c>
      <c r="R597" s="9">
        <f t="shared" ref="R597:R660" si="66">IF(LEN(E597)&gt;0,1,0)</f>
        <v>0</v>
      </c>
      <c r="S597" s="9">
        <f t="shared" ref="S597:S660" si="67">IF(LEN(F597)&gt;0,1,0)</f>
        <v>0</v>
      </c>
      <c r="T597" s="9">
        <f t="shared" ref="T597:T660" si="68">IF(LEN(G597)&gt;0,1,0)</f>
        <v>0</v>
      </c>
      <c r="V597" s="9">
        <f>VLOOKUP($C597,{"29 - Psychiatrie (Erwachsene)",1;"30 - Kinder- und Jugendpsychiatrie",1;"31 - Psychosomatik",1;"00 - Bitte eine Fachabteilung auswählen",0;0,0},2,0)</f>
        <v>0</v>
      </c>
      <c r="W597" s="9" t="str">
        <f>IF('Angaben KH-Standort'!$D$13&gt;0,"VJ","KJA")</f>
        <v>KJA</v>
      </c>
      <c r="X597" s="9" t="str">
        <f>VLOOKUP(C596,{"29 - Psychiatrie (Erwachsene)","Einrichtungen2";"30 - Kinder- und Jugendpsychiatrie","Einrichtungen2";"31 - Psychosomatik","Einrichtungen2";"00 - Bitte eine Einrichtung auswählen","Leer";0,"Leer"},2,0)</f>
        <v>Leer</v>
      </c>
      <c r="Y597" s="39" t="str">
        <f t="shared" ref="Y597:Y660" si="69">IF(V597=1,W597,"Leer")</f>
        <v>Leer</v>
      </c>
      <c r="Z597" s="9" t="str">
        <f>VLOOKUP($C597,{"29 - Psychiatrie (Erwachsene)","Psychiatrie";"30 - Kinder- und Jugendpsychiatrie","KJPsychiatrie";"31 - Psychosomatik","Psychosomatik";"00 - Bitte eine Fachabteilung auswählen","Leer";0,"Leer"},2,0)</f>
        <v>Leer</v>
      </c>
    </row>
    <row r="598" spans="2:26" ht="15" customHeight="1" x14ac:dyDescent="0.25">
      <c r="B598" s="78" t="str">
        <f t="shared" si="63"/>
        <v>!!!</v>
      </c>
      <c r="C598" s="279"/>
      <c r="D598" s="272"/>
      <c r="E598" s="280"/>
      <c r="F598" s="92"/>
      <c r="G598" s="281"/>
      <c r="H598" s="46"/>
      <c r="I598" s="46"/>
      <c r="J598" s="72"/>
      <c r="O598" s="9">
        <f t="shared" si="64"/>
        <v>0</v>
      </c>
      <c r="P598" s="9">
        <f>VLOOKUP(C598,{"29 - Psychiatrie (Erwachsene)",1;"30 - Kinder- und Jugendpsychiatrie",1;"31 - Psychosomatik",1;"00 - Bitte eine Fachabteilung auswählen",0;0,0},2,0)</f>
        <v>0</v>
      </c>
      <c r="Q598" s="9">
        <f t="shared" si="65"/>
        <v>0</v>
      </c>
      <c r="R598" s="9">
        <f t="shared" si="66"/>
        <v>0</v>
      </c>
      <c r="S598" s="9">
        <f t="shared" si="67"/>
        <v>0</v>
      </c>
      <c r="T598" s="9">
        <f t="shared" si="68"/>
        <v>0</v>
      </c>
      <c r="V598" s="9">
        <f>VLOOKUP($C598,{"29 - Psychiatrie (Erwachsene)",1;"30 - Kinder- und Jugendpsychiatrie",1;"31 - Psychosomatik",1;"00 - Bitte eine Fachabteilung auswählen",0;0,0},2,0)</f>
        <v>0</v>
      </c>
      <c r="W598" s="9" t="str">
        <f>IF('Angaben KH-Standort'!$D$13&gt;0,"VJ","KJA")</f>
        <v>KJA</v>
      </c>
      <c r="X598" s="9" t="str">
        <f>VLOOKUP(C597,{"29 - Psychiatrie (Erwachsene)","Einrichtungen2";"30 - Kinder- und Jugendpsychiatrie","Einrichtungen2";"31 - Psychosomatik","Einrichtungen2";"00 - Bitte eine Einrichtung auswählen","Leer";0,"Leer"},2,0)</f>
        <v>Leer</v>
      </c>
      <c r="Y598" s="39" t="str">
        <f t="shared" si="69"/>
        <v>Leer</v>
      </c>
      <c r="Z598" s="9" t="str">
        <f>VLOOKUP($C598,{"29 - Psychiatrie (Erwachsene)","Psychiatrie";"30 - Kinder- und Jugendpsychiatrie","KJPsychiatrie";"31 - Psychosomatik","Psychosomatik";"00 - Bitte eine Fachabteilung auswählen","Leer";0,"Leer"},2,0)</f>
        <v>Leer</v>
      </c>
    </row>
    <row r="599" spans="2:26" ht="15" customHeight="1" x14ac:dyDescent="0.25">
      <c r="B599" s="78" t="str">
        <f t="shared" si="63"/>
        <v>!!!</v>
      </c>
      <c r="C599" s="279"/>
      <c r="D599" s="272"/>
      <c r="E599" s="280"/>
      <c r="F599" s="92"/>
      <c r="G599" s="281"/>
      <c r="H599" s="46"/>
      <c r="I599" s="46"/>
      <c r="J599" s="72"/>
      <c r="O599" s="9">
        <f t="shared" si="64"/>
        <v>0</v>
      </c>
      <c r="P599" s="9">
        <f>VLOOKUP(C599,{"29 - Psychiatrie (Erwachsene)",1;"30 - Kinder- und Jugendpsychiatrie",1;"31 - Psychosomatik",1;"00 - Bitte eine Fachabteilung auswählen",0;0,0},2,0)</f>
        <v>0</v>
      </c>
      <c r="Q599" s="9">
        <f t="shared" si="65"/>
        <v>0</v>
      </c>
      <c r="R599" s="9">
        <f t="shared" si="66"/>
        <v>0</v>
      </c>
      <c r="S599" s="9">
        <f t="shared" si="67"/>
        <v>0</v>
      </c>
      <c r="T599" s="9">
        <f t="shared" si="68"/>
        <v>0</v>
      </c>
      <c r="V599" s="9">
        <f>VLOOKUP($C599,{"29 - Psychiatrie (Erwachsene)",1;"30 - Kinder- und Jugendpsychiatrie",1;"31 - Psychosomatik",1;"00 - Bitte eine Fachabteilung auswählen",0;0,0},2,0)</f>
        <v>0</v>
      </c>
      <c r="W599" s="9" t="str">
        <f>IF('Angaben KH-Standort'!$D$13&gt;0,"VJ","KJA")</f>
        <v>KJA</v>
      </c>
      <c r="X599" s="9" t="str">
        <f>VLOOKUP(C598,{"29 - Psychiatrie (Erwachsene)","Einrichtungen2";"30 - Kinder- und Jugendpsychiatrie","Einrichtungen2";"31 - Psychosomatik","Einrichtungen2";"00 - Bitte eine Einrichtung auswählen","Leer";0,"Leer"},2,0)</f>
        <v>Leer</v>
      </c>
      <c r="Y599" s="39" t="str">
        <f t="shared" si="69"/>
        <v>Leer</v>
      </c>
      <c r="Z599" s="9" t="str">
        <f>VLOOKUP($C599,{"29 - Psychiatrie (Erwachsene)","Psychiatrie";"30 - Kinder- und Jugendpsychiatrie","KJPsychiatrie";"31 - Psychosomatik","Psychosomatik";"00 - Bitte eine Fachabteilung auswählen","Leer";0,"Leer"},2,0)</f>
        <v>Leer</v>
      </c>
    </row>
    <row r="600" spans="2:26" ht="15" customHeight="1" x14ac:dyDescent="0.25">
      <c r="B600" s="78" t="str">
        <f t="shared" si="63"/>
        <v>!!!</v>
      </c>
      <c r="C600" s="279"/>
      <c r="D600" s="272"/>
      <c r="E600" s="280"/>
      <c r="F600" s="92"/>
      <c r="G600" s="281"/>
      <c r="H600" s="46"/>
      <c r="I600" s="46"/>
      <c r="J600" s="72"/>
      <c r="O600" s="9">
        <f t="shared" si="64"/>
        <v>0</v>
      </c>
      <c r="P600" s="9">
        <f>VLOOKUP(C600,{"29 - Psychiatrie (Erwachsene)",1;"30 - Kinder- und Jugendpsychiatrie",1;"31 - Psychosomatik",1;"00 - Bitte eine Fachabteilung auswählen",0;0,0},2,0)</f>
        <v>0</v>
      </c>
      <c r="Q600" s="9">
        <f t="shared" si="65"/>
        <v>0</v>
      </c>
      <c r="R600" s="9">
        <f t="shared" si="66"/>
        <v>0</v>
      </c>
      <c r="S600" s="9">
        <f t="shared" si="67"/>
        <v>0</v>
      </c>
      <c r="T600" s="9">
        <f t="shared" si="68"/>
        <v>0</v>
      </c>
      <c r="V600" s="9">
        <f>VLOOKUP($C600,{"29 - Psychiatrie (Erwachsene)",1;"30 - Kinder- und Jugendpsychiatrie",1;"31 - Psychosomatik",1;"00 - Bitte eine Fachabteilung auswählen",0;0,0},2,0)</f>
        <v>0</v>
      </c>
      <c r="W600" s="9" t="str">
        <f>IF('Angaben KH-Standort'!$D$13&gt;0,"VJ","KJA")</f>
        <v>KJA</v>
      </c>
      <c r="X600" s="9" t="str">
        <f>VLOOKUP(C599,{"29 - Psychiatrie (Erwachsene)","Einrichtungen2";"30 - Kinder- und Jugendpsychiatrie","Einrichtungen2";"31 - Psychosomatik","Einrichtungen2";"00 - Bitte eine Einrichtung auswählen","Leer";0,"Leer"},2,0)</f>
        <v>Leer</v>
      </c>
      <c r="Y600" s="39" t="str">
        <f t="shared" si="69"/>
        <v>Leer</v>
      </c>
      <c r="Z600" s="9" t="str">
        <f>VLOOKUP($C600,{"29 - Psychiatrie (Erwachsene)","Psychiatrie";"30 - Kinder- und Jugendpsychiatrie","KJPsychiatrie";"31 - Psychosomatik","Psychosomatik";"00 - Bitte eine Fachabteilung auswählen","Leer";0,"Leer"},2,0)</f>
        <v>Leer</v>
      </c>
    </row>
    <row r="601" spans="2:26" ht="15" customHeight="1" x14ac:dyDescent="0.25">
      <c r="B601" s="78" t="str">
        <f t="shared" si="63"/>
        <v>!!!</v>
      </c>
      <c r="C601" s="279"/>
      <c r="D601" s="272"/>
      <c r="E601" s="280"/>
      <c r="F601" s="92"/>
      <c r="G601" s="281"/>
      <c r="H601" s="46"/>
      <c r="I601" s="46"/>
      <c r="J601" s="72"/>
      <c r="O601" s="9">
        <f t="shared" si="64"/>
        <v>0</v>
      </c>
      <c r="P601" s="9">
        <f>VLOOKUP(C601,{"29 - Psychiatrie (Erwachsene)",1;"30 - Kinder- und Jugendpsychiatrie",1;"31 - Psychosomatik",1;"00 - Bitte eine Fachabteilung auswählen",0;0,0},2,0)</f>
        <v>0</v>
      </c>
      <c r="Q601" s="9">
        <f t="shared" si="65"/>
        <v>0</v>
      </c>
      <c r="R601" s="9">
        <f t="shared" si="66"/>
        <v>0</v>
      </c>
      <c r="S601" s="9">
        <f t="shared" si="67"/>
        <v>0</v>
      </c>
      <c r="T601" s="9">
        <f t="shared" si="68"/>
        <v>0</v>
      </c>
      <c r="V601" s="9">
        <f>VLOOKUP($C601,{"29 - Psychiatrie (Erwachsene)",1;"30 - Kinder- und Jugendpsychiatrie",1;"31 - Psychosomatik",1;"00 - Bitte eine Fachabteilung auswählen",0;0,0},2,0)</f>
        <v>0</v>
      </c>
      <c r="W601" s="9" t="str">
        <f>IF('Angaben KH-Standort'!$D$13&gt;0,"VJ","KJA")</f>
        <v>KJA</v>
      </c>
      <c r="X601" s="9" t="str">
        <f>VLOOKUP(C600,{"29 - Psychiatrie (Erwachsene)","Einrichtungen2";"30 - Kinder- und Jugendpsychiatrie","Einrichtungen2";"31 - Psychosomatik","Einrichtungen2";"00 - Bitte eine Einrichtung auswählen","Leer";0,"Leer"},2,0)</f>
        <v>Leer</v>
      </c>
      <c r="Y601" s="39" t="str">
        <f t="shared" si="69"/>
        <v>Leer</v>
      </c>
      <c r="Z601" s="9" t="str">
        <f>VLOOKUP($C601,{"29 - Psychiatrie (Erwachsene)","Psychiatrie";"30 - Kinder- und Jugendpsychiatrie","KJPsychiatrie";"31 - Psychosomatik","Psychosomatik";"00 - Bitte eine Fachabteilung auswählen","Leer";0,"Leer"},2,0)</f>
        <v>Leer</v>
      </c>
    </row>
    <row r="602" spans="2:26" ht="15" customHeight="1" x14ac:dyDescent="0.25">
      <c r="B602" s="78" t="str">
        <f t="shared" si="63"/>
        <v>!!!</v>
      </c>
      <c r="C602" s="279"/>
      <c r="D602" s="272"/>
      <c r="E602" s="280"/>
      <c r="F602" s="92"/>
      <c r="G602" s="281"/>
      <c r="H602" s="46"/>
      <c r="I602" s="46"/>
      <c r="J602" s="72"/>
      <c r="O602" s="9">
        <f t="shared" si="64"/>
        <v>0</v>
      </c>
      <c r="P602" s="9">
        <f>VLOOKUP(C602,{"29 - Psychiatrie (Erwachsene)",1;"30 - Kinder- und Jugendpsychiatrie",1;"31 - Psychosomatik",1;"00 - Bitte eine Fachabteilung auswählen",0;0,0},2,0)</f>
        <v>0</v>
      </c>
      <c r="Q602" s="9">
        <f t="shared" si="65"/>
        <v>0</v>
      </c>
      <c r="R602" s="9">
        <f t="shared" si="66"/>
        <v>0</v>
      </c>
      <c r="S602" s="9">
        <f t="shared" si="67"/>
        <v>0</v>
      </c>
      <c r="T602" s="9">
        <f t="shared" si="68"/>
        <v>0</v>
      </c>
      <c r="V602" s="9">
        <f>VLOOKUP($C602,{"29 - Psychiatrie (Erwachsene)",1;"30 - Kinder- und Jugendpsychiatrie",1;"31 - Psychosomatik",1;"00 - Bitte eine Fachabteilung auswählen",0;0,0},2,0)</f>
        <v>0</v>
      </c>
      <c r="W602" s="9" t="str">
        <f>IF('Angaben KH-Standort'!$D$13&gt;0,"VJ","KJA")</f>
        <v>KJA</v>
      </c>
      <c r="X602" s="9" t="str">
        <f>VLOOKUP(C601,{"29 - Psychiatrie (Erwachsene)","Einrichtungen2";"30 - Kinder- und Jugendpsychiatrie","Einrichtungen2";"31 - Psychosomatik","Einrichtungen2";"00 - Bitte eine Einrichtung auswählen","Leer";0,"Leer"},2,0)</f>
        <v>Leer</v>
      </c>
      <c r="Y602" s="39" t="str">
        <f t="shared" si="69"/>
        <v>Leer</v>
      </c>
      <c r="Z602" s="9" t="str">
        <f>VLOOKUP($C602,{"29 - Psychiatrie (Erwachsene)","Psychiatrie";"30 - Kinder- und Jugendpsychiatrie","KJPsychiatrie";"31 - Psychosomatik","Psychosomatik";"00 - Bitte eine Fachabteilung auswählen","Leer";0,"Leer"},2,0)</f>
        <v>Leer</v>
      </c>
    </row>
    <row r="603" spans="2:26" ht="15" customHeight="1" x14ac:dyDescent="0.25">
      <c r="B603" s="78" t="str">
        <f t="shared" ref="B603:B666" si="70">IF(SUM(P603:T603)&lt;5,"!!!","")</f>
        <v>!!!</v>
      </c>
      <c r="C603" s="279"/>
      <c r="D603" s="272"/>
      <c r="E603" s="280"/>
      <c r="F603" s="92"/>
      <c r="G603" s="281"/>
      <c r="H603" s="46"/>
      <c r="I603" s="46"/>
      <c r="J603" s="72"/>
      <c r="O603" s="9">
        <f t="shared" si="64"/>
        <v>0</v>
      </c>
      <c r="P603" s="9">
        <f>VLOOKUP(C603,{"29 - Psychiatrie (Erwachsene)",1;"30 - Kinder- und Jugendpsychiatrie",1;"31 - Psychosomatik",1;"00 - Bitte eine Fachabteilung auswählen",0;0,0},2,0)</f>
        <v>0</v>
      </c>
      <c r="Q603" s="9">
        <f t="shared" si="65"/>
        <v>0</v>
      </c>
      <c r="R603" s="9">
        <f t="shared" si="66"/>
        <v>0</v>
      </c>
      <c r="S603" s="9">
        <f t="shared" si="67"/>
        <v>0</v>
      </c>
      <c r="T603" s="9">
        <f t="shared" si="68"/>
        <v>0</v>
      </c>
      <c r="V603" s="9">
        <f>VLOOKUP($C603,{"29 - Psychiatrie (Erwachsene)",1;"30 - Kinder- und Jugendpsychiatrie",1;"31 - Psychosomatik",1;"00 - Bitte eine Fachabteilung auswählen",0;0,0},2,0)</f>
        <v>0</v>
      </c>
      <c r="W603" s="9" t="str">
        <f>IF('Angaben KH-Standort'!$D$13&gt;0,"VJ","KJA")</f>
        <v>KJA</v>
      </c>
      <c r="X603" s="9" t="str">
        <f>VLOOKUP(C602,{"29 - Psychiatrie (Erwachsene)","Einrichtungen2";"30 - Kinder- und Jugendpsychiatrie","Einrichtungen2";"31 - Psychosomatik","Einrichtungen2";"00 - Bitte eine Einrichtung auswählen","Leer";0,"Leer"},2,0)</f>
        <v>Leer</v>
      </c>
      <c r="Y603" s="39" t="str">
        <f t="shared" si="69"/>
        <v>Leer</v>
      </c>
      <c r="Z603" s="9" t="str">
        <f>VLOOKUP($C603,{"29 - Psychiatrie (Erwachsene)","Psychiatrie";"30 - Kinder- und Jugendpsychiatrie","KJPsychiatrie";"31 - Psychosomatik","Psychosomatik";"00 - Bitte eine Fachabteilung auswählen","Leer";0,"Leer"},2,0)</f>
        <v>Leer</v>
      </c>
    </row>
    <row r="604" spans="2:26" ht="15" customHeight="1" x14ac:dyDescent="0.25">
      <c r="B604" s="78" t="str">
        <f t="shared" si="70"/>
        <v>!!!</v>
      </c>
      <c r="C604" s="279"/>
      <c r="D604" s="272"/>
      <c r="E604" s="280"/>
      <c r="F604" s="92"/>
      <c r="G604" s="281"/>
      <c r="H604" s="46"/>
      <c r="I604" s="46"/>
      <c r="J604" s="72"/>
      <c r="O604" s="9">
        <f t="shared" si="64"/>
        <v>0</v>
      </c>
      <c r="P604" s="9">
        <f>VLOOKUP(C604,{"29 - Psychiatrie (Erwachsene)",1;"30 - Kinder- und Jugendpsychiatrie",1;"31 - Psychosomatik",1;"00 - Bitte eine Fachabteilung auswählen",0;0,0},2,0)</f>
        <v>0</v>
      </c>
      <c r="Q604" s="9">
        <f t="shared" si="65"/>
        <v>0</v>
      </c>
      <c r="R604" s="9">
        <f t="shared" si="66"/>
        <v>0</v>
      </c>
      <c r="S604" s="9">
        <f t="shared" si="67"/>
        <v>0</v>
      </c>
      <c r="T604" s="9">
        <f t="shared" si="68"/>
        <v>0</v>
      </c>
      <c r="V604" s="9">
        <f>VLOOKUP($C604,{"29 - Psychiatrie (Erwachsene)",1;"30 - Kinder- und Jugendpsychiatrie",1;"31 - Psychosomatik",1;"00 - Bitte eine Fachabteilung auswählen",0;0,0},2,0)</f>
        <v>0</v>
      </c>
      <c r="W604" s="9" t="str">
        <f>IF('Angaben KH-Standort'!$D$13&gt;0,"VJ","KJA")</f>
        <v>KJA</v>
      </c>
      <c r="X604" s="9" t="str">
        <f>VLOOKUP(C603,{"29 - Psychiatrie (Erwachsene)","Einrichtungen2";"30 - Kinder- und Jugendpsychiatrie","Einrichtungen2";"31 - Psychosomatik","Einrichtungen2";"00 - Bitte eine Einrichtung auswählen","Leer";0,"Leer"},2,0)</f>
        <v>Leer</v>
      </c>
      <c r="Y604" s="39" t="str">
        <f t="shared" si="69"/>
        <v>Leer</v>
      </c>
      <c r="Z604" s="9" t="str">
        <f>VLOOKUP($C604,{"29 - Psychiatrie (Erwachsene)","Psychiatrie";"30 - Kinder- und Jugendpsychiatrie","KJPsychiatrie";"31 - Psychosomatik","Psychosomatik";"00 - Bitte eine Fachabteilung auswählen","Leer";0,"Leer"},2,0)</f>
        <v>Leer</v>
      </c>
    </row>
    <row r="605" spans="2:26" ht="15" customHeight="1" x14ac:dyDescent="0.25">
      <c r="B605" s="78" t="str">
        <f t="shared" si="70"/>
        <v>!!!</v>
      </c>
      <c r="C605" s="279"/>
      <c r="D605" s="272"/>
      <c r="E605" s="280"/>
      <c r="F605" s="92"/>
      <c r="G605" s="281"/>
      <c r="H605" s="46"/>
      <c r="I605" s="46"/>
      <c r="J605" s="72"/>
      <c r="O605" s="9">
        <f t="shared" si="64"/>
        <v>0</v>
      </c>
      <c r="P605" s="9">
        <f>VLOOKUP(C605,{"29 - Psychiatrie (Erwachsene)",1;"30 - Kinder- und Jugendpsychiatrie",1;"31 - Psychosomatik",1;"00 - Bitte eine Fachabteilung auswählen",0;0,0},2,0)</f>
        <v>0</v>
      </c>
      <c r="Q605" s="9">
        <f t="shared" si="65"/>
        <v>0</v>
      </c>
      <c r="R605" s="9">
        <f t="shared" si="66"/>
        <v>0</v>
      </c>
      <c r="S605" s="9">
        <f t="shared" si="67"/>
        <v>0</v>
      </c>
      <c r="T605" s="9">
        <f t="shared" si="68"/>
        <v>0</v>
      </c>
      <c r="V605" s="9">
        <f>VLOOKUP($C605,{"29 - Psychiatrie (Erwachsene)",1;"30 - Kinder- und Jugendpsychiatrie",1;"31 - Psychosomatik",1;"00 - Bitte eine Fachabteilung auswählen",0;0,0},2,0)</f>
        <v>0</v>
      </c>
      <c r="W605" s="9" t="str">
        <f>IF('Angaben KH-Standort'!$D$13&gt;0,"VJ","KJA")</f>
        <v>KJA</v>
      </c>
      <c r="X605" s="9" t="str">
        <f>VLOOKUP(C604,{"29 - Psychiatrie (Erwachsene)","Einrichtungen2";"30 - Kinder- und Jugendpsychiatrie","Einrichtungen2";"31 - Psychosomatik","Einrichtungen2";"00 - Bitte eine Einrichtung auswählen","Leer";0,"Leer"},2,0)</f>
        <v>Leer</v>
      </c>
      <c r="Y605" s="39" t="str">
        <f t="shared" si="69"/>
        <v>Leer</v>
      </c>
      <c r="Z605" s="9" t="str">
        <f>VLOOKUP($C605,{"29 - Psychiatrie (Erwachsene)","Psychiatrie";"30 - Kinder- und Jugendpsychiatrie","KJPsychiatrie";"31 - Psychosomatik","Psychosomatik";"00 - Bitte eine Fachabteilung auswählen","Leer";0,"Leer"},2,0)</f>
        <v>Leer</v>
      </c>
    </row>
    <row r="606" spans="2:26" ht="15" customHeight="1" x14ac:dyDescent="0.25">
      <c r="B606" s="78" t="str">
        <f t="shared" si="70"/>
        <v>!!!</v>
      </c>
      <c r="C606" s="279"/>
      <c r="D606" s="272"/>
      <c r="E606" s="280"/>
      <c r="F606" s="92"/>
      <c r="G606" s="281"/>
      <c r="H606" s="46"/>
      <c r="I606" s="46"/>
      <c r="J606" s="72"/>
      <c r="O606" s="9">
        <f t="shared" si="64"/>
        <v>0</v>
      </c>
      <c r="P606" s="9">
        <f>VLOOKUP(C606,{"29 - Psychiatrie (Erwachsene)",1;"30 - Kinder- und Jugendpsychiatrie",1;"31 - Psychosomatik",1;"00 - Bitte eine Fachabteilung auswählen",0;0,0},2,0)</f>
        <v>0</v>
      </c>
      <c r="Q606" s="9">
        <f t="shared" si="65"/>
        <v>0</v>
      </c>
      <c r="R606" s="9">
        <f t="shared" si="66"/>
        <v>0</v>
      </c>
      <c r="S606" s="9">
        <f t="shared" si="67"/>
        <v>0</v>
      </c>
      <c r="T606" s="9">
        <f t="shared" si="68"/>
        <v>0</v>
      </c>
      <c r="V606" s="9">
        <f>VLOOKUP($C606,{"29 - Psychiatrie (Erwachsene)",1;"30 - Kinder- und Jugendpsychiatrie",1;"31 - Psychosomatik",1;"00 - Bitte eine Fachabteilung auswählen",0;0,0},2,0)</f>
        <v>0</v>
      </c>
      <c r="W606" s="9" t="str">
        <f>IF('Angaben KH-Standort'!$D$13&gt;0,"VJ","KJA")</f>
        <v>KJA</v>
      </c>
      <c r="X606" s="9" t="str">
        <f>VLOOKUP(C605,{"29 - Psychiatrie (Erwachsene)","Einrichtungen2";"30 - Kinder- und Jugendpsychiatrie","Einrichtungen2";"31 - Psychosomatik","Einrichtungen2";"00 - Bitte eine Einrichtung auswählen","Leer";0,"Leer"},2,0)</f>
        <v>Leer</v>
      </c>
      <c r="Y606" s="39" t="str">
        <f t="shared" si="69"/>
        <v>Leer</v>
      </c>
      <c r="Z606" s="9" t="str">
        <f>VLOOKUP($C606,{"29 - Psychiatrie (Erwachsene)","Psychiatrie";"30 - Kinder- und Jugendpsychiatrie","KJPsychiatrie";"31 - Psychosomatik","Psychosomatik";"00 - Bitte eine Fachabteilung auswählen","Leer";0,"Leer"},2,0)</f>
        <v>Leer</v>
      </c>
    </row>
    <row r="607" spans="2:26" ht="15" customHeight="1" x14ac:dyDescent="0.25">
      <c r="B607" s="78" t="str">
        <f t="shared" si="70"/>
        <v>!!!</v>
      </c>
      <c r="C607" s="279"/>
      <c r="D607" s="272"/>
      <c r="E607" s="280"/>
      <c r="F607" s="92"/>
      <c r="G607" s="281"/>
      <c r="H607" s="46"/>
      <c r="I607" s="46"/>
      <c r="J607" s="72"/>
      <c r="O607" s="9">
        <f t="shared" si="64"/>
        <v>0</v>
      </c>
      <c r="P607" s="9">
        <f>VLOOKUP(C607,{"29 - Psychiatrie (Erwachsene)",1;"30 - Kinder- und Jugendpsychiatrie",1;"31 - Psychosomatik",1;"00 - Bitte eine Fachabteilung auswählen",0;0,0},2,0)</f>
        <v>0</v>
      </c>
      <c r="Q607" s="9">
        <f t="shared" si="65"/>
        <v>0</v>
      </c>
      <c r="R607" s="9">
        <f t="shared" si="66"/>
        <v>0</v>
      </c>
      <c r="S607" s="9">
        <f t="shared" si="67"/>
        <v>0</v>
      </c>
      <c r="T607" s="9">
        <f t="shared" si="68"/>
        <v>0</v>
      </c>
      <c r="V607" s="9">
        <f>VLOOKUP($C607,{"29 - Psychiatrie (Erwachsene)",1;"30 - Kinder- und Jugendpsychiatrie",1;"31 - Psychosomatik",1;"00 - Bitte eine Fachabteilung auswählen",0;0,0},2,0)</f>
        <v>0</v>
      </c>
      <c r="W607" s="9" t="str">
        <f>IF('Angaben KH-Standort'!$D$13&gt;0,"VJ","KJA")</f>
        <v>KJA</v>
      </c>
      <c r="X607" s="9" t="str">
        <f>VLOOKUP(C606,{"29 - Psychiatrie (Erwachsene)","Einrichtungen2";"30 - Kinder- und Jugendpsychiatrie","Einrichtungen2";"31 - Psychosomatik","Einrichtungen2";"00 - Bitte eine Einrichtung auswählen","Leer";0,"Leer"},2,0)</f>
        <v>Leer</v>
      </c>
      <c r="Y607" s="39" t="str">
        <f t="shared" si="69"/>
        <v>Leer</v>
      </c>
      <c r="Z607" s="9" t="str">
        <f>VLOOKUP($C607,{"29 - Psychiatrie (Erwachsene)","Psychiatrie";"30 - Kinder- und Jugendpsychiatrie","KJPsychiatrie";"31 - Psychosomatik","Psychosomatik";"00 - Bitte eine Fachabteilung auswählen","Leer";0,"Leer"},2,0)</f>
        <v>Leer</v>
      </c>
    </row>
    <row r="608" spans="2:26" ht="15" customHeight="1" x14ac:dyDescent="0.25">
      <c r="B608" s="78" t="str">
        <f t="shared" si="70"/>
        <v>!!!</v>
      </c>
      <c r="C608" s="279"/>
      <c r="D608" s="272"/>
      <c r="E608" s="280"/>
      <c r="F608" s="92"/>
      <c r="G608" s="281"/>
      <c r="H608" s="46"/>
      <c r="I608" s="46"/>
      <c r="J608" s="72"/>
      <c r="O608" s="9">
        <f t="shared" si="64"/>
        <v>0</v>
      </c>
      <c r="P608" s="9">
        <f>VLOOKUP(C608,{"29 - Psychiatrie (Erwachsene)",1;"30 - Kinder- und Jugendpsychiatrie",1;"31 - Psychosomatik",1;"00 - Bitte eine Fachabteilung auswählen",0;0,0},2,0)</f>
        <v>0</v>
      </c>
      <c r="Q608" s="9">
        <f t="shared" si="65"/>
        <v>0</v>
      </c>
      <c r="R608" s="9">
        <f t="shared" si="66"/>
        <v>0</v>
      </c>
      <c r="S608" s="9">
        <f t="shared" si="67"/>
        <v>0</v>
      </c>
      <c r="T608" s="9">
        <f t="shared" si="68"/>
        <v>0</v>
      </c>
      <c r="V608" s="9">
        <f>VLOOKUP($C608,{"29 - Psychiatrie (Erwachsene)",1;"30 - Kinder- und Jugendpsychiatrie",1;"31 - Psychosomatik",1;"00 - Bitte eine Fachabteilung auswählen",0;0,0},2,0)</f>
        <v>0</v>
      </c>
      <c r="W608" s="9" t="str">
        <f>IF('Angaben KH-Standort'!$D$13&gt;0,"VJ","KJA")</f>
        <v>KJA</v>
      </c>
      <c r="X608" s="9" t="str">
        <f>VLOOKUP(C607,{"29 - Psychiatrie (Erwachsene)","Einrichtungen2";"30 - Kinder- und Jugendpsychiatrie","Einrichtungen2";"31 - Psychosomatik","Einrichtungen2";"00 - Bitte eine Einrichtung auswählen","Leer";0,"Leer"},2,0)</f>
        <v>Leer</v>
      </c>
      <c r="Y608" s="39" t="str">
        <f t="shared" si="69"/>
        <v>Leer</v>
      </c>
      <c r="Z608" s="9" t="str">
        <f>VLOOKUP($C608,{"29 - Psychiatrie (Erwachsene)","Psychiatrie";"30 - Kinder- und Jugendpsychiatrie","KJPsychiatrie";"31 - Psychosomatik","Psychosomatik";"00 - Bitte eine Fachabteilung auswählen","Leer";0,"Leer"},2,0)</f>
        <v>Leer</v>
      </c>
    </row>
    <row r="609" spans="2:26" ht="15" customHeight="1" x14ac:dyDescent="0.25">
      <c r="B609" s="78" t="str">
        <f t="shared" si="70"/>
        <v>!!!</v>
      </c>
      <c r="C609" s="279"/>
      <c r="D609" s="272"/>
      <c r="E609" s="280"/>
      <c r="F609" s="92"/>
      <c r="G609" s="281"/>
      <c r="H609" s="46"/>
      <c r="I609" s="46"/>
      <c r="J609" s="72"/>
      <c r="O609" s="9">
        <f t="shared" si="64"/>
        <v>0</v>
      </c>
      <c r="P609" s="9">
        <f>VLOOKUP(C609,{"29 - Psychiatrie (Erwachsene)",1;"30 - Kinder- und Jugendpsychiatrie",1;"31 - Psychosomatik",1;"00 - Bitte eine Fachabteilung auswählen",0;0,0},2,0)</f>
        <v>0</v>
      </c>
      <c r="Q609" s="9">
        <f t="shared" si="65"/>
        <v>0</v>
      </c>
      <c r="R609" s="9">
        <f t="shared" si="66"/>
        <v>0</v>
      </c>
      <c r="S609" s="9">
        <f t="shared" si="67"/>
        <v>0</v>
      </c>
      <c r="T609" s="9">
        <f t="shared" si="68"/>
        <v>0</v>
      </c>
      <c r="V609" s="9">
        <f>VLOOKUP($C609,{"29 - Psychiatrie (Erwachsene)",1;"30 - Kinder- und Jugendpsychiatrie",1;"31 - Psychosomatik",1;"00 - Bitte eine Fachabteilung auswählen",0;0,0},2,0)</f>
        <v>0</v>
      </c>
      <c r="W609" s="9" t="str">
        <f>IF('Angaben KH-Standort'!$D$13&gt;0,"VJ","KJA")</f>
        <v>KJA</v>
      </c>
      <c r="X609" s="9" t="str">
        <f>VLOOKUP(C608,{"29 - Psychiatrie (Erwachsene)","Einrichtungen2";"30 - Kinder- und Jugendpsychiatrie","Einrichtungen2";"31 - Psychosomatik","Einrichtungen2";"00 - Bitte eine Einrichtung auswählen","Leer";0,"Leer"},2,0)</f>
        <v>Leer</v>
      </c>
      <c r="Y609" s="39" t="str">
        <f t="shared" si="69"/>
        <v>Leer</v>
      </c>
      <c r="Z609" s="9" t="str">
        <f>VLOOKUP($C609,{"29 - Psychiatrie (Erwachsene)","Psychiatrie";"30 - Kinder- und Jugendpsychiatrie","KJPsychiatrie";"31 - Psychosomatik","Psychosomatik";"00 - Bitte eine Fachabteilung auswählen","Leer";0,"Leer"},2,0)</f>
        <v>Leer</v>
      </c>
    </row>
    <row r="610" spans="2:26" ht="15" customHeight="1" x14ac:dyDescent="0.25">
      <c r="B610" s="78" t="str">
        <f t="shared" si="70"/>
        <v>!!!</v>
      </c>
      <c r="C610" s="279"/>
      <c r="D610" s="272"/>
      <c r="E610" s="280"/>
      <c r="F610" s="92"/>
      <c r="G610" s="281"/>
      <c r="H610" s="46"/>
      <c r="I610" s="46"/>
      <c r="J610" s="72"/>
      <c r="O610" s="9">
        <f t="shared" si="64"/>
        <v>0</v>
      </c>
      <c r="P610" s="9">
        <f>VLOOKUP(C610,{"29 - Psychiatrie (Erwachsene)",1;"30 - Kinder- und Jugendpsychiatrie",1;"31 - Psychosomatik",1;"00 - Bitte eine Fachabteilung auswählen",0;0,0},2,0)</f>
        <v>0</v>
      </c>
      <c r="Q610" s="9">
        <f t="shared" si="65"/>
        <v>0</v>
      </c>
      <c r="R610" s="9">
        <f t="shared" si="66"/>
        <v>0</v>
      </c>
      <c r="S610" s="9">
        <f t="shared" si="67"/>
        <v>0</v>
      </c>
      <c r="T610" s="9">
        <f t="shared" si="68"/>
        <v>0</v>
      </c>
      <c r="V610" s="9">
        <f>VLOOKUP($C610,{"29 - Psychiatrie (Erwachsene)",1;"30 - Kinder- und Jugendpsychiatrie",1;"31 - Psychosomatik",1;"00 - Bitte eine Fachabteilung auswählen",0;0,0},2,0)</f>
        <v>0</v>
      </c>
      <c r="W610" s="9" t="str">
        <f>IF('Angaben KH-Standort'!$D$13&gt;0,"VJ","KJA")</f>
        <v>KJA</v>
      </c>
      <c r="X610" s="9" t="str">
        <f>VLOOKUP(C609,{"29 - Psychiatrie (Erwachsene)","Einrichtungen2";"30 - Kinder- und Jugendpsychiatrie","Einrichtungen2";"31 - Psychosomatik","Einrichtungen2";"00 - Bitte eine Einrichtung auswählen","Leer";0,"Leer"},2,0)</f>
        <v>Leer</v>
      </c>
      <c r="Y610" s="39" t="str">
        <f t="shared" si="69"/>
        <v>Leer</v>
      </c>
      <c r="Z610" s="9" t="str">
        <f>VLOOKUP($C610,{"29 - Psychiatrie (Erwachsene)","Psychiatrie";"30 - Kinder- und Jugendpsychiatrie","KJPsychiatrie";"31 - Psychosomatik","Psychosomatik";"00 - Bitte eine Fachabteilung auswählen","Leer";0,"Leer"},2,0)</f>
        <v>Leer</v>
      </c>
    </row>
    <row r="611" spans="2:26" ht="15" customHeight="1" x14ac:dyDescent="0.25">
      <c r="B611" s="78" t="str">
        <f t="shared" si="70"/>
        <v>!!!</v>
      </c>
      <c r="C611" s="279"/>
      <c r="D611" s="272"/>
      <c r="E611" s="280"/>
      <c r="F611" s="92"/>
      <c r="G611" s="281"/>
      <c r="H611" s="46"/>
      <c r="I611" s="46"/>
      <c r="J611" s="72"/>
      <c r="O611" s="9">
        <f t="shared" si="64"/>
        <v>0</v>
      </c>
      <c r="P611" s="9">
        <f>VLOOKUP(C611,{"29 - Psychiatrie (Erwachsene)",1;"30 - Kinder- und Jugendpsychiatrie",1;"31 - Psychosomatik",1;"00 - Bitte eine Fachabteilung auswählen",0;0,0},2,0)</f>
        <v>0</v>
      </c>
      <c r="Q611" s="9">
        <f t="shared" si="65"/>
        <v>0</v>
      </c>
      <c r="R611" s="9">
        <f t="shared" si="66"/>
        <v>0</v>
      </c>
      <c r="S611" s="9">
        <f t="shared" si="67"/>
        <v>0</v>
      </c>
      <c r="T611" s="9">
        <f t="shared" si="68"/>
        <v>0</v>
      </c>
      <c r="V611" s="9">
        <f>VLOOKUP($C611,{"29 - Psychiatrie (Erwachsene)",1;"30 - Kinder- und Jugendpsychiatrie",1;"31 - Psychosomatik",1;"00 - Bitte eine Fachabteilung auswählen",0;0,0},2,0)</f>
        <v>0</v>
      </c>
      <c r="W611" s="9" t="str">
        <f>IF('Angaben KH-Standort'!$D$13&gt;0,"VJ","KJA")</f>
        <v>KJA</v>
      </c>
      <c r="X611" s="9" t="str">
        <f>VLOOKUP(C610,{"29 - Psychiatrie (Erwachsene)","Einrichtungen2";"30 - Kinder- und Jugendpsychiatrie","Einrichtungen2";"31 - Psychosomatik","Einrichtungen2";"00 - Bitte eine Einrichtung auswählen","Leer";0,"Leer"},2,0)</f>
        <v>Leer</v>
      </c>
      <c r="Y611" s="39" t="str">
        <f t="shared" si="69"/>
        <v>Leer</v>
      </c>
      <c r="Z611" s="9" t="str">
        <f>VLOOKUP($C611,{"29 - Psychiatrie (Erwachsene)","Psychiatrie";"30 - Kinder- und Jugendpsychiatrie","KJPsychiatrie";"31 - Psychosomatik","Psychosomatik";"00 - Bitte eine Fachabteilung auswählen","Leer";0,"Leer"},2,0)</f>
        <v>Leer</v>
      </c>
    </row>
    <row r="612" spans="2:26" ht="15" customHeight="1" x14ac:dyDescent="0.25">
      <c r="B612" s="78" t="str">
        <f t="shared" si="70"/>
        <v>!!!</v>
      </c>
      <c r="C612" s="279"/>
      <c r="D612" s="272"/>
      <c r="E612" s="280"/>
      <c r="F612" s="92"/>
      <c r="G612" s="281"/>
      <c r="H612" s="46"/>
      <c r="I612" s="46"/>
      <c r="J612" s="72"/>
      <c r="O612" s="9">
        <f t="shared" si="64"/>
        <v>0</v>
      </c>
      <c r="P612" s="9">
        <f>VLOOKUP(C612,{"29 - Psychiatrie (Erwachsene)",1;"30 - Kinder- und Jugendpsychiatrie",1;"31 - Psychosomatik",1;"00 - Bitte eine Fachabteilung auswählen",0;0,0},2,0)</f>
        <v>0</v>
      </c>
      <c r="Q612" s="9">
        <f t="shared" si="65"/>
        <v>0</v>
      </c>
      <c r="R612" s="9">
        <f t="shared" si="66"/>
        <v>0</v>
      </c>
      <c r="S612" s="9">
        <f t="shared" si="67"/>
        <v>0</v>
      </c>
      <c r="T612" s="9">
        <f t="shared" si="68"/>
        <v>0</v>
      </c>
      <c r="V612" s="9">
        <f>VLOOKUP($C612,{"29 - Psychiatrie (Erwachsene)",1;"30 - Kinder- und Jugendpsychiatrie",1;"31 - Psychosomatik",1;"00 - Bitte eine Fachabteilung auswählen",0;0,0},2,0)</f>
        <v>0</v>
      </c>
      <c r="W612" s="9" t="str">
        <f>IF('Angaben KH-Standort'!$D$13&gt;0,"VJ","KJA")</f>
        <v>KJA</v>
      </c>
      <c r="X612" s="9" t="str">
        <f>VLOOKUP(C611,{"29 - Psychiatrie (Erwachsene)","Einrichtungen2";"30 - Kinder- und Jugendpsychiatrie","Einrichtungen2";"31 - Psychosomatik","Einrichtungen2";"00 - Bitte eine Einrichtung auswählen","Leer";0,"Leer"},2,0)</f>
        <v>Leer</v>
      </c>
      <c r="Y612" s="39" t="str">
        <f t="shared" si="69"/>
        <v>Leer</v>
      </c>
      <c r="Z612" s="9" t="str">
        <f>VLOOKUP($C612,{"29 - Psychiatrie (Erwachsene)","Psychiatrie";"30 - Kinder- und Jugendpsychiatrie","KJPsychiatrie";"31 - Psychosomatik","Psychosomatik";"00 - Bitte eine Fachabteilung auswählen","Leer";0,"Leer"},2,0)</f>
        <v>Leer</v>
      </c>
    </row>
    <row r="613" spans="2:26" ht="15" customHeight="1" x14ac:dyDescent="0.25">
      <c r="B613" s="78" t="str">
        <f t="shared" si="70"/>
        <v>!!!</v>
      </c>
      <c r="C613" s="279"/>
      <c r="D613" s="272"/>
      <c r="E613" s="280"/>
      <c r="F613" s="92"/>
      <c r="G613" s="281"/>
      <c r="H613" s="46"/>
      <c r="I613" s="46"/>
      <c r="J613" s="72"/>
      <c r="O613" s="9">
        <f t="shared" si="64"/>
        <v>0</v>
      </c>
      <c r="P613" s="9">
        <f>VLOOKUP(C613,{"29 - Psychiatrie (Erwachsene)",1;"30 - Kinder- und Jugendpsychiatrie",1;"31 - Psychosomatik",1;"00 - Bitte eine Fachabteilung auswählen",0;0,0},2,0)</f>
        <v>0</v>
      </c>
      <c r="Q613" s="9">
        <f t="shared" si="65"/>
        <v>0</v>
      </c>
      <c r="R613" s="9">
        <f t="shared" si="66"/>
        <v>0</v>
      </c>
      <c r="S613" s="9">
        <f t="shared" si="67"/>
        <v>0</v>
      </c>
      <c r="T613" s="9">
        <f t="shared" si="68"/>
        <v>0</v>
      </c>
      <c r="V613" s="9">
        <f>VLOOKUP($C613,{"29 - Psychiatrie (Erwachsene)",1;"30 - Kinder- und Jugendpsychiatrie",1;"31 - Psychosomatik",1;"00 - Bitte eine Fachabteilung auswählen",0;0,0},2,0)</f>
        <v>0</v>
      </c>
      <c r="W613" s="9" t="str">
        <f>IF('Angaben KH-Standort'!$D$13&gt;0,"VJ","KJA")</f>
        <v>KJA</v>
      </c>
      <c r="X613" s="9" t="str">
        <f>VLOOKUP(C612,{"29 - Psychiatrie (Erwachsene)","Einrichtungen2";"30 - Kinder- und Jugendpsychiatrie","Einrichtungen2";"31 - Psychosomatik","Einrichtungen2";"00 - Bitte eine Einrichtung auswählen","Leer";0,"Leer"},2,0)</f>
        <v>Leer</v>
      </c>
      <c r="Y613" s="39" t="str">
        <f t="shared" si="69"/>
        <v>Leer</v>
      </c>
      <c r="Z613" s="9" t="str">
        <f>VLOOKUP($C613,{"29 - Psychiatrie (Erwachsene)","Psychiatrie";"30 - Kinder- und Jugendpsychiatrie","KJPsychiatrie";"31 - Psychosomatik","Psychosomatik";"00 - Bitte eine Fachabteilung auswählen","Leer";0,"Leer"},2,0)</f>
        <v>Leer</v>
      </c>
    </row>
    <row r="614" spans="2:26" ht="15" customHeight="1" x14ac:dyDescent="0.25">
      <c r="B614" s="78" t="str">
        <f t="shared" si="70"/>
        <v>!!!</v>
      </c>
      <c r="C614" s="279"/>
      <c r="D614" s="272"/>
      <c r="E614" s="280"/>
      <c r="F614" s="92"/>
      <c r="G614" s="281"/>
      <c r="H614" s="46"/>
      <c r="I614" s="46"/>
      <c r="J614" s="72"/>
      <c r="O614" s="9">
        <f t="shared" si="64"/>
        <v>0</v>
      </c>
      <c r="P614" s="9">
        <f>VLOOKUP(C614,{"29 - Psychiatrie (Erwachsene)",1;"30 - Kinder- und Jugendpsychiatrie",1;"31 - Psychosomatik",1;"00 - Bitte eine Fachabteilung auswählen",0;0,0},2,0)</f>
        <v>0</v>
      </c>
      <c r="Q614" s="9">
        <f t="shared" si="65"/>
        <v>0</v>
      </c>
      <c r="R614" s="9">
        <f t="shared" si="66"/>
        <v>0</v>
      </c>
      <c r="S614" s="9">
        <f t="shared" si="67"/>
        <v>0</v>
      </c>
      <c r="T614" s="9">
        <f t="shared" si="68"/>
        <v>0</v>
      </c>
      <c r="V614" s="9">
        <f>VLOOKUP($C614,{"29 - Psychiatrie (Erwachsene)",1;"30 - Kinder- und Jugendpsychiatrie",1;"31 - Psychosomatik",1;"00 - Bitte eine Fachabteilung auswählen",0;0,0},2,0)</f>
        <v>0</v>
      </c>
      <c r="W614" s="9" t="str">
        <f>IF('Angaben KH-Standort'!$D$13&gt;0,"VJ","KJA")</f>
        <v>KJA</v>
      </c>
      <c r="X614" s="9" t="str">
        <f>VLOOKUP(C613,{"29 - Psychiatrie (Erwachsene)","Einrichtungen2";"30 - Kinder- und Jugendpsychiatrie","Einrichtungen2";"31 - Psychosomatik","Einrichtungen2";"00 - Bitte eine Einrichtung auswählen","Leer";0,"Leer"},2,0)</f>
        <v>Leer</v>
      </c>
      <c r="Y614" s="39" t="str">
        <f t="shared" si="69"/>
        <v>Leer</v>
      </c>
      <c r="Z614" s="9" t="str">
        <f>VLOOKUP($C614,{"29 - Psychiatrie (Erwachsene)","Psychiatrie";"30 - Kinder- und Jugendpsychiatrie","KJPsychiatrie";"31 - Psychosomatik","Psychosomatik";"00 - Bitte eine Fachabteilung auswählen","Leer";0,"Leer"},2,0)</f>
        <v>Leer</v>
      </c>
    </row>
    <row r="615" spans="2:26" ht="15" customHeight="1" x14ac:dyDescent="0.25">
      <c r="B615" s="78" t="str">
        <f t="shared" si="70"/>
        <v>!!!</v>
      </c>
      <c r="C615" s="279"/>
      <c r="D615" s="272"/>
      <c r="E615" s="280"/>
      <c r="F615" s="92"/>
      <c r="G615" s="281"/>
      <c r="H615" s="46"/>
      <c r="I615" s="46"/>
      <c r="J615" s="72"/>
      <c r="O615" s="9">
        <f t="shared" si="64"/>
        <v>0</v>
      </c>
      <c r="P615" s="9">
        <f>VLOOKUP(C615,{"29 - Psychiatrie (Erwachsene)",1;"30 - Kinder- und Jugendpsychiatrie",1;"31 - Psychosomatik",1;"00 - Bitte eine Fachabteilung auswählen",0;0,0},2,0)</f>
        <v>0</v>
      </c>
      <c r="Q615" s="9">
        <f t="shared" si="65"/>
        <v>0</v>
      </c>
      <c r="R615" s="9">
        <f t="shared" si="66"/>
        <v>0</v>
      </c>
      <c r="S615" s="9">
        <f t="shared" si="67"/>
        <v>0</v>
      </c>
      <c r="T615" s="9">
        <f t="shared" si="68"/>
        <v>0</v>
      </c>
      <c r="V615" s="9">
        <f>VLOOKUP($C615,{"29 - Psychiatrie (Erwachsene)",1;"30 - Kinder- und Jugendpsychiatrie",1;"31 - Psychosomatik",1;"00 - Bitte eine Fachabteilung auswählen",0;0,0},2,0)</f>
        <v>0</v>
      </c>
      <c r="W615" s="9" t="str">
        <f>IF('Angaben KH-Standort'!$D$13&gt;0,"VJ","KJA")</f>
        <v>KJA</v>
      </c>
      <c r="X615" s="9" t="str">
        <f>VLOOKUP(C614,{"29 - Psychiatrie (Erwachsene)","Einrichtungen2";"30 - Kinder- und Jugendpsychiatrie","Einrichtungen2";"31 - Psychosomatik","Einrichtungen2";"00 - Bitte eine Einrichtung auswählen","Leer";0,"Leer"},2,0)</f>
        <v>Leer</v>
      </c>
      <c r="Y615" s="39" t="str">
        <f t="shared" si="69"/>
        <v>Leer</v>
      </c>
      <c r="Z615" s="9" t="str">
        <f>VLOOKUP($C615,{"29 - Psychiatrie (Erwachsene)","Psychiatrie";"30 - Kinder- und Jugendpsychiatrie","KJPsychiatrie";"31 - Psychosomatik","Psychosomatik";"00 - Bitte eine Fachabteilung auswählen","Leer";0,"Leer"},2,0)</f>
        <v>Leer</v>
      </c>
    </row>
    <row r="616" spans="2:26" ht="15" customHeight="1" x14ac:dyDescent="0.25">
      <c r="B616" s="78" t="str">
        <f t="shared" si="70"/>
        <v>!!!</v>
      </c>
      <c r="C616" s="279"/>
      <c r="D616" s="272"/>
      <c r="E616" s="280"/>
      <c r="F616" s="92"/>
      <c r="G616" s="281"/>
      <c r="H616" s="46"/>
      <c r="I616" s="46"/>
      <c r="J616" s="72"/>
      <c r="O616" s="9">
        <f t="shared" si="64"/>
        <v>0</v>
      </c>
      <c r="P616" s="9">
        <f>VLOOKUP(C616,{"29 - Psychiatrie (Erwachsene)",1;"30 - Kinder- und Jugendpsychiatrie",1;"31 - Psychosomatik",1;"00 - Bitte eine Fachabteilung auswählen",0;0,0},2,0)</f>
        <v>0</v>
      </c>
      <c r="Q616" s="9">
        <f t="shared" si="65"/>
        <v>0</v>
      </c>
      <c r="R616" s="9">
        <f t="shared" si="66"/>
        <v>0</v>
      </c>
      <c r="S616" s="9">
        <f t="shared" si="67"/>
        <v>0</v>
      </c>
      <c r="T616" s="9">
        <f t="shared" si="68"/>
        <v>0</v>
      </c>
      <c r="V616" s="9">
        <f>VLOOKUP($C616,{"29 - Psychiatrie (Erwachsene)",1;"30 - Kinder- und Jugendpsychiatrie",1;"31 - Psychosomatik",1;"00 - Bitte eine Fachabteilung auswählen",0;0,0},2,0)</f>
        <v>0</v>
      </c>
      <c r="W616" s="9" t="str">
        <f>IF('Angaben KH-Standort'!$D$13&gt;0,"VJ","KJA")</f>
        <v>KJA</v>
      </c>
      <c r="X616" s="9" t="str">
        <f>VLOOKUP(C615,{"29 - Psychiatrie (Erwachsene)","Einrichtungen2";"30 - Kinder- und Jugendpsychiatrie","Einrichtungen2";"31 - Psychosomatik","Einrichtungen2";"00 - Bitte eine Einrichtung auswählen","Leer";0,"Leer"},2,0)</f>
        <v>Leer</v>
      </c>
      <c r="Y616" s="39" t="str">
        <f t="shared" si="69"/>
        <v>Leer</v>
      </c>
      <c r="Z616" s="9" t="str">
        <f>VLOOKUP($C616,{"29 - Psychiatrie (Erwachsene)","Psychiatrie";"30 - Kinder- und Jugendpsychiatrie","KJPsychiatrie";"31 - Psychosomatik","Psychosomatik";"00 - Bitte eine Fachabteilung auswählen","Leer";0,"Leer"},2,0)</f>
        <v>Leer</v>
      </c>
    </row>
    <row r="617" spans="2:26" ht="15" customHeight="1" x14ac:dyDescent="0.25">
      <c r="B617" s="78" t="str">
        <f t="shared" si="70"/>
        <v>!!!</v>
      </c>
      <c r="C617" s="279"/>
      <c r="D617" s="272"/>
      <c r="E617" s="280"/>
      <c r="F617" s="92"/>
      <c r="G617" s="281"/>
      <c r="H617" s="46"/>
      <c r="I617" s="46"/>
      <c r="J617" s="72"/>
      <c r="O617" s="9">
        <f t="shared" si="64"/>
        <v>0</v>
      </c>
      <c r="P617" s="9">
        <f>VLOOKUP(C617,{"29 - Psychiatrie (Erwachsene)",1;"30 - Kinder- und Jugendpsychiatrie",1;"31 - Psychosomatik",1;"00 - Bitte eine Fachabteilung auswählen",0;0,0},2,0)</f>
        <v>0</v>
      </c>
      <c r="Q617" s="9">
        <f t="shared" si="65"/>
        <v>0</v>
      </c>
      <c r="R617" s="9">
        <f t="shared" si="66"/>
        <v>0</v>
      </c>
      <c r="S617" s="9">
        <f t="shared" si="67"/>
        <v>0</v>
      </c>
      <c r="T617" s="9">
        <f t="shared" si="68"/>
        <v>0</v>
      </c>
      <c r="V617" s="9">
        <f>VLOOKUP($C617,{"29 - Psychiatrie (Erwachsene)",1;"30 - Kinder- und Jugendpsychiatrie",1;"31 - Psychosomatik",1;"00 - Bitte eine Fachabteilung auswählen",0;0,0},2,0)</f>
        <v>0</v>
      </c>
      <c r="W617" s="9" t="str">
        <f>IF('Angaben KH-Standort'!$D$13&gt;0,"VJ","KJA")</f>
        <v>KJA</v>
      </c>
      <c r="X617" s="9" t="str">
        <f>VLOOKUP(C616,{"29 - Psychiatrie (Erwachsene)","Einrichtungen2";"30 - Kinder- und Jugendpsychiatrie","Einrichtungen2";"31 - Psychosomatik","Einrichtungen2";"00 - Bitte eine Einrichtung auswählen","Leer";0,"Leer"},2,0)</f>
        <v>Leer</v>
      </c>
      <c r="Y617" s="39" t="str">
        <f t="shared" si="69"/>
        <v>Leer</v>
      </c>
      <c r="Z617" s="9" t="str">
        <f>VLOOKUP($C617,{"29 - Psychiatrie (Erwachsene)","Psychiatrie";"30 - Kinder- und Jugendpsychiatrie","KJPsychiatrie";"31 - Psychosomatik","Psychosomatik";"00 - Bitte eine Fachabteilung auswählen","Leer";0,"Leer"},2,0)</f>
        <v>Leer</v>
      </c>
    </row>
    <row r="618" spans="2:26" ht="15" customHeight="1" x14ac:dyDescent="0.25">
      <c r="B618" s="78" t="str">
        <f t="shared" si="70"/>
        <v>!!!</v>
      </c>
      <c r="C618" s="279"/>
      <c r="D618" s="272"/>
      <c r="E618" s="280"/>
      <c r="F618" s="92"/>
      <c r="G618" s="281"/>
      <c r="H618" s="46"/>
      <c r="I618" s="46"/>
      <c r="J618" s="72"/>
      <c r="O618" s="9">
        <f t="shared" si="64"/>
        <v>0</v>
      </c>
      <c r="P618" s="9">
        <f>VLOOKUP(C618,{"29 - Psychiatrie (Erwachsene)",1;"30 - Kinder- und Jugendpsychiatrie",1;"31 - Psychosomatik",1;"00 - Bitte eine Fachabteilung auswählen",0;0,0},2,0)</f>
        <v>0</v>
      </c>
      <c r="Q618" s="9">
        <f t="shared" si="65"/>
        <v>0</v>
      </c>
      <c r="R618" s="9">
        <f t="shared" si="66"/>
        <v>0</v>
      </c>
      <c r="S618" s="9">
        <f t="shared" si="67"/>
        <v>0</v>
      </c>
      <c r="T618" s="9">
        <f t="shared" si="68"/>
        <v>0</v>
      </c>
      <c r="V618" s="9">
        <f>VLOOKUP($C618,{"29 - Psychiatrie (Erwachsene)",1;"30 - Kinder- und Jugendpsychiatrie",1;"31 - Psychosomatik",1;"00 - Bitte eine Fachabteilung auswählen",0;0,0},2,0)</f>
        <v>0</v>
      </c>
      <c r="W618" s="9" t="str">
        <f>IF('Angaben KH-Standort'!$D$13&gt;0,"VJ","KJA")</f>
        <v>KJA</v>
      </c>
      <c r="X618" s="9" t="str">
        <f>VLOOKUP(C617,{"29 - Psychiatrie (Erwachsene)","Einrichtungen2";"30 - Kinder- und Jugendpsychiatrie","Einrichtungen2";"31 - Psychosomatik","Einrichtungen2";"00 - Bitte eine Einrichtung auswählen","Leer";0,"Leer"},2,0)</f>
        <v>Leer</v>
      </c>
      <c r="Y618" s="39" t="str">
        <f t="shared" si="69"/>
        <v>Leer</v>
      </c>
      <c r="Z618" s="9" t="str">
        <f>VLOOKUP($C618,{"29 - Psychiatrie (Erwachsene)","Psychiatrie";"30 - Kinder- und Jugendpsychiatrie","KJPsychiatrie";"31 - Psychosomatik","Psychosomatik";"00 - Bitte eine Fachabteilung auswählen","Leer";0,"Leer"},2,0)</f>
        <v>Leer</v>
      </c>
    </row>
    <row r="619" spans="2:26" ht="15" customHeight="1" x14ac:dyDescent="0.25">
      <c r="B619" s="78" t="str">
        <f t="shared" si="70"/>
        <v>!!!</v>
      </c>
      <c r="C619" s="279"/>
      <c r="D619" s="272"/>
      <c r="E619" s="280"/>
      <c r="F619" s="92"/>
      <c r="G619" s="281"/>
      <c r="H619" s="46"/>
      <c r="I619" s="46"/>
      <c r="J619" s="72"/>
      <c r="O619" s="9">
        <f t="shared" si="64"/>
        <v>0</v>
      </c>
      <c r="P619" s="9">
        <f>VLOOKUP(C619,{"29 - Psychiatrie (Erwachsene)",1;"30 - Kinder- und Jugendpsychiatrie",1;"31 - Psychosomatik",1;"00 - Bitte eine Fachabteilung auswählen",0;0,0},2,0)</f>
        <v>0</v>
      </c>
      <c r="Q619" s="9">
        <f t="shared" si="65"/>
        <v>0</v>
      </c>
      <c r="R619" s="9">
        <f t="shared" si="66"/>
        <v>0</v>
      </c>
      <c r="S619" s="9">
        <f t="shared" si="67"/>
        <v>0</v>
      </c>
      <c r="T619" s="9">
        <f t="shared" si="68"/>
        <v>0</v>
      </c>
      <c r="V619" s="9">
        <f>VLOOKUP($C619,{"29 - Psychiatrie (Erwachsene)",1;"30 - Kinder- und Jugendpsychiatrie",1;"31 - Psychosomatik",1;"00 - Bitte eine Fachabteilung auswählen",0;0,0},2,0)</f>
        <v>0</v>
      </c>
      <c r="W619" s="9" t="str">
        <f>IF('Angaben KH-Standort'!$D$13&gt;0,"VJ","KJA")</f>
        <v>KJA</v>
      </c>
      <c r="X619" s="9" t="str">
        <f>VLOOKUP(C618,{"29 - Psychiatrie (Erwachsene)","Einrichtungen2";"30 - Kinder- und Jugendpsychiatrie","Einrichtungen2";"31 - Psychosomatik","Einrichtungen2";"00 - Bitte eine Einrichtung auswählen","Leer";0,"Leer"},2,0)</f>
        <v>Leer</v>
      </c>
      <c r="Y619" s="39" t="str">
        <f t="shared" si="69"/>
        <v>Leer</v>
      </c>
      <c r="Z619" s="9" t="str">
        <f>VLOOKUP($C619,{"29 - Psychiatrie (Erwachsene)","Psychiatrie";"30 - Kinder- und Jugendpsychiatrie","KJPsychiatrie";"31 - Psychosomatik","Psychosomatik";"00 - Bitte eine Fachabteilung auswählen","Leer";0,"Leer"},2,0)</f>
        <v>Leer</v>
      </c>
    </row>
    <row r="620" spans="2:26" ht="15" customHeight="1" x14ac:dyDescent="0.25">
      <c r="B620" s="78" t="str">
        <f t="shared" si="70"/>
        <v>!!!</v>
      </c>
      <c r="C620" s="279"/>
      <c r="D620" s="272"/>
      <c r="E620" s="280"/>
      <c r="F620" s="92"/>
      <c r="G620" s="281"/>
      <c r="H620" s="46"/>
      <c r="I620" s="46"/>
      <c r="J620" s="72"/>
      <c r="O620" s="9">
        <f t="shared" si="64"/>
        <v>0</v>
      </c>
      <c r="P620" s="9">
        <f>VLOOKUP(C620,{"29 - Psychiatrie (Erwachsene)",1;"30 - Kinder- und Jugendpsychiatrie",1;"31 - Psychosomatik",1;"00 - Bitte eine Fachabteilung auswählen",0;0,0},2,0)</f>
        <v>0</v>
      </c>
      <c r="Q620" s="9">
        <f t="shared" si="65"/>
        <v>0</v>
      </c>
      <c r="R620" s="9">
        <f t="shared" si="66"/>
        <v>0</v>
      </c>
      <c r="S620" s="9">
        <f t="shared" si="67"/>
        <v>0</v>
      </c>
      <c r="T620" s="9">
        <f t="shared" si="68"/>
        <v>0</v>
      </c>
      <c r="V620" s="9">
        <f>VLOOKUP($C620,{"29 - Psychiatrie (Erwachsene)",1;"30 - Kinder- und Jugendpsychiatrie",1;"31 - Psychosomatik",1;"00 - Bitte eine Fachabteilung auswählen",0;0,0},2,0)</f>
        <v>0</v>
      </c>
      <c r="W620" s="9" t="str">
        <f>IF('Angaben KH-Standort'!$D$13&gt;0,"VJ","KJA")</f>
        <v>KJA</v>
      </c>
      <c r="X620" s="9" t="str">
        <f>VLOOKUP(C619,{"29 - Psychiatrie (Erwachsene)","Einrichtungen2";"30 - Kinder- und Jugendpsychiatrie","Einrichtungen2";"31 - Psychosomatik","Einrichtungen2";"00 - Bitte eine Einrichtung auswählen","Leer";0,"Leer"},2,0)</f>
        <v>Leer</v>
      </c>
      <c r="Y620" s="39" t="str">
        <f t="shared" si="69"/>
        <v>Leer</v>
      </c>
      <c r="Z620" s="9" t="str">
        <f>VLOOKUP($C620,{"29 - Psychiatrie (Erwachsene)","Psychiatrie";"30 - Kinder- und Jugendpsychiatrie","KJPsychiatrie";"31 - Psychosomatik","Psychosomatik";"00 - Bitte eine Fachabteilung auswählen","Leer";0,"Leer"},2,0)</f>
        <v>Leer</v>
      </c>
    </row>
    <row r="621" spans="2:26" ht="15" customHeight="1" x14ac:dyDescent="0.25">
      <c r="B621" s="78" t="str">
        <f t="shared" si="70"/>
        <v>!!!</v>
      </c>
      <c r="C621" s="279"/>
      <c r="D621" s="272"/>
      <c r="E621" s="280"/>
      <c r="F621" s="92"/>
      <c r="G621" s="281"/>
      <c r="H621" s="46"/>
      <c r="I621" s="46"/>
      <c r="J621" s="72"/>
      <c r="O621" s="9">
        <f t="shared" si="64"/>
        <v>0</v>
      </c>
      <c r="P621" s="9">
        <f>VLOOKUP(C621,{"29 - Psychiatrie (Erwachsene)",1;"30 - Kinder- und Jugendpsychiatrie",1;"31 - Psychosomatik",1;"00 - Bitte eine Fachabteilung auswählen",0;0,0},2,0)</f>
        <v>0</v>
      </c>
      <c r="Q621" s="9">
        <f t="shared" si="65"/>
        <v>0</v>
      </c>
      <c r="R621" s="9">
        <f t="shared" si="66"/>
        <v>0</v>
      </c>
      <c r="S621" s="9">
        <f t="shared" si="67"/>
        <v>0</v>
      </c>
      <c r="T621" s="9">
        <f t="shared" si="68"/>
        <v>0</v>
      </c>
      <c r="V621" s="9">
        <f>VLOOKUP($C621,{"29 - Psychiatrie (Erwachsene)",1;"30 - Kinder- und Jugendpsychiatrie",1;"31 - Psychosomatik",1;"00 - Bitte eine Fachabteilung auswählen",0;0,0},2,0)</f>
        <v>0</v>
      </c>
      <c r="W621" s="9" t="str">
        <f>IF('Angaben KH-Standort'!$D$13&gt;0,"VJ","KJA")</f>
        <v>KJA</v>
      </c>
      <c r="X621" s="9" t="str">
        <f>VLOOKUP(C620,{"29 - Psychiatrie (Erwachsene)","Einrichtungen2";"30 - Kinder- und Jugendpsychiatrie","Einrichtungen2";"31 - Psychosomatik","Einrichtungen2";"00 - Bitte eine Einrichtung auswählen","Leer";0,"Leer"},2,0)</f>
        <v>Leer</v>
      </c>
      <c r="Y621" s="39" t="str">
        <f t="shared" si="69"/>
        <v>Leer</v>
      </c>
      <c r="Z621" s="9" t="str">
        <f>VLOOKUP($C621,{"29 - Psychiatrie (Erwachsene)","Psychiatrie";"30 - Kinder- und Jugendpsychiatrie","KJPsychiatrie";"31 - Psychosomatik","Psychosomatik";"00 - Bitte eine Fachabteilung auswählen","Leer";0,"Leer"},2,0)</f>
        <v>Leer</v>
      </c>
    </row>
    <row r="622" spans="2:26" ht="15" customHeight="1" x14ac:dyDescent="0.25">
      <c r="B622" s="78" t="str">
        <f t="shared" si="70"/>
        <v>!!!</v>
      </c>
      <c r="C622" s="279"/>
      <c r="D622" s="272"/>
      <c r="E622" s="280"/>
      <c r="F622" s="92"/>
      <c r="G622" s="281"/>
      <c r="H622" s="46"/>
      <c r="I622" s="46"/>
      <c r="J622" s="72"/>
      <c r="O622" s="9">
        <f t="shared" si="64"/>
        <v>0</v>
      </c>
      <c r="P622" s="9">
        <f>VLOOKUP(C622,{"29 - Psychiatrie (Erwachsene)",1;"30 - Kinder- und Jugendpsychiatrie",1;"31 - Psychosomatik",1;"00 - Bitte eine Fachabteilung auswählen",0;0,0},2,0)</f>
        <v>0</v>
      </c>
      <c r="Q622" s="9">
        <f t="shared" si="65"/>
        <v>0</v>
      </c>
      <c r="R622" s="9">
        <f t="shared" si="66"/>
        <v>0</v>
      </c>
      <c r="S622" s="9">
        <f t="shared" si="67"/>
        <v>0</v>
      </c>
      <c r="T622" s="9">
        <f t="shared" si="68"/>
        <v>0</v>
      </c>
      <c r="V622" s="9">
        <f>VLOOKUP($C622,{"29 - Psychiatrie (Erwachsene)",1;"30 - Kinder- und Jugendpsychiatrie",1;"31 - Psychosomatik",1;"00 - Bitte eine Fachabteilung auswählen",0;0,0},2,0)</f>
        <v>0</v>
      </c>
      <c r="W622" s="9" t="str">
        <f>IF('Angaben KH-Standort'!$D$13&gt;0,"VJ","KJA")</f>
        <v>KJA</v>
      </c>
      <c r="X622" s="9" t="str">
        <f>VLOOKUP(C621,{"29 - Psychiatrie (Erwachsene)","Einrichtungen2";"30 - Kinder- und Jugendpsychiatrie","Einrichtungen2";"31 - Psychosomatik","Einrichtungen2";"00 - Bitte eine Einrichtung auswählen","Leer";0,"Leer"},2,0)</f>
        <v>Leer</v>
      </c>
      <c r="Y622" s="39" t="str">
        <f t="shared" si="69"/>
        <v>Leer</v>
      </c>
      <c r="Z622" s="9" t="str">
        <f>VLOOKUP($C622,{"29 - Psychiatrie (Erwachsene)","Psychiatrie";"30 - Kinder- und Jugendpsychiatrie","KJPsychiatrie";"31 - Psychosomatik","Psychosomatik";"00 - Bitte eine Fachabteilung auswählen","Leer";0,"Leer"},2,0)</f>
        <v>Leer</v>
      </c>
    </row>
    <row r="623" spans="2:26" ht="15" customHeight="1" x14ac:dyDescent="0.25">
      <c r="B623" s="78" t="str">
        <f t="shared" si="70"/>
        <v>!!!</v>
      </c>
      <c r="C623" s="279"/>
      <c r="D623" s="272"/>
      <c r="E623" s="280"/>
      <c r="F623" s="92"/>
      <c r="G623" s="281"/>
      <c r="H623" s="46"/>
      <c r="I623" s="46"/>
      <c r="J623" s="72"/>
      <c r="O623" s="9">
        <f t="shared" si="64"/>
        <v>0</v>
      </c>
      <c r="P623" s="9">
        <f>VLOOKUP(C623,{"29 - Psychiatrie (Erwachsene)",1;"30 - Kinder- und Jugendpsychiatrie",1;"31 - Psychosomatik",1;"00 - Bitte eine Fachabteilung auswählen",0;0,0},2,0)</f>
        <v>0</v>
      </c>
      <c r="Q623" s="9">
        <f t="shared" si="65"/>
        <v>0</v>
      </c>
      <c r="R623" s="9">
        <f t="shared" si="66"/>
        <v>0</v>
      </c>
      <c r="S623" s="9">
        <f t="shared" si="67"/>
        <v>0</v>
      </c>
      <c r="T623" s="9">
        <f t="shared" si="68"/>
        <v>0</v>
      </c>
      <c r="V623" s="9">
        <f>VLOOKUP($C623,{"29 - Psychiatrie (Erwachsene)",1;"30 - Kinder- und Jugendpsychiatrie",1;"31 - Psychosomatik",1;"00 - Bitte eine Fachabteilung auswählen",0;0,0},2,0)</f>
        <v>0</v>
      </c>
      <c r="W623" s="9" t="str">
        <f>IF('Angaben KH-Standort'!$D$13&gt;0,"VJ","KJA")</f>
        <v>KJA</v>
      </c>
      <c r="X623" s="9" t="str">
        <f>VLOOKUP(C622,{"29 - Psychiatrie (Erwachsene)","Einrichtungen2";"30 - Kinder- und Jugendpsychiatrie","Einrichtungen2";"31 - Psychosomatik","Einrichtungen2";"00 - Bitte eine Einrichtung auswählen","Leer";0,"Leer"},2,0)</f>
        <v>Leer</v>
      </c>
      <c r="Y623" s="39" t="str">
        <f t="shared" si="69"/>
        <v>Leer</v>
      </c>
      <c r="Z623" s="9" t="str">
        <f>VLOOKUP($C623,{"29 - Psychiatrie (Erwachsene)","Psychiatrie";"30 - Kinder- und Jugendpsychiatrie","KJPsychiatrie";"31 - Psychosomatik","Psychosomatik";"00 - Bitte eine Fachabteilung auswählen","Leer";0,"Leer"},2,0)</f>
        <v>Leer</v>
      </c>
    </row>
    <row r="624" spans="2:26" ht="15" customHeight="1" x14ac:dyDescent="0.25">
      <c r="B624" s="78" t="str">
        <f t="shared" si="70"/>
        <v>!!!</v>
      </c>
      <c r="C624" s="279"/>
      <c r="D624" s="272"/>
      <c r="E624" s="280"/>
      <c r="F624" s="92"/>
      <c r="G624" s="281"/>
      <c r="H624" s="46"/>
      <c r="I624" s="46"/>
      <c r="J624" s="72"/>
      <c r="O624" s="9">
        <f t="shared" si="64"/>
        <v>0</v>
      </c>
      <c r="P624" s="9">
        <f>VLOOKUP(C624,{"29 - Psychiatrie (Erwachsene)",1;"30 - Kinder- und Jugendpsychiatrie",1;"31 - Psychosomatik",1;"00 - Bitte eine Fachabteilung auswählen",0;0,0},2,0)</f>
        <v>0</v>
      </c>
      <c r="Q624" s="9">
        <f t="shared" si="65"/>
        <v>0</v>
      </c>
      <c r="R624" s="9">
        <f t="shared" si="66"/>
        <v>0</v>
      </c>
      <c r="S624" s="9">
        <f t="shared" si="67"/>
        <v>0</v>
      </c>
      <c r="T624" s="9">
        <f t="shared" si="68"/>
        <v>0</v>
      </c>
      <c r="V624" s="9">
        <f>VLOOKUP($C624,{"29 - Psychiatrie (Erwachsene)",1;"30 - Kinder- und Jugendpsychiatrie",1;"31 - Psychosomatik",1;"00 - Bitte eine Fachabteilung auswählen",0;0,0},2,0)</f>
        <v>0</v>
      </c>
      <c r="W624" s="9" t="str">
        <f>IF('Angaben KH-Standort'!$D$13&gt;0,"VJ","KJA")</f>
        <v>KJA</v>
      </c>
      <c r="X624" s="9" t="str">
        <f>VLOOKUP(C623,{"29 - Psychiatrie (Erwachsene)","Einrichtungen2";"30 - Kinder- und Jugendpsychiatrie","Einrichtungen2";"31 - Psychosomatik","Einrichtungen2";"00 - Bitte eine Einrichtung auswählen","Leer";0,"Leer"},2,0)</f>
        <v>Leer</v>
      </c>
      <c r="Y624" s="39" t="str">
        <f t="shared" si="69"/>
        <v>Leer</v>
      </c>
      <c r="Z624" s="9" t="str">
        <f>VLOOKUP($C624,{"29 - Psychiatrie (Erwachsene)","Psychiatrie";"30 - Kinder- und Jugendpsychiatrie","KJPsychiatrie";"31 - Psychosomatik","Psychosomatik";"00 - Bitte eine Fachabteilung auswählen","Leer";0,"Leer"},2,0)</f>
        <v>Leer</v>
      </c>
    </row>
    <row r="625" spans="2:26" ht="15" customHeight="1" x14ac:dyDescent="0.25">
      <c r="B625" s="78" t="str">
        <f t="shared" si="70"/>
        <v>!!!</v>
      </c>
      <c r="C625" s="279"/>
      <c r="D625" s="272"/>
      <c r="E625" s="280"/>
      <c r="F625" s="92"/>
      <c r="G625" s="281"/>
      <c r="H625" s="46"/>
      <c r="I625" s="46"/>
      <c r="J625" s="72"/>
      <c r="O625" s="9">
        <f t="shared" si="64"/>
        <v>0</v>
      </c>
      <c r="P625" s="9">
        <f>VLOOKUP(C625,{"29 - Psychiatrie (Erwachsene)",1;"30 - Kinder- und Jugendpsychiatrie",1;"31 - Psychosomatik",1;"00 - Bitte eine Fachabteilung auswählen",0;0,0},2,0)</f>
        <v>0</v>
      </c>
      <c r="Q625" s="9">
        <f t="shared" si="65"/>
        <v>0</v>
      </c>
      <c r="R625" s="9">
        <f t="shared" si="66"/>
        <v>0</v>
      </c>
      <c r="S625" s="9">
        <f t="shared" si="67"/>
        <v>0</v>
      </c>
      <c r="T625" s="9">
        <f t="shared" si="68"/>
        <v>0</v>
      </c>
      <c r="V625" s="9">
        <f>VLOOKUP($C625,{"29 - Psychiatrie (Erwachsene)",1;"30 - Kinder- und Jugendpsychiatrie",1;"31 - Psychosomatik",1;"00 - Bitte eine Fachabteilung auswählen",0;0,0},2,0)</f>
        <v>0</v>
      </c>
      <c r="W625" s="9" t="str">
        <f>IF('Angaben KH-Standort'!$D$13&gt;0,"VJ","KJA")</f>
        <v>KJA</v>
      </c>
      <c r="X625" s="9" t="str">
        <f>VLOOKUP(C624,{"29 - Psychiatrie (Erwachsene)","Einrichtungen2";"30 - Kinder- und Jugendpsychiatrie","Einrichtungen2";"31 - Psychosomatik","Einrichtungen2";"00 - Bitte eine Einrichtung auswählen","Leer";0,"Leer"},2,0)</f>
        <v>Leer</v>
      </c>
      <c r="Y625" s="39" t="str">
        <f t="shared" si="69"/>
        <v>Leer</v>
      </c>
      <c r="Z625" s="9" t="str">
        <f>VLOOKUP($C625,{"29 - Psychiatrie (Erwachsene)","Psychiatrie";"30 - Kinder- und Jugendpsychiatrie","KJPsychiatrie";"31 - Psychosomatik","Psychosomatik";"00 - Bitte eine Fachabteilung auswählen","Leer";0,"Leer"},2,0)</f>
        <v>Leer</v>
      </c>
    </row>
    <row r="626" spans="2:26" ht="15" customHeight="1" x14ac:dyDescent="0.25">
      <c r="B626" s="78" t="str">
        <f t="shared" si="70"/>
        <v>!!!</v>
      </c>
      <c r="C626" s="279"/>
      <c r="D626" s="272"/>
      <c r="E626" s="280"/>
      <c r="F626" s="92"/>
      <c r="G626" s="281"/>
      <c r="H626" s="46"/>
      <c r="I626" s="46"/>
      <c r="J626" s="72"/>
      <c r="O626" s="9">
        <f t="shared" si="64"/>
        <v>0</v>
      </c>
      <c r="P626" s="9">
        <f>VLOOKUP(C626,{"29 - Psychiatrie (Erwachsene)",1;"30 - Kinder- und Jugendpsychiatrie",1;"31 - Psychosomatik",1;"00 - Bitte eine Fachabteilung auswählen",0;0,0},2,0)</f>
        <v>0</v>
      </c>
      <c r="Q626" s="9">
        <f t="shared" si="65"/>
        <v>0</v>
      </c>
      <c r="R626" s="9">
        <f t="shared" si="66"/>
        <v>0</v>
      </c>
      <c r="S626" s="9">
        <f t="shared" si="67"/>
        <v>0</v>
      </c>
      <c r="T626" s="9">
        <f t="shared" si="68"/>
        <v>0</v>
      </c>
      <c r="V626" s="9">
        <f>VLOOKUP($C626,{"29 - Psychiatrie (Erwachsene)",1;"30 - Kinder- und Jugendpsychiatrie",1;"31 - Psychosomatik",1;"00 - Bitte eine Fachabteilung auswählen",0;0,0},2,0)</f>
        <v>0</v>
      </c>
      <c r="W626" s="9" t="str">
        <f>IF('Angaben KH-Standort'!$D$13&gt;0,"VJ","KJA")</f>
        <v>KJA</v>
      </c>
      <c r="X626" s="9" t="str">
        <f>VLOOKUP(C625,{"29 - Psychiatrie (Erwachsene)","Einrichtungen2";"30 - Kinder- und Jugendpsychiatrie","Einrichtungen2";"31 - Psychosomatik","Einrichtungen2";"00 - Bitte eine Einrichtung auswählen","Leer";0,"Leer"},2,0)</f>
        <v>Leer</v>
      </c>
      <c r="Y626" s="39" t="str">
        <f t="shared" si="69"/>
        <v>Leer</v>
      </c>
      <c r="Z626" s="9" t="str">
        <f>VLOOKUP($C626,{"29 - Psychiatrie (Erwachsene)","Psychiatrie";"30 - Kinder- und Jugendpsychiatrie","KJPsychiatrie";"31 - Psychosomatik","Psychosomatik";"00 - Bitte eine Fachabteilung auswählen","Leer";0,"Leer"},2,0)</f>
        <v>Leer</v>
      </c>
    </row>
    <row r="627" spans="2:26" ht="15" customHeight="1" x14ac:dyDescent="0.25">
      <c r="B627" s="78" t="str">
        <f t="shared" si="70"/>
        <v>!!!</v>
      </c>
      <c r="C627" s="279"/>
      <c r="D627" s="272"/>
      <c r="E627" s="280"/>
      <c r="F627" s="92"/>
      <c r="G627" s="281"/>
      <c r="H627" s="46"/>
      <c r="I627" s="46"/>
      <c r="J627" s="72"/>
      <c r="O627" s="9">
        <f t="shared" si="64"/>
        <v>0</v>
      </c>
      <c r="P627" s="9">
        <f>VLOOKUP(C627,{"29 - Psychiatrie (Erwachsene)",1;"30 - Kinder- und Jugendpsychiatrie",1;"31 - Psychosomatik",1;"00 - Bitte eine Fachabteilung auswählen",0;0,0},2,0)</f>
        <v>0</v>
      </c>
      <c r="Q627" s="9">
        <f t="shared" si="65"/>
        <v>0</v>
      </c>
      <c r="R627" s="9">
        <f t="shared" si="66"/>
        <v>0</v>
      </c>
      <c r="S627" s="9">
        <f t="shared" si="67"/>
        <v>0</v>
      </c>
      <c r="T627" s="9">
        <f t="shared" si="68"/>
        <v>0</v>
      </c>
      <c r="V627" s="9">
        <f>VLOOKUP($C627,{"29 - Psychiatrie (Erwachsene)",1;"30 - Kinder- und Jugendpsychiatrie",1;"31 - Psychosomatik",1;"00 - Bitte eine Fachabteilung auswählen",0;0,0},2,0)</f>
        <v>0</v>
      </c>
      <c r="W627" s="9" t="str">
        <f>IF('Angaben KH-Standort'!$D$13&gt;0,"VJ","KJA")</f>
        <v>KJA</v>
      </c>
      <c r="X627" s="9" t="str">
        <f>VLOOKUP(C626,{"29 - Psychiatrie (Erwachsene)","Einrichtungen2";"30 - Kinder- und Jugendpsychiatrie","Einrichtungen2";"31 - Psychosomatik","Einrichtungen2";"00 - Bitte eine Einrichtung auswählen","Leer";0,"Leer"},2,0)</f>
        <v>Leer</v>
      </c>
      <c r="Y627" s="39" t="str">
        <f t="shared" si="69"/>
        <v>Leer</v>
      </c>
      <c r="Z627" s="9" t="str">
        <f>VLOOKUP($C627,{"29 - Psychiatrie (Erwachsene)","Psychiatrie";"30 - Kinder- und Jugendpsychiatrie","KJPsychiatrie";"31 - Psychosomatik","Psychosomatik";"00 - Bitte eine Fachabteilung auswählen","Leer";0,"Leer"},2,0)</f>
        <v>Leer</v>
      </c>
    </row>
    <row r="628" spans="2:26" ht="15" customHeight="1" x14ac:dyDescent="0.25">
      <c r="B628" s="78" t="str">
        <f t="shared" si="70"/>
        <v>!!!</v>
      </c>
      <c r="C628" s="279"/>
      <c r="D628" s="272"/>
      <c r="E628" s="280"/>
      <c r="F628" s="92"/>
      <c r="G628" s="281"/>
      <c r="H628" s="46"/>
      <c r="I628" s="46"/>
      <c r="J628" s="72"/>
      <c r="O628" s="9">
        <f t="shared" si="64"/>
        <v>0</v>
      </c>
      <c r="P628" s="9">
        <f>VLOOKUP(C628,{"29 - Psychiatrie (Erwachsene)",1;"30 - Kinder- und Jugendpsychiatrie",1;"31 - Psychosomatik",1;"00 - Bitte eine Fachabteilung auswählen",0;0,0},2,0)</f>
        <v>0</v>
      </c>
      <c r="Q628" s="9">
        <f t="shared" si="65"/>
        <v>0</v>
      </c>
      <c r="R628" s="9">
        <f t="shared" si="66"/>
        <v>0</v>
      </c>
      <c r="S628" s="9">
        <f t="shared" si="67"/>
        <v>0</v>
      </c>
      <c r="T628" s="9">
        <f t="shared" si="68"/>
        <v>0</v>
      </c>
      <c r="V628" s="9">
        <f>VLOOKUP($C628,{"29 - Psychiatrie (Erwachsene)",1;"30 - Kinder- und Jugendpsychiatrie",1;"31 - Psychosomatik",1;"00 - Bitte eine Fachabteilung auswählen",0;0,0},2,0)</f>
        <v>0</v>
      </c>
      <c r="W628" s="9" t="str">
        <f>IF('Angaben KH-Standort'!$D$13&gt;0,"VJ","KJA")</f>
        <v>KJA</v>
      </c>
      <c r="X628" s="9" t="str">
        <f>VLOOKUP(C627,{"29 - Psychiatrie (Erwachsene)","Einrichtungen2";"30 - Kinder- und Jugendpsychiatrie","Einrichtungen2";"31 - Psychosomatik","Einrichtungen2";"00 - Bitte eine Einrichtung auswählen","Leer";0,"Leer"},2,0)</f>
        <v>Leer</v>
      </c>
      <c r="Y628" s="39" t="str">
        <f t="shared" si="69"/>
        <v>Leer</v>
      </c>
      <c r="Z628" s="9" t="str">
        <f>VLOOKUP($C628,{"29 - Psychiatrie (Erwachsene)","Psychiatrie";"30 - Kinder- und Jugendpsychiatrie","KJPsychiatrie";"31 - Psychosomatik","Psychosomatik";"00 - Bitte eine Fachabteilung auswählen","Leer";0,"Leer"},2,0)</f>
        <v>Leer</v>
      </c>
    </row>
    <row r="629" spans="2:26" ht="15" customHeight="1" x14ac:dyDescent="0.25">
      <c r="B629" s="78" t="str">
        <f t="shared" si="70"/>
        <v>!!!</v>
      </c>
      <c r="C629" s="279"/>
      <c r="D629" s="272"/>
      <c r="E629" s="280"/>
      <c r="F629" s="92"/>
      <c r="G629" s="281"/>
      <c r="H629" s="46"/>
      <c r="I629" s="46"/>
      <c r="J629" s="72"/>
      <c r="O629" s="9">
        <f t="shared" si="64"/>
        <v>0</v>
      </c>
      <c r="P629" s="9">
        <f>VLOOKUP(C629,{"29 - Psychiatrie (Erwachsene)",1;"30 - Kinder- und Jugendpsychiatrie",1;"31 - Psychosomatik",1;"00 - Bitte eine Fachabteilung auswählen",0;0,0},2,0)</f>
        <v>0</v>
      </c>
      <c r="Q629" s="9">
        <f t="shared" si="65"/>
        <v>0</v>
      </c>
      <c r="R629" s="9">
        <f t="shared" si="66"/>
        <v>0</v>
      </c>
      <c r="S629" s="9">
        <f t="shared" si="67"/>
        <v>0</v>
      </c>
      <c r="T629" s="9">
        <f t="shared" si="68"/>
        <v>0</v>
      </c>
      <c r="V629" s="9">
        <f>VLOOKUP($C629,{"29 - Psychiatrie (Erwachsene)",1;"30 - Kinder- und Jugendpsychiatrie",1;"31 - Psychosomatik",1;"00 - Bitte eine Fachabteilung auswählen",0;0,0},2,0)</f>
        <v>0</v>
      </c>
      <c r="W629" s="9" t="str">
        <f>IF('Angaben KH-Standort'!$D$13&gt;0,"VJ","KJA")</f>
        <v>KJA</v>
      </c>
      <c r="X629" s="9" t="str">
        <f>VLOOKUP(C628,{"29 - Psychiatrie (Erwachsene)","Einrichtungen2";"30 - Kinder- und Jugendpsychiatrie","Einrichtungen2";"31 - Psychosomatik","Einrichtungen2";"00 - Bitte eine Einrichtung auswählen","Leer";0,"Leer"},2,0)</f>
        <v>Leer</v>
      </c>
      <c r="Y629" s="39" t="str">
        <f t="shared" si="69"/>
        <v>Leer</v>
      </c>
      <c r="Z629" s="9" t="str">
        <f>VLOOKUP($C629,{"29 - Psychiatrie (Erwachsene)","Psychiatrie";"30 - Kinder- und Jugendpsychiatrie","KJPsychiatrie";"31 - Psychosomatik","Psychosomatik";"00 - Bitte eine Fachabteilung auswählen","Leer";0,"Leer"},2,0)</f>
        <v>Leer</v>
      </c>
    </row>
    <row r="630" spans="2:26" ht="15" customHeight="1" x14ac:dyDescent="0.25">
      <c r="B630" s="78" t="str">
        <f t="shared" si="70"/>
        <v>!!!</v>
      </c>
      <c r="C630" s="279"/>
      <c r="D630" s="272"/>
      <c r="E630" s="280"/>
      <c r="F630" s="92"/>
      <c r="G630" s="281"/>
      <c r="H630" s="46"/>
      <c r="I630" s="46"/>
      <c r="J630" s="72"/>
      <c r="O630" s="9">
        <f t="shared" si="64"/>
        <v>0</v>
      </c>
      <c r="P630" s="9">
        <f>VLOOKUP(C630,{"29 - Psychiatrie (Erwachsene)",1;"30 - Kinder- und Jugendpsychiatrie",1;"31 - Psychosomatik",1;"00 - Bitte eine Fachabteilung auswählen",0;0,0},2,0)</f>
        <v>0</v>
      </c>
      <c r="Q630" s="9">
        <f t="shared" si="65"/>
        <v>0</v>
      </c>
      <c r="R630" s="9">
        <f t="shared" si="66"/>
        <v>0</v>
      </c>
      <c r="S630" s="9">
        <f t="shared" si="67"/>
        <v>0</v>
      </c>
      <c r="T630" s="9">
        <f t="shared" si="68"/>
        <v>0</v>
      </c>
      <c r="V630" s="9">
        <f>VLOOKUP($C630,{"29 - Psychiatrie (Erwachsene)",1;"30 - Kinder- und Jugendpsychiatrie",1;"31 - Psychosomatik",1;"00 - Bitte eine Fachabteilung auswählen",0;0,0},2,0)</f>
        <v>0</v>
      </c>
      <c r="W630" s="9" t="str">
        <f>IF('Angaben KH-Standort'!$D$13&gt;0,"VJ","KJA")</f>
        <v>KJA</v>
      </c>
      <c r="X630" s="9" t="str">
        <f>VLOOKUP(C629,{"29 - Psychiatrie (Erwachsene)","Einrichtungen2";"30 - Kinder- und Jugendpsychiatrie","Einrichtungen2";"31 - Psychosomatik","Einrichtungen2";"00 - Bitte eine Einrichtung auswählen","Leer";0,"Leer"},2,0)</f>
        <v>Leer</v>
      </c>
      <c r="Y630" s="39" t="str">
        <f t="shared" si="69"/>
        <v>Leer</v>
      </c>
      <c r="Z630" s="9" t="str">
        <f>VLOOKUP($C630,{"29 - Psychiatrie (Erwachsene)","Psychiatrie";"30 - Kinder- und Jugendpsychiatrie","KJPsychiatrie";"31 - Psychosomatik","Psychosomatik";"00 - Bitte eine Fachabteilung auswählen","Leer";0,"Leer"},2,0)</f>
        <v>Leer</v>
      </c>
    </row>
    <row r="631" spans="2:26" ht="15" customHeight="1" x14ac:dyDescent="0.25">
      <c r="B631" s="78" t="str">
        <f t="shared" si="70"/>
        <v>!!!</v>
      </c>
      <c r="C631" s="279"/>
      <c r="D631" s="272"/>
      <c r="E631" s="280"/>
      <c r="F631" s="92"/>
      <c r="G631" s="281"/>
      <c r="H631" s="46"/>
      <c r="I631" s="46"/>
      <c r="J631" s="72"/>
      <c r="O631" s="9">
        <f t="shared" si="64"/>
        <v>0</v>
      </c>
      <c r="P631" s="9">
        <f>VLOOKUP(C631,{"29 - Psychiatrie (Erwachsene)",1;"30 - Kinder- und Jugendpsychiatrie",1;"31 - Psychosomatik",1;"00 - Bitte eine Fachabteilung auswählen",0;0,0},2,0)</f>
        <v>0</v>
      </c>
      <c r="Q631" s="9">
        <f t="shared" si="65"/>
        <v>0</v>
      </c>
      <c r="R631" s="9">
        <f t="shared" si="66"/>
        <v>0</v>
      </c>
      <c r="S631" s="9">
        <f t="shared" si="67"/>
        <v>0</v>
      </c>
      <c r="T631" s="9">
        <f t="shared" si="68"/>
        <v>0</v>
      </c>
      <c r="V631" s="9">
        <f>VLOOKUP($C631,{"29 - Psychiatrie (Erwachsene)",1;"30 - Kinder- und Jugendpsychiatrie",1;"31 - Psychosomatik",1;"00 - Bitte eine Fachabteilung auswählen",0;0,0},2,0)</f>
        <v>0</v>
      </c>
      <c r="W631" s="9" t="str">
        <f>IF('Angaben KH-Standort'!$D$13&gt;0,"VJ","KJA")</f>
        <v>KJA</v>
      </c>
      <c r="X631" s="9" t="str">
        <f>VLOOKUP(C630,{"29 - Psychiatrie (Erwachsene)","Einrichtungen2";"30 - Kinder- und Jugendpsychiatrie","Einrichtungen2";"31 - Psychosomatik","Einrichtungen2";"00 - Bitte eine Einrichtung auswählen","Leer";0,"Leer"},2,0)</f>
        <v>Leer</v>
      </c>
      <c r="Y631" s="39" t="str">
        <f t="shared" si="69"/>
        <v>Leer</v>
      </c>
      <c r="Z631" s="9" t="str">
        <f>VLOOKUP($C631,{"29 - Psychiatrie (Erwachsene)","Psychiatrie";"30 - Kinder- und Jugendpsychiatrie","KJPsychiatrie";"31 - Psychosomatik","Psychosomatik";"00 - Bitte eine Fachabteilung auswählen","Leer";0,"Leer"},2,0)</f>
        <v>Leer</v>
      </c>
    </row>
    <row r="632" spans="2:26" ht="15" customHeight="1" x14ac:dyDescent="0.25">
      <c r="B632" s="78" t="str">
        <f t="shared" si="70"/>
        <v>!!!</v>
      </c>
      <c r="C632" s="279"/>
      <c r="D632" s="272"/>
      <c r="E632" s="280"/>
      <c r="F632" s="92"/>
      <c r="G632" s="281"/>
      <c r="H632" s="46"/>
      <c r="I632" s="46"/>
      <c r="J632" s="72"/>
      <c r="O632" s="9">
        <f t="shared" si="64"/>
        <v>0</v>
      </c>
      <c r="P632" s="9">
        <f>VLOOKUP(C632,{"29 - Psychiatrie (Erwachsene)",1;"30 - Kinder- und Jugendpsychiatrie",1;"31 - Psychosomatik",1;"00 - Bitte eine Fachabteilung auswählen",0;0,0},2,0)</f>
        <v>0</v>
      </c>
      <c r="Q632" s="9">
        <f t="shared" si="65"/>
        <v>0</v>
      </c>
      <c r="R632" s="9">
        <f t="shared" si="66"/>
        <v>0</v>
      </c>
      <c r="S632" s="9">
        <f t="shared" si="67"/>
        <v>0</v>
      </c>
      <c r="T632" s="9">
        <f t="shared" si="68"/>
        <v>0</v>
      </c>
      <c r="V632" s="9">
        <f>VLOOKUP($C632,{"29 - Psychiatrie (Erwachsene)",1;"30 - Kinder- und Jugendpsychiatrie",1;"31 - Psychosomatik",1;"00 - Bitte eine Fachabteilung auswählen",0;0,0},2,0)</f>
        <v>0</v>
      </c>
      <c r="W632" s="9" t="str">
        <f>IF('Angaben KH-Standort'!$D$13&gt;0,"VJ","KJA")</f>
        <v>KJA</v>
      </c>
      <c r="X632" s="9" t="str">
        <f>VLOOKUP(C631,{"29 - Psychiatrie (Erwachsene)","Einrichtungen2";"30 - Kinder- und Jugendpsychiatrie","Einrichtungen2";"31 - Psychosomatik","Einrichtungen2";"00 - Bitte eine Einrichtung auswählen","Leer";0,"Leer"},2,0)</f>
        <v>Leer</v>
      </c>
      <c r="Y632" s="39" t="str">
        <f t="shared" si="69"/>
        <v>Leer</v>
      </c>
      <c r="Z632" s="9" t="str">
        <f>VLOOKUP($C632,{"29 - Psychiatrie (Erwachsene)","Psychiatrie";"30 - Kinder- und Jugendpsychiatrie","KJPsychiatrie";"31 - Psychosomatik","Psychosomatik";"00 - Bitte eine Fachabteilung auswählen","Leer";0,"Leer"},2,0)</f>
        <v>Leer</v>
      </c>
    </row>
    <row r="633" spans="2:26" ht="15" customHeight="1" x14ac:dyDescent="0.25">
      <c r="B633" s="78" t="str">
        <f t="shared" si="70"/>
        <v>!!!</v>
      </c>
      <c r="C633" s="279"/>
      <c r="D633" s="272"/>
      <c r="E633" s="280"/>
      <c r="F633" s="92"/>
      <c r="G633" s="281"/>
      <c r="H633" s="46"/>
      <c r="I633" s="46"/>
      <c r="J633" s="72"/>
      <c r="O633" s="9">
        <f t="shared" si="64"/>
        <v>0</v>
      </c>
      <c r="P633" s="9">
        <f>VLOOKUP(C633,{"29 - Psychiatrie (Erwachsene)",1;"30 - Kinder- und Jugendpsychiatrie",1;"31 - Psychosomatik",1;"00 - Bitte eine Fachabteilung auswählen",0;0,0},2,0)</f>
        <v>0</v>
      </c>
      <c r="Q633" s="9">
        <f t="shared" si="65"/>
        <v>0</v>
      </c>
      <c r="R633" s="9">
        <f t="shared" si="66"/>
        <v>0</v>
      </c>
      <c r="S633" s="9">
        <f t="shared" si="67"/>
        <v>0</v>
      </c>
      <c r="T633" s="9">
        <f t="shared" si="68"/>
        <v>0</v>
      </c>
      <c r="V633" s="9">
        <f>VLOOKUP($C633,{"29 - Psychiatrie (Erwachsene)",1;"30 - Kinder- und Jugendpsychiatrie",1;"31 - Psychosomatik",1;"00 - Bitte eine Fachabteilung auswählen",0;0,0},2,0)</f>
        <v>0</v>
      </c>
      <c r="W633" s="9" t="str">
        <f>IF('Angaben KH-Standort'!$D$13&gt;0,"VJ","KJA")</f>
        <v>KJA</v>
      </c>
      <c r="X633" s="9" t="str">
        <f>VLOOKUP(C632,{"29 - Psychiatrie (Erwachsene)","Einrichtungen2";"30 - Kinder- und Jugendpsychiatrie","Einrichtungen2";"31 - Psychosomatik","Einrichtungen2";"00 - Bitte eine Einrichtung auswählen","Leer";0,"Leer"},2,0)</f>
        <v>Leer</v>
      </c>
      <c r="Y633" s="39" t="str">
        <f t="shared" si="69"/>
        <v>Leer</v>
      </c>
      <c r="Z633" s="9" t="str">
        <f>VLOOKUP($C633,{"29 - Psychiatrie (Erwachsene)","Psychiatrie";"30 - Kinder- und Jugendpsychiatrie","KJPsychiatrie";"31 - Psychosomatik","Psychosomatik";"00 - Bitte eine Fachabteilung auswählen","Leer";0,"Leer"},2,0)</f>
        <v>Leer</v>
      </c>
    </row>
    <row r="634" spans="2:26" ht="15" customHeight="1" x14ac:dyDescent="0.25">
      <c r="B634" s="78" t="str">
        <f t="shared" si="70"/>
        <v>!!!</v>
      </c>
      <c r="C634" s="279"/>
      <c r="D634" s="272"/>
      <c r="E634" s="280"/>
      <c r="F634" s="92"/>
      <c r="G634" s="281"/>
      <c r="H634" s="46"/>
      <c r="I634" s="46"/>
      <c r="J634" s="72"/>
      <c r="O634" s="9">
        <f t="shared" si="64"/>
        <v>0</v>
      </c>
      <c r="P634" s="9">
        <f>VLOOKUP(C634,{"29 - Psychiatrie (Erwachsene)",1;"30 - Kinder- und Jugendpsychiatrie",1;"31 - Psychosomatik",1;"00 - Bitte eine Fachabteilung auswählen",0;0,0},2,0)</f>
        <v>0</v>
      </c>
      <c r="Q634" s="9">
        <f t="shared" si="65"/>
        <v>0</v>
      </c>
      <c r="R634" s="9">
        <f t="shared" si="66"/>
        <v>0</v>
      </c>
      <c r="S634" s="9">
        <f t="shared" si="67"/>
        <v>0</v>
      </c>
      <c r="T634" s="9">
        <f t="shared" si="68"/>
        <v>0</v>
      </c>
      <c r="V634" s="9">
        <f>VLOOKUP($C634,{"29 - Psychiatrie (Erwachsene)",1;"30 - Kinder- und Jugendpsychiatrie",1;"31 - Psychosomatik",1;"00 - Bitte eine Fachabteilung auswählen",0;0,0},2,0)</f>
        <v>0</v>
      </c>
      <c r="W634" s="9" t="str">
        <f>IF('Angaben KH-Standort'!$D$13&gt;0,"VJ","KJA")</f>
        <v>KJA</v>
      </c>
      <c r="X634" s="9" t="str">
        <f>VLOOKUP(C633,{"29 - Psychiatrie (Erwachsene)","Einrichtungen2";"30 - Kinder- und Jugendpsychiatrie","Einrichtungen2";"31 - Psychosomatik","Einrichtungen2";"00 - Bitte eine Einrichtung auswählen","Leer";0,"Leer"},2,0)</f>
        <v>Leer</v>
      </c>
      <c r="Y634" s="39" t="str">
        <f t="shared" si="69"/>
        <v>Leer</v>
      </c>
      <c r="Z634" s="9" t="str">
        <f>VLOOKUP($C634,{"29 - Psychiatrie (Erwachsene)","Psychiatrie";"30 - Kinder- und Jugendpsychiatrie","KJPsychiatrie";"31 - Psychosomatik","Psychosomatik";"00 - Bitte eine Fachabteilung auswählen","Leer";0,"Leer"},2,0)</f>
        <v>Leer</v>
      </c>
    </row>
    <row r="635" spans="2:26" ht="15" customHeight="1" x14ac:dyDescent="0.25">
      <c r="B635" s="78" t="str">
        <f t="shared" si="70"/>
        <v>!!!</v>
      </c>
      <c r="C635" s="279"/>
      <c r="D635" s="272"/>
      <c r="E635" s="280"/>
      <c r="F635" s="92"/>
      <c r="G635" s="281"/>
      <c r="H635" s="46"/>
      <c r="I635" s="46"/>
      <c r="J635" s="72"/>
      <c r="O635" s="9">
        <f t="shared" si="64"/>
        <v>0</v>
      </c>
      <c r="P635" s="9">
        <f>VLOOKUP(C635,{"29 - Psychiatrie (Erwachsene)",1;"30 - Kinder- und Jugendpsychiatrie",1;"31 - Psychosomatik",1;"00 - Bitte eine Fachabteilung auswählen",0;0,0},2,0)</f>
        <v>0</v>
      </c>
      <c r="Q635" s="9">
        <f t="shared" si="65"/>
        <v>0</v>
      </c>
      <c r="R635" s="9">
        <f t="shared" si="66"/>
        <v>0</v>
      </c>
      <c r="S635" s="9">
        <f t="shared" si="67"/>
        <v>0</v>
      </c>
      <c r="T635" s="9">
        <f t="shared" si="68"/>
        <v>0</v>
      </c>
      <c r="V635" s="9">
        <f>VLOOKUP($C635,{"29 - Psychiatrie (Erwachsene)",1;"30 - Kinder- und Jugendpsychiatrie",1;"31 - Psychosomatik",1;"00 - Bitte eine Fachabteilung auswählen",0;0,0},2,0)</f>
        <v>0</v>
      </c>
      <c r="W635" s="9" t="str">
        <f>IF('Angaben KH-Standort'!$D$13&gt;0,"VJ","KJA")</f>
        <v>KJA</v>
      </c>
      <c r="X635" s="9" t="str">
        <f>VLOOKUP(C634,{"29 - Psychiatrie (Erwachsene)","Einrichtungen2";"30 - Kinder- und Jugendpsychiatrie","Einrichtungen2";"31 - Psychosomatik","Einrichtungen2";"00 - Bitte eine Einrichtung auswählen","Leer";0,"Leer"},2,0)</f>
        <v>Leer</v>
      </c>
      <c r="Y635" s="39" t="str">
        <f t="shared" si="69"/>
        <v>Leer</v>
      </c>
      <c r="Z635" s="9" t="str">
        <f>VLOOKUP($C635,{"29 - Psychiatrie (Erwachsene)","Psychiatrie";"30 - Kinder- und Jugendpsychiatrie","KJPsychiatrie";"31 - Psychosomatik","Psychosomatik";"00 - Bitte eine Fachabteilung auswählen","Leer";0,"Leer"},2,0)</f>
        <v>Leer</v>
      </c>
    </row>
    <row r="636" spans="2:26" ht="15" customHeight="1" x14ac:dyDescent="0.25">
      <c r="B636" s="78" t="str">
        <f t="shared" si="70"/>
        <v>!!!</v>
      </c>
      <c r="C636" s="279"/>
      <c r="D636" s="272"/>
      <c r="E636" s="280"/>
      <c r="F636" s="92"/>
      <c r="G636" s="281"/>
      <c r="H636" s="46"/>
      <c r="I636" s="46"/>
      <c r="J636" s="72"/>
      <c r="O636" s="9">
        <f t="shared" si="64"/>
        <v>0</v>
      </c>
      <c r="P636" s="9">
        <f>VLOOKUP(C636,{"29 - Psychiatrie (Erwachsene)",1;"30 - Kinder- und Jugendpsychiatrie",1;"31 - Psychosomatik",1;"00 - Bitte eine Fachabteilung auswählen",0;0,0},2,0)</f>
        <v>0</v>
      </c>
      <c r="Q636" s="9">
        <f t="shared" si="65"/>
        <v>0</v>
      </c>
      <c r="R636" s="9">
        <f t="shared" si="66"/>
        <v>0</v>
      </c>
      <c r="S636" s="9">
        <f t="shared" si="67"/>
        <v>0</v>
      </c>
      <c r="T636" s="9">
        <f t="shared" si="68"/>
        <v>0</v>
      </c>
      <c r="V636" s="9">
        <f>VLOOKUP($C636,{"29 - Psychiatrie (Erwachsene)",1;"30 - Kinder- und Jugendpsychiatrie",1;"31 - Psychosomatik",1;"00 - Bitte eine Fachabteilung auswählen",0;0,0},2,0)</f>
        <v>0</v>
      </c>
      <c r="W636" s="9" t="str">
        <f>IF('Angaben KH-Standort'!$D$13&gt;0,"VJ","KJA")</f>
        <v>KJA</v>
      </c>
      <c r="X636" s="9" t="str">
        <f>VLOOKUP(C635,{"29 - Psychiatrie (Erwachsene)","Einrichtungen2";"30 - Kinder- und Jugendpsychiatrie","Einrichtungen2";"31 - Psychosomatik","Einrichtungen2";"00 - Bitte eine Einrichtung auswählen","Leer";0,"Leer"},2,0)</f>
        <v>Leer</v>
      </c>
      <c r="Y636" s="39" t="str">
        <f t="shared" si="69"/>
        <v>Leer</v>
      </c>
      <c r="Z636" s="9" t="str">
        <f>VLOOKUP($C636,{"29 - Psychiatrie (Erwachsene)","Psychiatrie";"30 - Kinder- und Jugendpsychiatrie","KJPsychiatrie";"31 - Psychosomatik","Psychosomatik";"00 - Bitte eine Fachabteilung auswählen","Leer";0,"Leer"},2,0)</f>
        <v>Leer</v>
      </c>
    </row>
    <row r="637" spans="2:26" ht="15" customHeight="1" x14ac:dyDescent="0.25">
      <c r="B637" s="78" t="str">
        <f t="shared" si="70"/>
        <v>!!!</v>
      </c>
      <c r="C637" s="279"/>
      <c r="D637" s="272"/>
      <c r="E637" s="280"/>
      <c r="F637" s="92"/>
      <c r="G637" s="281"/>
      <c r="H637" s="46"/>
      <c r="I637" s="46"/>
      <c r="J637" s="72"/>
      <c r="O637" s="9">
        <f t="shared" si="64"/>
        <v>0</v>
      </c>
      <c r="P637" s="9">
        <f>VLOOKUP(C637,{"29 - Psychiatrie (Erwachsene)",1;"30 - Kinder- und Jugendpsychiatrie",1;"31 - Psychosomatik",1;"00 - Bitte eine Fachabteilung auswählen",0;0,0},2,0)</f>
        <v>0</v>
      </c>
      <c r="Q637" s="9">
        <f t="shared" si="65"/>
        <v>0</v>
      </c>
      <c r="R637" s="9">
        <f t="shared" si="66"/>
        <v>0</v>
      </c>
      <c r="S637" s="9">
        <f t="shared" si="67"/>
        <v>0</v>
      </c>
      <c r="T637" s="9">
        <f t="shared" si="68"/>
        <v>0</v>
      </c>
      <c r="V637" s="9">
        <f>VLOOKUP($C637,{"29 - Psychiatrie (Erwachsene)",1;"30 - Kinder- und Jugendpsychiatrie",1;"31 - Psychosomatik",1;"00 - Bitte eine Fachabteilung auswählen",0;0,0},2,0)</f>
        <v>0</v>
      </c>
      <c r="W637" s="9" t="str">
        <f>IF('Angaben KH-Standort'!$D$13&gt;0,"VJ","KJA")</f>
        <v>KJA</v>
      </c>
      <c r="X637" s="9" t="str">
        <f>VLOOKUP(C636,{"29 - Psychiatrie (Erwachsene)","Einrichtungen2";"30 - Kinder- und Jugendpsychiatrie","Einrichtungen2";"31 - Psychosomatik","Einrichtungen2";"00 - Bitte eine Einrichtung auswählen","Leer";0,"Leer"},2,0)</f>
        <v>Leer</v>
      </c>
      <c r="Y637" s="39" t="str">
        <f t="shared" si="69"/>
        <v>Leer</v>
      </c>
      <c r="Z637" s="9" t="str">
        <f>VLOOKUP($C637,{"29 - Psychiatrie (Erwachsene)","Psychiatrie";"30 - Kinder- und Jugendpsychiatrie","KJPsychiatrie";"31 - Psychosomatik","Psychosomatik";"00 - Bitte eine Fachabteilung auswählen","Leer";0,"Leer"},2,0)</f>
        <v>Leer</v>
      </c>
    </row>
    <row r="638" spans="2:26" ht="15" customHeight="1" x14ac:dyDescent="0.25">
      <c r="B638" s="78" t="str">
        <f t="shared" si="70"/>
        <v>!!!</v>
      </c>
      <c r="C638" s="279"/>
      <c r="D638" s="272"/>
      <c r="E638" s="280"/>
      <c r="F638" s="92"/>
      <c r="G638" s="281"/>
      <c r="H638" s="46"/>
      <c r="I638" s="46"/>
      <c r="J638" s="72"/>
      <c r="O638" s="9">
        <f t="shared" si="64"/>
        <v>0</v>
      </c>
      <c r="P638" s="9">
        <f>VLOOKUP(C638,{"29 - Psychiatrie (Erwachsene)",1;"30 - Kinder- und Jugendpsychiatrie",1;"31 - Psychosomatik",1;"00 - Bitte eine Fachabteilung auswählen",0;0,0},2,0)</f>
        <v>0</v>
      </c>
      <c r="Q638" s="9">
        <f t="shared" si="65"/>
        <v>0</v>
      </c>
      <c r="R638" s="9">
        <f t="shared" si="66"/>
        <v>0</v>
      </c>
      <c r="S638" s="9">
        <f t="shared" si="67"/>
        <v>0</v>
      </c>
      <c r="T638" s="9">
        <f t="shared" si="68"/>
        <v>0</v>
      </c>
      <c r="V638" s="9">
        <f>VLOOKUP($C638,{"29 - Psychiatrie (Erwachsene)",1;"30 - Kinder- und Jugendpsychiatrie",1;"31 - Psychosomatik",1;"00 - Bitte eine Fachabteilung auswählen",0;0,0},2,0)</f>
        <v>0</v>
      </c>
      <c r="W638" s="9" t="str">
        <f>IF('Angaben KH-Standort'!$D$13&gt;0,"VJ","KJA")</f>
        <v>KJA</v>
      </c>
      <c r="X638" s="9" t="str">
        <f>VLOOKUP(C637,{"29 - Psychiatrie (Erwachsene)","Einrichtungen2";"30 - Kinder- und Jugendpsychiatrie","Einrichtungen2";"31 - Psychosomatik","Einrichtungen2";"00 - Bitte eine Einrichtung auswählen","Leer";0,"Leer"},2,0)</f>
        <v>Leer</v>
      </c>
      <c r="Y638" s="39" t="str">
        <f t="shared" si="69"/>
        <v>Leer</v>
      </c>
      <c r="Z638" s="9" t="str">
        <f>VLOOKUP($C638,{"29 - Psychiatrie (Erwachsene)","Psychiatrie";"30 - Kinder- und Jugendpsychiatrie","KJPsychiatrie";"31 - Psychosomatik","Psychosomatik";"00 - Bitte eine Fachabteilung auswählen","Leer";0,"Leer"},2,0)</f>
        <v>Leer</v>
      </c>
    </row>
    <row r="639" spans="2:26" ht="15" customHeight="1" x14ac:dyDescent="0.25">
      <c r="B639" s="78" t="str">
        <f t="shared" si="70"/>
        <v>!!!</v>
      </c>
      <c r="C639" s="279"/>
      <c r="D639" s="272"/>
      <c r="E639" s="280"/>
      <c r="F639" s="92"/>
      <c r="G639" s="281"/>
      <c r="H639" s="46"/>
      <c r="I639" s="46"/>
      <c r="J639" s="72"/>
      <c r="O639" s="9">
        <f t="shared" si="64"/>
        <v>0</v>
      </c>
      <c r="P639" s="9">
        <f>VLOOKUP(C639,{"29 - Psychiatrie (Erwachsene)",1;"30 - Kinder- und Jugendpsychiatrie",1;"31 - Psychosomatik",1;"00 - Bitte eine Fachabteilung auswählen",0;0,0},2,0)</f>
        <v>0</v>
      </c>
      <c r="Q639" s="9">
        <f t="shared" si="65"/>
        <v>0</v>
      </c>
      <c r="R639" s="9">
        <f t="shared" si="66"/>
        <v>0</v>
      </c>
      <c r="S639" s="9">
        <f t="shared" si="67"/>
        <v>0</v>
      </c>
      <c r="T639" s="9">
        <f t="shared" si="68"/>
        <v>0</v>
      </c>
      <c r="V639" s="9">
        <f>VLOOKUP($C639,{"29 - Psychiatrie (Erwachsene)",1;"30 - Kinder- und Jugendpsychiatrie",1;"31 - Psychosomatik",1;"00 - Bitte eine Fachabteilung auswählen",0;0,0},2,0)</f>
        <v>0</v>
      </c>
      <c r="W639" s="9" t="str">
        <f>IF('Angaben KH-Standort'!$D$13&gt;0,"VJ","KJA")</f>
        <v>KJA</v>
      </c>
      <c r="X639" s="9" t="str">
        <f>VLOOKUP(C638,{"29 - Psychiatrie (Erwachsene)","Einrichtungen2";"30 - Kinder- und Jugendpsychiatrie","Einrichtungen2";"31 - Psychosomatik","Einrichtungen2";"00 - Bitte eine Einrichtung auswählen","Leer";0,"Leer"},2,0)</f>
        <v>Leer</v>
      </c>
      <c r="Y639" s="39" t="str">
        <f t="shared" si="69"/>
        <v>Leer</v>
      </c>
      <c r="Z639" s="9" t="str">
        <f>VLOOKUP($C639,{"29 - Psychiatrie (Erwachsene)","Psychiatrie";"30 - Kinder- und Jugendpsychiatrie","KJPsychiatrie";"31 - Psychosomatik","Psychosomatik";"00 - Bitte eine Fachabteilung auswählen","Leer";0,"Leer"},2,0)</f>
        <v>Leer</v>
      </c>
    </row>
    <row r="640" spans="2:26" ht="15" customHeight="1" x14ac:dyDescent="0.25">
      <c r="B640" s="78" t="str">
        <f t="shared" si="70"/>
        <v>!!!</v>
      </c>
      <c r="C640" s="279"/>
      <c r="D640" s="272"/>
      <c r="E640" s="280"/>
      <c r="F640" s="92"/>
      <c r="G640" s="281"/>
      <c r="H640" s="46"/>
      <c r="I640" s="46"/>
      <c r="J640" s="72"/>
      <c r="O640" s="9">
        <f t="shared" si="64"/>
        <v>0</v>
      </c>
      <c r="P640" s="9">
        <f>VLOOKUP(C640,{"29 - Psychiatrie (Erwachsene)",1;"30 - Kinder- und Jugendpsychiatrie",1;"31 - Psychosomatik",1;"00 - Bitte eine Fachabteilung auswählen",0;0,0},2,0)</f>
        <v>0</v>
      </c>
      <c r="Q640" s="9">
        <f t="shared" si="65"/>
        <v>0</v>
      </c>
      <c r="R640" s="9">
        <f t="shared" si="66"/>
        <v>0</v>
      </c>
      <c r="S640" s="9">
        <f t="shared" si="67"/>
        <v>0</v>
      </c>
      <c r="T640" s="9">
        <f t="shared" si="68"/>
        <v>0</v>
      </c>
      <c r="V640" s="9">
        <f>VLOOKUP($C640,{"29 - Psychiatrie (Erwachsene)",1;"30 - Kinder- und Jugendpsychiatrie",1;"31 - Psychosomatik",1;"00 - Bitte eine Fachabteilung auswählen",0;0,0},2,0)</f>
        <v>0</v>
      </c>
      <c r="W640" s="9" t="str">
        <f>IF('Angaben KH-Standort'!$D$13&gt;0,"VJ","KJA")</f>
        <v>KJA</v>
      </c>
      <c r="X640" s="9" t="str">
        <f>VLOOKUP(C639,{"29 - Psychiatrie (Erwachsene)","Einrichtungen2";"30 - Kinder- und Jugendpsychiatrie","Einrichtungen2";"31 - Psychosomatik","Einrichtungen2";"00 - Bitte eine Einrichtung auswählen","Leer";0,"Leer"},2,0)</f>
        <v>Leer</v>
      </c>
      <c r="Y640" s="39" t="str">
        <f t="shared" si="69"/>
        <v>Leer</v>
      </c>
      <c r="Z640" s="9" t="str">
        <f>VLOOKUP($C640,{"29 - Psychiatrie (Erwachsene)","Psychiatrie";"30 - Kinder- und Jugendpsychiatrie","KJPsychiatrie";"31 - Psychosomatik","Psychosomatik";"00 - Bitte eine Fachabteilung auswählen","Leer";0,"Leer"},2,0)</f>
        <v>Leer</v>
      </c>
    </row>
    <row r="641" spans="2:26" ht="15" customHeight="1" x14ac:dyDescent="0.25">
      <c r="B641" s="78" t="str">
        <f t="shared" si="70"/>
        <v>!!!</v>
      </c>
      <c r="C641" s="279"/>
      <c r="D641" s="272"/>
      <c r="E641" s="280"/>
      <c r="F641" s="92"/>
      <c r="G641" s="281"/>
      <c r="H641" s="46"/>
      <c r="I641" s="46"/>
      <c r="J641" s="72"/>
      <c r="O641" s="9">
        <f t="shared" si="64"/>
        <v>0</v>
      </c>
      <c r="P641" s="9">
        <f>VLOOKUP(C641,{"29 - Psychiatrie (Erwachsene)",1;"30 - Kinder- und Jugendpsychiatrie",1;"31 - Psychosomatik",1;"00 - Bitte eine Fachabteilung auswählen",0;0,0},2,0)</f>
        <v>0</v>
      </c>
      <c r="Q641" s="9">
        <f t="shared" si="65"/>
        <v>0</v>
      </c>
      <c r="R641" s="9">
        <f t="shared" si="66"/>
        <v>0</v>
      </c>
      <c r="S641" s="9">
        <f t="shared" si="67"/>
        <v>0</v>
      </c>
      <c r="T641" s="9">
        <f t="shared" si="68"/>
        <v>0</v>
      </c>
      <c r="V641" s="9">
        <f>VLOOKUP($C641,{"29 - Psychiatrie (Erwachsene)",1;"30 - Kinder- und Jugendpsychiatrie",1;"31 - Psychosomatik",1;"00 - Bitte eine Fachabteilung auswählen",0;0,0},2,0)</f>
        <v>0</v>
      </c>
      <c r="W641" s="9" t="str">
        <f>IF('Angaben KH-Standort'!$D$13&gt;0,"VJ","KJA")</f>
        <v>KJA</v>
      </c>
      <c r="X641" s="9" t="str">
        <f>VLOOKUP(C640,{"29 - Psychiatrie (Erwachsene)","Einrichtungen2";"30 - Kinder- und Jugendpsychiatrie","Einrichtungen2";"31 - Psychosomatik","Einrichtungen2";"00 - Bitte eine Einrichtung auswählen","Leer";0,"Leer"},2,0)</f>
        <v>Leer</v>
      </c>
      <c r="Y641" s="39" t="str">
        <f t="shared" si="69"/>
        <v>Leer</v>
      </c>
      <c r="Z641" s="9" t="str">
        <f>VLOOKUP($C641,{"29 - Psychiatrie (Erwachsene)","Psychiatrie";"30 - Kinder- und Jugendpsychiatrie","KJPsychiatrie";"31 - Psychosomatik","Psychosomatik";"00 - Bitte eine Fachabteilung auswählen","Leer";0,"Leer"},2,0)</f>
        <v>Leer</v>
      </c>
    </row>
    <row r="642" spans="2:26" ht="15" customHeight="1" x14ac:dyDescent="0.25">
      <c r="B642" s="78" t="str">
        <f t="shared" si="70"/>
        <v>!!!</v>
      </c>
      <c r="C642" s="279"/>
      <c r="D642" s="272"/>
      <c r="E642" s="280"/>
      <c r="F642" s="92"/>
      <c r="G642" s="281"/>
      <c r="H642" s="46"/>
      <c r="I642" s="46"/>
      <c r="J642" s="72"/>
      <c r="O642" s="9">
        <f t="shared" si="64"/>
        <v>0</v>
      </c>
      <c r="P642" s="9">
        <f>VLOOKUP(C642,{"29 - Psychiatrie (Erwachsene)",1;"30 - Kinder- und Jugendpsychiatrie",1;"31 - Psychosomatik",1;"00 - Bitte eine Fachabteilung auswählen",0;0,0},2,0)</f>
        <v>0</v>
      </c>
      <c r="Q642" s="9">
        <f t="shared" si="65"/>
        <v>0</v>
      </c>
      <c r="R642" s="9">
        <f t="shared" si="66"/>
        <v>0</v>
      </c>
      <c r="S642" s="9">
        <f t="shared" si="67"/>
        <v>0</v>
      </c>
      <c r="T642" s="9">
        <f t="shared" si="68"/>
        <v>0</v>
      </c>
      <c r="V642" s="9">
        <f>VLOOKUP($C642,{"29 - Psychiatrie (Erwachsene)",1;"30 - Kinder- und Jugendpsychiatrie",1;"31 - Psychosomatik",1;"00 - Bitte eine Fachabteilung auswählen",0;0,0},2,0)</f>
        <v>0</v>
      </c>
      <c r="W642" s="9" t="str">
        <f>IF('Angaben KH-Standort'!$D$13&gt;0,"VJ","KJA")</f>
        <v>KJA</v>
      </c>
      <c r="X642" s="9" t="str">
        <f>VLOOKUP(C641,{"29 - Psychiatrie (Erwachsene)","Einrichtungen2";"30 - Kinder- und Jugendpsychiatrie","Einrichtungen2";"31 - Psychosomatik","Einrichtungen2";"00 - Bitte eine Einrichtung auswählen","Leer";0,"Leer"},2,0)</f>
        <v>Leer</v>
      </c>
      <c r="Y642" s="39" t="str">
        <f t="shared" si="69"/>
        <v>Leer</v>
      </c>
      <c r="Z642" s="9" t="str">
        <f>VLOOKUP($C642,{"29 - Psychiatrie (Erwachsene)","Psychiatrie";"30 - Kinder- und Jugendpsychiatrie","KJPsychiatrie";"31 - Psychosomatik","Psychosomatik";"00 - Bitte eine Fachabteilung auswählen","Leer";0,"Leer"},2,0)</f>
        <v>Leer</v>
      </c>
    </row>
    <row r="643" spans="2:26" ht="15" customHeight="1" x14ac:dyDescent="0.25">
      <c r="B643" s="78" t="str">
        <f t="shared" si="70"/>
        <v>!!!</v>
      </c>
      <c r="C643" s="279"/>
      <c r="D643" s="272"/>
      <c r="E643" s="280"/>
      <c r="F643" s="92"/>
      <c r="G643" s="281"/>
      <c r="H643" s="46"/>
      <c r="I643" s="46"/>
      <c r="J643" s="72"/>
      <c r="O643" s="9">
        <f t="shared" si="64"/>
        <v>0</v>
      </c>
      <c r="P643" s="9">
        <f>VLOOKUP(C643,{"29 - Psychiatrie (Erwachsene)",1;"30 - Kinder- und Jugendpsychiatrie",1;"31 - Psychosomatik",1;"00 - Bitte eine Fachabteilung auswählen",0;0,0},2,0)</f>
        <v>0</v>
      </c>
      <c r="Q643" s="9">
        <f t="shared" si="65"/>
        <v>0</v>
      </c>
      <c r="R643" s="9">
        <f t="shared" si="66"/>
        <v>0</v>
      </c>
      <c r="S643" s="9">
        <f t="shared" si="67"/>
        <v>0</v>
      </c>
      <c r="T643" s="9">
        <f t="shared" si="68"/>
        <v>0</v>
      </c>
      <c r="V643" s="9">
        <f>VLOOKUP($C643,{"29 - Psychiatrie (Erwachsene)",1;"30 - Kinder- und Jugendpsychiatrie",1;"31 - Psychosomatik",1;"00 - Bitte eine Fachabteilung auswählen",0;0,0},2,0)</f>
        <v>0</v>
      </c>
      <c r="W643" s="9" t="str">
        <f>IF('Angaben KH-Standort'!$D$13&gt;0,"VJ","KJA")</f>
        <v>KJA</v>
      </c>
      <c r="X643" s="9" t="str">
        <f>VLOOKUP(C642,{"29 - Psychiatrie (Erwachsene)","Einrichtungen2";"30 - Kinder- und Jugendpsychiatrie","Einrichtungen2";"31 - Psychosomatik","Einrichtungen2";"00 - Bitte eine Einrichtung auswählen","Leer";0,"Leer"},2,0)</f>
        <v>Leer</v>
      </c>
      <c r="Y643" s="39" t="str">
        <f t="shared" si="69"/>
        <v>Leer</v>
      </c>
      <c r="Z643" s="9" t="str">
        <f>VLOOKUP($C643,{"29 - Psychiatrie (Erwachsene)","Psychiatrie";"30 - Kinder- und Jugendpsychiatrie","KJPsychiatrie";"31 - Psychosomatik","Psychosomatik";"00 - Bitte eine Fachabteilung auswählen","Leer";0,"Leer"},2,0)</f>
        <v>Leer</v>
      </c>
    </row>
    <row r="644" spans="2:26" ht="15" customHeight="1" x14ac:dyDescent="0.25">
      <c r="B644" s="78" t="str">
        <f t="shared" si="70"/>
        <v>!!!</v>
      </c>
      <c r="C644" s="279"/>
      <c r="D644" s="272"/>
      <c r="E644" s="280"/>
      <c r="F644" s="92"/>
      <c r="G644" s="281"/>
      <c r="H644" s="46"/>
      <c r="I644" s="46"/>
      <c r="J644" s="72"/>
      <c r="O644" s="9">
        <f t="shared" si="64"/>
        <v>0</v>
      </c>
      <c r="P644" s="9">
        <f>VLOOKUP(C644,{"29 - Psychiatrie (Erwachsene)",1;"30 - Kinder- und Jugendpsychiatrie",1;"31 - Psychosomatik",1;"00 - Bitte eine Fachabteilung auswählen",0;0,0},2,0)</f>
        <v>0</v>
      </c>
      <c r="Q644" s="9">
        <f t="shared" si="65"/>
        <v>0</v>
      </c>
      <c r="R644" s="9">
        <f t="shared" si="66"/>
        <v>0</v>
      </c>
      <c r="S644" s="9">
        <f t="shared" si="67"/>
        <v>0</v>
      </c>
      <c r="T644" s="9">
        <f t="shared" si="68"/>
        <v>0</v>
      </c>
      <c r="V644" s="9">
        <f>VLOOKUP($C644,{"29 - Psychiatrie (Erwachsene)",1;"30 - Kinder- und Jugendpsychiatrie",1;"31 - Psychosomatik",1;"00 - Bitte eine Fachabteilung auswählen",0;0,0},2,0)</f>
        <v>0</v>
      </c>
      <c r="W644" s="9" t="str">
        <f>IF('Angaben KH-Standort'!$D$13&gt;0,"VJ","KJA")</f>
        <v>KJA</v>
      </c>
      <c r="X644" s="9" t="str">
        <f>VLOOKUP(C643,{"29 - Psychiatrie (Erwachsene)","Einrichtungen2";"30 - Kinder- und Jugendpsychiatrie","Einrichtungen2";"31 - Psychosomatik","Einrichtungen2";"00 - Bitte eine Einrichtung auswählen","Leer";0,"Leer"},2,0)</f>
        <v>Leer</v>
      </c>
      <c r="Y644" s="39" t="str">
        <f t="shared" si="69"/>
        <v>Leer</v>
      </c>
      <c r="Z644" s="9" t="str">
        <f>VLOOKUP($C644,{"29 - Psychiatrie (Erwachsene)","Psychiatrie";"30 - Kinder- und Jugendpsychiatrie","KJPsychiatrie";"31 - Psychosomatik","Psychosomatik";"00 - Bitte eine Fachabteilung auswählen","Leer";0,"Leer"},2,0)</f>
        <v>Leer</v>
      </c>
    </row>
    <row r="645" spans="2:26" ht="15" customHeight="1" x14ac:dyDescent="0.25">
      <c r="B645" s="78" t="str">
        <f t="shared" si="70"/>
        <v>!!!</v>
      </c>
      <c r="C645" s="279"/>
      <c r="D645" s="272"/>
      <c r="E645" s="280"/>
      <c r="F645" s="92"/>
      <c r="G645" s="281"/>
      <c r="H645" s="46"/>
      <c r="I645" s="46"/>
      <c r="J645" s="72"/>
      <c r="O645" s="9">
        <f t="shared" si="64"/>
        <v>0</v>
      </c>
      <c r="P645" s="9">
        <f>VLOOKUP(C645,{"29 - Psychiatrie (Erwachsene)",1;"30 - Kinder- und Jugendpsychiatrie",1;"31 - Psychosomatik",1;"00 - Bitte eine Fachabteilung auswählen",0;0,0},2,0)</f>
        <v>0</v>
      </c>
      <c r="Q645" s="9">
        <f t="shared" si="65"/>
        <v>0</v>
      </c>
      <c r="R645" s="9">
        <f t="shared" si="66"/>
        <v>0</v>
      </c>
      <c r="S645" s="9">
        <f t="shared" si="67"/>
        <v>0</v>
      </c>
      <c r="T645" s="9">
        <f t="shared" si="68"/>
        <v>0</v>
      </c>
      <c r="V645" s="9">
        <f>VLOOKUP($C645,{"29 - Psychiatrie (Erwachsene)",1;"30 - Kinder- und Jugendpsychiatrie",1;"31 - Psychosomatik",1;"00 - Bitte eine Fachabteilung auswählen",0;0,0},2,0)</f>
        <v>0</v>
      </c>
      <c r="W645" s="9" t="str">
        <f>IF('Angaben KH-Standort'!$D$13&gt;0,"VJ","KJA")</f>
        <v>KJA</v>
      </c>
      <c r="X645" s="9" t="str">
        <f>VLOOKUP(C644,{"29 - Psychiatrie (Erwachsene)","Einrichtungen2";"30 - Kinder- und Jugendpsychiatrie","Einrichtungen2";"31 - Psychosomatik","Einrichtungen2";"00 - Bitte eine Einrichtung auswählen","Leer";0,"Leer"},2,0)</f>
        <v>Leer</v>
      </c>
      <c r="Y645" s="39" t="str">
        <f t="shared" si="69"/>
        <v>Leer</v>
      </c>
      <c r="Z645" s="9" t="str">
        <f>VLOOKUP($C645,{"29 - Psychiatrie (Erwachsene)","Psychiatrie";"30 - Kinder- und Jugendpsychiatrie","KJPsychiatrie";"31 - Psychosomatik","Psychosomatik";"00 - Bitte eine Fachabteilung auswählen","Leer";0,"Leer"},2,0)</f>
        <v>Leer</v>
      </c>
    </row>
    <row r="646" spans="2:26" ht="15" customHeight="1" x14ac:dyDescent="0.25">
      <c r="B646" s="78" t="str">
        <f t="shared" si="70"/>
        <v>!!!</v>
      </c>
      <c r="C646" s="279"/>
      <c r="D646" s="272"/>
      <c r="E646" s="280"/>
      <c r="F646" s="92"/>
      <c r="G646" s="281"/>
      <c r="H646" s="46"/>
      <c r="I646" s="46"/>
      <c r="J646" s="72"/>
      <c r="O646" s="9">
        <f t="shared" si="64"/>
        <v>0</v>
      </c>
      <c r="P646" s="9">
        <f>VLOOKUP(C646,{"29 - Psychiatrie (Erwachsene)",1;"30 - Kinder- und Jugendpsychiatrie",1;"31 - Psychosomatik",1;"00 - Bitte eine Fachabteilung auswählen",0;0,0},2,0)</f>
        <v>0</v>
      </c>
      <c r="Q646" s="9">
        <f t="shared" si="65"/>
        <v>0</v>
      </c>
      <c r="R646" s="9">
        <f t="shared" si="66"/>
        <v>0</v>
      </c>
      <c r="S646" s="9">
        <f t="shared" si="67"/>
        <v>0</v>
      </c>
      <c r="T646" s="9">
        <f t="shared" si="68"/>
        <v>0</v>
      </c>
      <c r="V646" s="9">
        <f>VLOOKUP($C646,{"29 - Psychiatrie (Erwachsene)",1;"30 - Kinder- und Jugendpsychiatrie",1;"31 - Psychosomatik",1;"00 - Bitte eine Fachabteilung auswählen",0;0,0},2,0)</f>
        <v>0</v>
      </c>
      <c r="W646" s="9" t="str">
        <f>IF('Angaben KH-Standort'!$D$13&gt;0,"VJ","KJA")</f>
        <v>KJA</v>
      </c>
      <c r="X646" s="9" t="str">
        <f>VLOOKUP(C645,{"29 - Psychiatrie (Erwachsene)","Einrichtungen2";"30 - Kinder- und Jugendpsychiatrie","Einrichtungen2";"31 - Psychosomatik","Einrichtungen2";"00 - Bitte eine Einrichtung auswählen","Leer";0,"Leer"},2,0)</f>
        <v>Leer</v>
      </c>
      <c r="Y646" s="39" t="str">
        <f t="shared" si="69"/>
        <v>Leer</v>
      </c>
      <c r="Z646" s="9" t="str">
        <f>VLOOKUP($C646,{"29 - Psychiatrie (Erwachsene)","Psychiatrie";"30 - Kinder- und Jugendpsychiatrie","KJPsychiatrie";"31 - Psychosomatik","Psychosomatik";"00 - Bitte eine Fachabteilung auswählen","Leer";0,"Leer"},2,0)</f>
        <v>Leer</v>
      </c>
    </row>
    <row r="647" spans="2:26" ht="15" customHeight="1" x14ac:dyDescent="0.25">
      <c r="B647" s="78" t="str">
        <f t="shared" si="70"/>
        <v>!!!</v>
      </c>
      <c r="C647" s="279"/>
      <c r="D647" s="272"/>
      <c r="E647" s="280"/>
      <c r="F647" s="92"/>
      <c r="G647" s="281"/>
      <c r="H647" s="46"/>
      <c r="I647" s="46"/>
      <c r="J647" s="72"/>
      <c r="O647" s="9">
        <f t="shared" si="64"/>
        <v>0</v>
      </c>
      <c r="P647" s="9">
        <f>VLOOKUP(C647,{"29 - Psychiatrie (Erwachsene)",1;"30 - Kinder- und Jugendpsychiatrie",1;"31 - Psychosomatik",1;"00 - Bitte eine Fachabteilung auswählen",0;0,0},2,0)</f>
        <v>0</v>
      </c>
      <c r="Q647" s="9">
        <f t="shared" si="65"/>
        <v>0</v>
      </c>
      <c r="R647" s="9">
        <f t="shared" si="66"/>
        <v>0</v>
      </c>
      <c r="S647" s="9">
        <f t="shared" si="67"/>
        <v>0</v>
      </c>
      <c r="T647" s="9">
        <f t="shared" si="68"/>
        <v>0</v>
      </c>
      <c r="V647" s="9">
        <f>VLOOKUP($C647,{"29 - Psychiatrie (Erwachsene)",1;"30 - Kinder- und Jugendpsychiatrie",1;"31 - Psychosomatik",1;"00 - Bitte eine Fachabteilung auswählen",0;0,0},2,0)</f>
        <v>0</v>
      </c>
      <c r="W647" s="9" t="str">
        <f>IF('Angaben KH-Standort'!$D$13&gt;0,"VJ","KJA")</f>
        <v>KJA</v>
      </c>
      <c r="X647" s="9" t="str">
        <f>VLOOKUP(C646,{"29 - Psychiatrie (Erwachsene)","Einrichtungen2";"30 - Kinder- und Jugendpsychiatrie","Einrichtungen2";"31 - Psychosomatik","Einrichtungen2";"00 - Bitte eine Einrichtung auswählen","Leer";0,"Leer"},2,0)</f>
        <v>Leer</v>
      </c>
      <c r="Y647" s="39" t="str">
        <f t="shared" si="69"/>
        <v>Leer</v>
      </c>
      <c r="Z647" s="9" t="str">
        <f>VLOOKUP($C647,{"29 - Psychiatrie (Erwachsene)","Psychiatrie";"30 - Kinder- und Jugendpsychiatrie","KJPsychiatrie";"31 - Psychosomatik","Psychosomatik";"00 - Bitte eine Fachabteilung auswählen","Leer";0,"Leer"},2,0)</f>
        <v>Leer</v>
      </c>
    </row>
    <row r="648" spans="2:26" ht="15" customHeight="1" x14ac:dyDescent="0.25">
      <c r="B648" s="78" t="str">
        <f t="shared" si="70"/>
        <v>!!!</v>
      </c>
      <c r="C648" s="279"/>
      <c r="D648" s="272"/>
      <c r="E648" s="280"/>
      <c r="F648" s="92"/>
      <c r="G648" s="281"/>
      <c r="H648" s="46"/>
      <c r="I648" s="46"/>
      <c r="J648" s="72"/>
      <c r="O648" s="9">
        <f t="shared" si="64"/>
        <v>0</v>
      </c>
      <c r="P648" s="9">
        <f>VLOOKUP(C648,{"29 - Psychiatrie (Erwachsene)",1;"30 - Kinder- und Jugendpsychiatrie",1;"31 - Psychosomatik",1;"00 - Bitte eine Fachabteilung auswählen",0;0,0},2,0)</f>
        <v>0</v>
      </c>
      <c r="Q648" s="9">
        <f t="shared" si="65"/>
        <v>0</v>
      </c>
      <c r="R648" s="9">
        <f t="shared" si="66"/>
        <v>0</v>
      </c>
      <c r="S648" s="9">
        <f t="shared" si="67"/>
        <v>0</v>
      </c>
      <c r="T648" s="9">
        <f t="shared" si="68"/>
        <v>0</v>
      </c>
      <c r="V648" s="9">
        <f>VLOOKUP($C648,{"29 - Psychiatrie (Erwachsene)",1;"30 - Kinder- und Jugendpsychiatrie",1;"31 - Psychosomatik",1;"00 - Bitte eine Fachabteilung auswählen",0;0,0},2,0)</f>
        <v>0</v>
      </c>
      <c r="W648" s="9" t="str">
        <f>IF('Angaben KH-Standort'!$D$13&gt;0,"VJ","KJA")</f>
        <v>KJA</v>
      </c>
      <c r="X648" s="9" t="str">
        <f>VLOOKUP(C647,{"29 - Psychiatrie (Erwachsene)","Einrichtungen2";"30 - Kinder- und Jugendpsychiatrie","Einrichtungen2";"31 - Psychosomatik","Einrichtungen2";"00 - Bitte eine Einrichtung auswählen","Leer";0,"Leer"},2,0)</f>
        <v>Leer</v>
      </c>
      <c r="Y648" s="39" t="str">
        <f t="shared" si="69"/>
        <v>Leer</v>
      </c>
      <c r="Z648" s="9" t="str">
        <f>VLOOKUP($C648,{"29 - Psychiatrie (Erwachsene)","Psychiatrie";"30 - Kinder- und Jugendpsychiatrie","KJPsychiatrie";"31 - Psychosomatik","Psychosomatik";"00 - Bitte eine Fachabteilung auswählen","Leer";0,"Leer"},2,0)</f>
        <v>Leer</v>
      </c>
    </row>
    <row r="649" spans="2:26" ht="15" customHeight="1" x14ac:dyDescent="0.25">
      <c r="B649" s="78" t="str">
        <f t="shared" si="70"/>
        <v>!!!</v>
      </c>
      <c r="C649" s="279"/>
      <c r="D649" s="272"/>
      <c r="E649" s="280"/>
      <c r="F649" s="92"/>
      <c r="G649" s="281"/>
      <c r="H649" s="46"/>
      <c r="I649" s="46"/>
      <c r="J649" s="72"/>
      <c r="O649" s="9">
        <f t="shared" si="64"/>
        <v>0</v>
      </c>
      <c r="P649" s="9">
        <f>VLOOKUP(C649,{"29 - Psychiatrie (Erwachsene)",1;"30 - Kinder- und Jugendpsychiatrie",1;"31 - Psychosomatik",1;"00 - Bitte eine Fachabteilung auswählen",0;0,0},2,0)</f>
        <v>0</v>
      </c>
      <c r="Q649" s="9">
        <f t="shared" si="65"/>
        <v>0</v>
      </c>
      <c r="R649" s="9">
        <f t="shared" si="66"/>
        <v>0</v>
      </c>
      <c r="S649" s="9">
        <f t="shared" si="67"/>
        <v>0</v>
      </c>
      <c r="T649" s="9">
        <f t="shared" si="68"/>
        <v>0</v>
      </c>
      <c r="V649" s="9">
        <f>VLOOKUP($C649,{"29 - Psychiatrie (Erwachsene)",1;"30 - Kinder- und Jugendpsychiatrie",1;"31 - Psychosomatik",1;"00 - Bitte eine Fachabteilung auswählen",0;0,0},2,0)</f>
        <v>0</v>
      </c>
      <c r="W649" s="9" t="str">
        <f>IF('Angaben KH-Standort'!$D$13&gt;0,"VJ","KJA")</f>
        <v>KJA</v>
      </c>
      <c r="X649" s="9" t="str">
        <f>VLOOKUP(C648,{"29 - Psychiatrie (Erwachsene)","Einrichtungen2";"30 - Kinder- und Jugendpsychiatrie","Einrichtungen2";"31 - Psychosomatik","Einrichtungen2";"00 - Bitte eine Einrichtung auswählen","Leer";0,"Leer"},2,0)</f>
        <v>Leer</v>
      </c>
      <c r="Y649" s="39" t="str">
        <f t="shared" si="69"/>
        <v>Leer</v>
      </c>
      <c r="Z649" s="9" t="str">
        <f>VLOOKUP($C649,{"29 - Psychiatrie (Erwachsene)","Psychiatrie";"30 - Kinder- und Jugendpsychiatrie","KJPsychiatrie";"31 - Psychosomatik","Psychosomatik";"00 - Bitte eine Fachabteilung auswählen","Leer";0,"Leer"},2,0)</f>
        <v>Leer</v>
      </c>
    </row>
    <row r="650" spans="2:26" ht="15" customHeight="1" x14ac:dyDescent="0.25">
      <c r="B650" s="78" t="str">
        <f t="shared" si="70"/>
        <v>!!!</v>
      </c>
      <c r="C650" s="279"/>
      <c r="D650" s="272"/>
      <c r="E650" s="280"/>
      <c r="F650" s="92"/>
      <c r="G650" s="281"/>
      <c r="H650" s="46"/>
      <c r="I650" s="46"/>
      <c r="J650" s="72"/>
      <c r="O650" s="9">
        <f t="shared" si="64"/>
        <v>0</v>
      </c>
      <c r="P650" s="9">
        <f>VLOOKUP(C650,{"29 - Psychiatrie (Erwachsene)",1;"30 - Kinder- und Jugendpsychiatrie",1;"31 - Psychosomatik",1;"00 - Bitte eine Fachabteilung auswählen",0;0,0},2,0)</f>
        <v>0</v>
      </c>
      <c r="Q650" s="9">
        <f t="shared" si="65"/>
        <v>0</v>
      </c>
      <c r="R650" s="9">
        <f t="shared" si="66"/>
        <v>0</v>
      </c>
      <c r="S650" s="9">
        <f t="shared" si="67"/>
        <v>0</v>
      </c>
      <c r="T650" s="9">
        <f t="shared" si="68"/>
        <v>0</v>
      </c>
      <c r="V650" s="9">
        <f>VLOOKUP($C650,{"29 - Psychiatrie (Erwachsene)",1;"30 - Kinder- und Jugendpsychiatrie",1;"31 - Psychosomatik",1;"00 - Bitte eine Fachabteilung auswählen",0;0,0},2,0)</f>
        <v>0</v>
      </c>
      <c r="W650" s="9" t="str">
        <f>IF('Angaben KH-Standort'!$D$13&gt;0,"VJ","KJA")</f>
        <v>KJA</v>
      </c>
      <c r="X650" s="9" t="str">
        <f>VLOOKUP(C649,{"29 - Psychiatrie (Erwachsene)","Einrichtungen2";"30 - Kinder- und Jugendpsychiatrie","Einrichtungen2";"31 - Psychosomatik","Einrichtungen2";"00 - Bitte eine Einrichtung auswählen","Leer";0,"Leer"},2,0)</f>
        <v>Leer</v>
      </c>
      <c r="Y650" s="39" t="str">
        <f t="shared" si="69"/>
        <v>Leer</v>
      </c>
      <c r="Z650" s="9" t="str">
        <f>VLOOKUP($C650,{"29 - Psychiatrie (Erwachsene)","Psychiatrie";"30 - Kinder- und Jugendpsychiatrie","KJPsychiatrie";"31 - Psychosomatik","Psychosomatik";"00 - Bitte eine Fachabteilung auswählen","Leer";0,"Leer"},2,0)</f>
        <v>Leer</v>
      </c>
    </row>
    <row r="651" spans="2:26" ht="15" customHeight="1" x14ac:dyDescent="0.25">
      <c r="B651" s="78" t="str">
        <f t="shared" si="70"/>
        <v>!!!</v>
      </c>
      <c r="C651" s="279"/>
      <c r="D651" s="272"/>
      <c r="E651" s="280"/>
      <c r="F651" s="92"/>
      <c r="G651" s="281"/>
      <c r="H651" s="46"/>
      <c r="I651" s="46"/>
      <c r="J651" s="72"/>
      <c r="O651" s="9">
        <f t="shared" si="64"/>
        <v>0</v>
      </c>
      <c r="P651" s="9">
        <f>VLOOKUP(C651,{"29 - Psychiatrie (Erwachsene)",1;"30 - Kinder- und Jugendpsychiatrie",1;"31 - Psychosomatik",1;"00 - Bitte eine Fachabteilung auswählen",0;0,0},2,0)</f>
        <v>0</v>
      </c>
      <c r="Q651" s="9">
        <f t="shared" si="65"/>
        <v>0</v>
      </c>
      <c r="R651" s="9">
        <f t="shared" si="66"/>
        <v>0</v>
      </c>
      <c r="S651" s="9">
        <f t="shared" si="67"/>
        <v>0</v>
      </c>
      <c r="T651" s="9">
        <f t="shared" si="68"/>
        <v>0</v>
      </c>
      <c r="V651" s="9">
        <f>VLOOKUP($C651,{"29 - Psychiatrie (Erwachsene)",1;"30 - Kinder- und Jugendpsychiatrie",1;"31 - Psychosomatik",1;"00 - Bitte eine Fachabteilung auswählen",0;0,0},2,0)</f>
        <v>0</v>
      </c>
      <c r="W651" s="9" t="str">
        <f>IF('Angaben KH-Standort'!$D$13&gt;0,"VJ","KJA")</f>
        <v>KJA</v>
      </c>
      <c r="X651" s="9" t="str">
        <f>VLOOKUP(C650,{"29 - Psychiatrie (Erwachsene)","Einrichtungen2";"30 - Kinder- und Jugendpsychiatrie","Einrichtungen2";"31 - Psychosomatik","Einrichtungen2";"00 - Bitte eine Einrichtung auswählen","Leer";0,"Leer"},2,0)</f>
        <v>Leer</v>
      </c>
      <c r="Y651" s="39" t="str">
        <f t="shared" si="69"/>
        <v>Leer</v>
      </c>
      <c r="Z651" s="9" t="str">
        <f>VLOOKUP($C651,{"29 - Psychiatrie (Erwachsene)","Psychiatrie";"30 - Kinder- und Jugendpsychiatrie","KJPsychiatrie";"31 - Psychosomatik","Psychosomatik";"00 - Bitte eine Fachabteilung auswählen","Leer";0,"Leer"},2,0)</f>
        <v>Leer</v>
      </c>
    </row>
    <row r="652" spans="2:26" ht="15" customHeight="1" x14ac:dyDescent="0.25">
      <c r="B652" s="78" t="str">
        <f t="shared" si="70"/>
        <v>!!!</v>
      </c>
      <c r="C652" s="279"/>
      <c r="D652" s="272"/>
      <c r="E652" s="280"/>
      <c r="F652" s="92"/>
      <c r="G652" s="281"/>
      <c r="H652" s="46"/>
      <c r="I652" s="46"/>
      <c r="J652" s="72"/>
      <c r="O652" s="9">
        <f t="shared" si="64"/>
        <v>0</v>
      </c>
      <c r="P652" s="9">
        <f>VLOOKUP(C652,{"29 - Psychiatrie (Erwachsene)",1;"30 - Kinder- und Jugendpsychiatrie",1;"31 - Psychosomatik",1;"00 - Bitte eine Fachabteilung auswählen",0;0,0},2,0)</f>
        <v>0</v>
      </c>
      <c r="Q652" s="9">
        <f t="shared" si="65"/>
        <v>0</v>
      </c>
      <c r="R652" s="9">
        <f t="shared" si="66"/>
        <v>0</v>
      </c>
      <c r="S652" s="9">
        <f t="shared" si="67"/>
        <v>0</v>
      </c>
      <c r="T652" s="9">
        <f t="shared" si="68"/>
        <v>0</v>
      </c>
      <c r="V652" s="9">
        <f>VLOOKUP($C652,{"29 - Psychiatrie (Erwachsene)",1;"30 - Kinder- und Jugendpsychiatrie",1;"31 - Psychosomatik",1;"00 - Bitte eine Fachabteilung auswählen",0;0,0},2,0)</f>
        <v>0</v>
      </c>
      <c r="W652" s="9" t="str">
        <f>IF('Angaben KH-Standort'!$D$13&gt;0,"VJ","KJA")</f>
        <v>KJA</v>
      </c>
      <c r="X652" s="9" t="str">
        <f>VLOOKUP(C651,{"29 - Psychiatrie (Erwachsene)","Einrichtungen2";"30 - Kinder- und Jugendpsychiatrie","Einrichtungen2";"31 - Psychosomatik","Einrichtungen2";"00 - Bitte eine Einrichtung auswählen","Leer";0,"Leer"},2,0)</f>
        <v>Leer</v>
      </c>
      <c r="Y652" s="39" t="str">
        <f t="shared" si="69"/>
        <v>Leer</v>
      </c>
      <c r="Z652" s="9" t="str">
        <f>VLOOKUP($C652,{"29 - Psychiatrie (Erwachsene)","Psychiatrie";"30 - Kinder- und Jugendpsychiatrie","KJPsychiatrie";"31 - Psychosomatik","Psychosomatik";"00 - Bitte eine Fachabteilung auswählen","Leer";0,"Leer"},2,0)</f>
        <v>Leer</v>
      </c>
    </row>
    <row r="653" spans="2:26" ht="15" customHeight="1" x14ac:dyDescent="0.25">
      <c r="B653" s="78" t="str">
        <f t="shared" si="70"/>
        <v>!!!</v>
      </c>
      <c r="C653" s="279"/>
      <c r="D653" s="272"/>
      <c r="E653" s="280"/>
      <c r="F653" s="92"/>
      <c r="G653" s="281"/>
      <c r="H653" s="46"/>
      <c r="I653" s="46"/>
      <c r="J653" s="72"/>
      <c r="O653" s="9">
        <f t="shared" si="64"/>
        <v>0</v>
      </c>
      <c r="P653" s="9">
        <f>VLOOKUP(C653,{"29 - Psychiatrie (Erwachsene)",1;"30 - Kinder- und Jugendpsychiatrie",1;"31 - Psychosomatik",1;"00 - Bitte eine Fachabteilung auswählen",0;0,0},2,0)</f>
        <v>0</v>
      </c>
      <c r="Q653" s="9">
        <f t="shared" si="65"/>
        <v>0</v>
      </c>
      <c r="R653" s="9">
        <f t="shared" si="66"/>
        <v>0</v>
      </c>
      <c r="S653" s="9">
        <f t="shared" si="67"/>
        <v>0</v>
      </c>
      <c r="T653" s="9">
        <f t="shared" si="68"/>
        <v>0</v>
      </c>
      <c r="V653" s="9">
        <f>VLOOKUP($C653,{"29 - Psychiatrie (Erwachsene)",1;"30 - Kinder- und Jugendpsychiatrie",1;"31 - Psychosomatik",1;"00 - Bitte eine Fachabteilung auswählen",0;0,0},2,0)</f>
        <v>0</v>
      </c>
      <c r="W653" s="9" t="str">
        <f>IF('Angaben KH-Standort'!$D$13&gt;0,"VJ","KJA")</f>
        <v>KJA</v>
      </c>
      <c r="X653" s="9" t="str">
        <f>VLOOKUP(C652,{"29 - Psychiatrie (Erwachsene)","Einrichtungen2";"30 - Kinder- und Jugendpsychiatrie","Einrichtungen2";"31 - Psychosomatik","Einrichtungen2";"00 - Bitte eine Einrichtung auswählen","Leer";0,"Leer"},2,0)</f>
        <v>Leer</v>
      </c>
      <c r="Y653" s="39" t="str">
        <f t="shared" si="69"/>
        <v>Leer</v>
      </c>
      <c r="Z653" s="9" t="str">
        <f>VLOOKUP($C653,{"29 - Psychiatrie (Erwachsene)","Psychiatrie";"30 - Kinder- und Jugendpsychiatrie","KJPsychiatrie";"31 - Psychosomatik","Psychosomatik";"00 - Bitte eine Fachabteilung auswählen","Leer";0,"Leer"},2,0)</f>
        <v>Leer</v>
      </c>
    </row>
    <row r="654" spans="2:26" ht="15" customHeight="1" x14ac:dyDescent="0.25">
      <c r="B654" s="78" t="str">
        <f t="shared" si="70"/>
        <v>!!!</v>
      </c>
      <c r="C654" s="279"/>
      <c r="D654" s="272"/>
      <c r="E654" s="280"/>
      <c r="F654" s="92"/>
      <c r="G654" s="281"/>
      <c r="H654" s="46"/>
      <c r="I654" s="46"/>
      <c r="J654" s="72"/>
      <c r="O654" s="9">
        <f t="shared" si="64"/>
        <v>0</v>
      </c>
      <c r="P654" s="9">
        <f>VLOOKUP(C654,{"29 - Psychiatrie (Erwachsene)",1;"30 - Kinder- und Jugendpsychiatrie",1;"31 - Psychosomatik",1;"00 - Bitte eine Fachabteilung auswählen",0;0,0},2,0)</f>
        <v>0</v>
      </c>
      <c r="Q654" s="9">
        <f t="shared" si="65"/>
        <v>0</v>
      </c>
      <c r="R654" s="9">
        <f t="shared" si="66"/>
        <v>0</v>
      </c>
      <c r="S654" s="9">
        <f t="shared" si="67"/>
        <v>0</v>
      </c>
      <c r="T654" s="9">
        <f t="shared" si="68"/>
        <v>0</v>
      </c>
      <c r="V654" s="9">
        <f>VLOOKUP($C654,{"29 - Psychiatrie (Erwachsene)",1;"30 - Kinder- und Jugendpsychiatrie",1;"31 - Psychosomatik",1;"00 - Bitte eine Fachabteilung auswählen",0;0,0},2,0)</f>
        <v>0</v>
      </c>
      <c r="W654" s="9" t="str">
        <f>IF('Angaben KH-Standort'!$D$13&gt;0,"VJ","KJA")</f>
        <v>KJA</v>
      </c>
      <c r="X654" s="9" t="str">
        <f>VLOOKUP(C653,{"29 - Psychiatrie (Erwachsene)","Einrichtungen2";"30 - Kinder- und Jugendpsychiatrie","Einrichtungen2";"31 - Psychosomatik","Einrichtungen2";"00 - Bitte eine Einrichtung auswählen","Leer";0,"Leer"},2,0)</f>
        <v>Leer</v>
      </c>
      <c r="Y654" s="39" t="str">
        <f t="shared" si="69"/>
        <v>Leer</v>
      </c>
      <c r="Z654" s="9" t="str">
        <f>VLOOKUP($C654,{"29 - Psychiatrie (Erwachsene)","Psychiatrie";"30 - Kinder- und Jugendpsychiatrie","KJPsychiatrie";"31 - Psychosomatik","Psychosomatik";"00 - Bitte eine Fachabteilung auswählen","Leer";0,"Leer"},2,0)</f>
        <v>Leer</v>
      </c>
    </row>
    <row r="655" spans="2:26" ht="15" customHeight="1" x14ac:dyDescent="0.25">
      <c r="B655" s="78" t="str">
        <f t="shared" si="70"/>
        <v>!!!</v>
      </c>
      <c r="C655" s="279"/>
      <c r="D655" s="272"/>
      <c r="E655" s="280"/>
      <c r="F655" s="92"/>
      <c r="G655" s="281"/>
      <c r="H655" s="46"/>
      <c r="I655" s="46"/>
      <c r="J655" s="72"/>
      <c r="O655" s="9">
        <f t="shared" si="64"/>
        <v>0</v>
      </c>
      <c r="P655" s="9">
        <f>VLOOKUP(C655,{"29 - Psychiatrie (Erwachsene)",1;"30 - Kinder- und Jugendpsychiatrie",1;"31 - Psychosomatik",1;"00 - Bitte eine Fachabteilung auswählen",0;0,0},2,0)</f>
        <v>0</v>
      </c>
      <c r="Q655" s="9">
        <f t="shared" si="65"/>
        <v>0</v>
      </c>
      <c r="R655" s="9">
        <f t="shared" si="66"/>
        <v>0</v>
      </c>
      <c r="S655" s="9">
        <f t="shared" si="67"/>
        <v>0</v>
      </c>
      <c r="T655" s="9">
        <f t="shared" si="68"/>
        <v>0</v>
      </c>
      <c r="V655" s="9">
        <f>VLOOKUP($C655,{"29 - Psychiatrie (Erwachsene)",1;"30 - Kinder- und Jugendpsychiatrie",1;"31 - Psychosomatik",1;"00 - Bitte eine Fachabteilung auswählen",0;0,0},2,0)</f>
        <v>0</v>
      </c>
      <c r="W655" s="9" t="str">
        <f>IF('Angaben KH-Standort'!$D$13&gt;0,"VJ","KJA")</f>
        <v>KJA</v>
      </c>
      <c r="X655" s="9" t="str">
        <f>VLOOKUP(C654,{"29 - Psychiatrie (Erwachsene)","Einrichtungen2";"30 - Kinder- und Jugendpsychiatrie","Einrichtungen2";"31 - Psychosomatik","Einrichtungen2";"00 - Bitte eine Einrichtung auswählen","Leer";0,"Leer"},2,0)</f>
        <v>Leer</v>
      </c>
      <c r="Y655" s="39" t="str">
        <f t="shared" si="69"/>
        <v>Leer</v>
      </c>
      <c r="Z655" s="9" t="str">
        <f>VLOOKUP($C655,{"29 - Psychiatrie (Erwachsene)","Psychiatrie";"30 - Kinder- und Jugendpsychiatrie","KJPsychiatrie";"31 - Psychosomatik","Psychosomatik";"00 - Bitte eine Fachabteilung auswählen","Leer";0,"Leer"},2,0)</f>
        <v>Leer</v>
      </c>
    </row>
    <row r="656" spans="2:26" ht="15" customHeight="1" x14ac:dyDescent="0.25">
      <c r="B656" s="78" t="str">
        <f t="shared" si="70"/>
        <v>!!!</v>
      </c>
      <c r="C656" s="279"/>
      <c r="D656" s="272"/>
      <c r="E656" s="280"/>
      <c r="F656" s="92"/>
      <c r="G656" s="281"/>
      <c r="H656" s="46"/>
      <c r="I656" s="46"/>
      <c r="J656" s="72"/>
      <c r="O656" s="9">
        <f t="shared" si="64"/>
        <v>0</v>
      </c>
      <c r="P656" s="9">
        <f>VLOOKUP(C656,{"29 - Psychiatrie (Erwachsene)",1;"30 - Kinder- und Jugendpsychiatrie",1;"31 - Psychosomatik",1;"00 - Bitte eine Fachabteilung auswählen",0;0,0},2,0)</f>
        <v>0</v>
      </c>
      <c r="Q656" s="9">
        <f t="shared" si="65"/>
        <v>0</v>
      </c>
      <c r="R656" s="9">
        <f t="shared" si="66"/>
        <v>0</v>
      </c>
      <c r="S656" s="9">
        <f t="shared" si="67"/>
        <v>0</v>
      </c>
      <c r="T656" s="9">
        <f t="shared" si="68"/>
        <v>0</v>
      </c>
      <c r="V656" s="9">
        <f>VLOOKUP($C656,{"29 - Psychiatrie (Erwachsene)",1;"30 - Kinder- und Jugendpsychiatrie",1;"31 - Psychosomatik",1;"00 - Bitte eine Fachabteilung auswählen",0;0,0},2,0)</f>
        <v>0</v>
      </c>
      <c r="W656" s="9" t="str">
        <f>IF('Angaben KH-Standort'!$D$13&gt;0,"VJ","KJA")</f>
        <v>KJA</v>
      </c>
      <c r="X656" s="9" t="str">
        <f>VLOOKUP(C655,{"29 - Psychiatrie (Erwachsene)","Einrichtungen2";"30 - Kinder- und Jugendpsychiatrie","Einrichtungen2";"31 - Psychosomatik","Einrichtungen2";"00 - Bitte eine Einrichtung auswählen","Leer";0,"Leer"},2,0)</f>
        <v>Leer</v>
      </c>
      <c r="Y656" s="39" t="str">
        <f t="shared" si="69"/>
        <v>Leer</v>
      </c>
      <c r="Z656" s="9" t="str">
        <f>VLOOKUP($C656,{"29 - Psychiatrie (Erwachsene)","Psychiatrie";"30 - Kinder- und Jugendpsychiatrie","KJPsychiatrie";"31 - Psychosomatik","Psychosomatik";"00 - Bitte eine Fachabteilung auswählen","Leer";0,"Leer"},2,0)</f>
        <v>Leer</v>
      </c>
    </row>
    <row r="657" spans="2:26" ht="15" customHeight="1" x14ac:dyDescent="0.25">
      <c r="B657" s="78" t="str">
        <f t="shared" si="70"/>
        <v>!!!</v>
      </c>
      <c r="C657" s="279"/>
      <c r="D657" s="272"/>
      <c r="E657" s="280"/>
      <c r="F657" s="92"/>
      <c r="G657" s="281"/>
      <c r="H657" s="46"/>
      <c r="I657" s="46"/>
      <c r="J657" s="72"/>
      <c r="O657" s="9">
        <f t="shared" si="64"/>
        <v>0</v>
      </c>
      <c r="P657" s="9">
        <f>VLOOKUP(C657,{"29 - Psychiatrie (Erwachsene)",1;"30 - Kinder- und Jugendpsychiatrie",1;"31 - Psychosomatik",1;"00 - Bitte eine Fachabteilung auswählen",0;0,0},2,0)</f>
        <v>0</v>
      </c>
      <c r="Q657" s="9">
        <f t="shared" si="65"/>
        <v>0</v>
      </c>
      <c r="R657" s="9">
        <f t="shared" si="66"/>
        <v>0</v>
      </c>
      <c r="S657" s="9">
        <f t="shared" si="67"/>
        <v>0</v>
      </c>
      <c r="T657" s="9">
        <f t="shared" si="68"/>
        <v>0</v>
      </c>
      <c r="V657" s="9">
        <f>VLOOKUP($C657,{"29 - Psychiatrie (Erwachsene)",1;"30 - Kinder- und Jugendpsychiatrie",1;"31 - Psychosomatik",1;"00 - Bitte eine Fachabteilung auswählen",0;0,0},2,0)</f>
        <v>0</v>
      </c>
      <c r="W657" s="9" t="str">
        <f>IF('Angaben KH-Standort'!$D$13&gt;0,"VJ","KJA")</f>
        <v>KJA</v>
      </c>
      <c r="X657" s="9" t="str">
        <f>VLOOKUP(C656,{"29 - Psychiatrie (Erwachsene)","Einrichtungen2";"30 - Kinder- und Jugendpsychiatrie","Einrichtungen2";"31 - Psychosomatik","Einrichtungen2";"00 - Bitte eine Einrichtung auswählen","Leer";0,"Leer"},2,0)</f>
        <v>Leer</v>
      </c>
      <c r="Y657" s="39" t="str">
        <f t="shared" si="69"/>
        <v>Leer</v>
      </c>
      <c r="Z657" s="9" t="str">
        <f>VLOOKUP($C657,{"29 - Psychiatrie (Erwachsene)","Psychiatrie";"30 - Kinder- und Jugendpsychiatrie","KJPsychiatrie";"31 - Psychosomatik","Psychosomatik";"00 - Bitte eine Fachabteilung auswählen","Leer";0,"Leer"},2,0)</f>
        <v>Leer</v>
      </c>
    </row>
    <row r="658" spans="2:26" ht="15" customHeight="1" x14ac:dyDescent="0.25">
      <c r="B658" s="78" t="str">
        <f t="shared" si="70"/>
        <v>!!!</v>
      </c>
      <c r="C658" s="279"/>
      <c r="D658" s="272"/>
      <c r="E658" s="280"/>
      <c r="F658" s="92"/>
      <c r="G658" s="281"/>
      <c r="H658" s="46"/>
      <c r="I658" s="46"/>
      <c r="J658" s="72"/>
      <c r="O658" s="9">
        <f t="shared" si="64"/>
        <v>0</v>
      </c>
      <c r="P658" s="9">
        <f>VLOOKUP(C658,{"29 - Psychiatrie (Erwachsene)",1;"30 - Kinder- und Jugendpsychiatrie",1;"31 - Psychosomatik",1;"00 - Bitte eine Fachabteilung auswählen",0;0,0},2,0)</f>
        <v>0</v>
      </c>
      <c r="Q658" s="9">
        <f t="shared" si="65"/>
        <v>0</v>
      </c>
      <c r="R658" s="9">
        <f t="shared" si="66"/>
        <v>0</v>
      </c>
      <c r="S658" s="9">
        <f t="shared" si="67"/>
        <v>0</v>
      </c>
      <c r="T658" s="9">
        <f t="shared" si="68"/>
        <v>0</v>
      </c>
      <c r="V658" s="9">
        <f>VLOOKUP($C658,{"29 - Psychiatrie (Erwachsene)",1;"30 - Kinder- und Jugendpsychiatrie",1;"31 - Psychosomatik",1;"00 - Bitte eine Fachabteilung auswählen",0;0,0},2,0)</f>
        <v>0</v>
      </c>
      <c r="W658" s="9" t="str">
        <f>IF('Angaben KH-Standort'!$D$13&gt;0,"VJ","KJA")</f>
        <v>KJA</v>
      </c>
      <c r="X658" s="9" t="str">
        <f>VLOOKUP(C657,{"29 - Psychiatrie (Erwachsene)","Einrichtungen2";"30 - Kinder- und Jugendpsychiatrie","Einrichtungen2";"31 - Psychosomatik","Einrichtungen2";"00 - Bitte eine Einrichtung auswählen","Leer";0,"Leer"},2,0)</f>
        <v>Leer</v>
      </c>
      <c r="Y658" s="39" t="str">
        <f t="shared" si="69"/>
        <v>Leer</v>
      </c>
      <c r="Z658" s="9" t="str">
        <f>VLOOKUP($C658,{"29 - Psychiatrie (Erwachsene)","Psychiatrie";"30 - Kinder- und Jugendpsychiatrie","KJPsychiatrie";"31 - Psychosomatik","Psychosomatik";"00 - Bitte eine Fachabteilung auswählen","Leer";0,"Leer"},2,0)</f>
        <v>Leer</v>
      </c>
    </row>
    <row r="659" spans="2:26" ht="15" customHeight="1" x14ac:dyDescent="0.25">
      <c r="B659" s="78" t="str">
        <f t="shared" si="70"/>
        <v>!!!</v>
      </c>
      <c r="C659" s="279"/>
      <c r="D659" s="272"/>
      <c r="E659" s="280"/>
      <c r="F659" s="92"/>
      <c r="G659" s="281"/>
      <c r="H659" s="46"/>
      <c r="I659" s="46"/>
      <c r="J659" s="72"/>
      <c r="O659" s="9">
        <f t="shared" si="64"/>
        <v>0</v>
      </c>
      <c r="P659" s="9">
        <f>VLOOKUP(C659,{"29 - Psychiatrie (Erwachsene)",1;"30 - Kinder- und Jugendpsychiatrie",1;"31 - Psychosomatik",1;"00 - Bitte eine Fachabteilung auswählen",0;0,0},2,0)</f>
        <v>0</v>
      </c>
      <c r="Q659" s="9">
        <f t="shared" si="65"/>
        <v>0</v>
      </c>
      <c r="R659" s="9">
        <f t="shared" si="66"/>
        <v>0</v>
      </c>
      <c r="S659" s="9">
        <f t="shared" si="67"/>
        <v>0</v>
      </c>
      <c r="T659" s="9">
        <f t="shared" si="68"/>
        <v>0</v>
      </c>
      <c r="V659" s="9">
        <f>VLOOKUP($C659,{"29 - Psychiatrie (Erwachsene)",1;"30 - Kinder- und Jugendpsychiatrie",1;"31 - Psychosomatik",1;"00 - Bitte eine Fachabteilung auswählen",0;0,0},2,0)</f>
        <v>0</v>
      </c>
      <c r="W659" s="9" t="str">
        <f>IF('Angaben KH-Standort'!$D$13&gt;0,"VJ","KJA")</f>
        <v>KJA</v>
      </c>
      <c r="X659" s="9" t="str">
        <f>VLOOKUP(C658,{"29 - Psychiatrie (Erwachsene)","Einrichtungen2";"30 - Kinder- und Jugendpsychiatrie","Einrichtungen2";"31 - Psychosomatik","Einrichtungen2";"00 - Bitte eine Einrichtung auswählen","Leer";0,"Leer"},2,0)</f>
        <v>Leer</v>
      </c>
      <c r="Y659" s="39" t="str">
        <f t="shared" si="69"/>
        <v>Leer</v>
      </c>
      <c r="Z659" s="9" t="str">
        <f>VLOOKUP($C659,{"29 - Psychiatrie (Erwachsene)","Psychiatrie";"30 - Kinder- und Jugendpsychiatrie","KJPsychiatrie";"31 - Psychosomatik","Psychosomatik";"00 - Bitte eine Fachabteilung auswählen","Leer";0,"Leer"},2,0)</f>
        <v>Leer</v>
      </c>
    </row>
    <row r="660" spans="2:26" ht="15" customHeight="1" x14ac:dyDescent="0.25">
      <c r="B660" s="78" t="str">
        <f t="shared" si="70"/>
        <v>!!!</v>
      </c>
      <c r="C660" s="279"/>
      <c r="D660" s="272"/>
      <c r="E660" s="280"/>
      <c r="F660" s="92"/>
      <c r="G660" s="281"/>
      <c r="H660" s="46"/>
      <c r="I660" s="46"/>
      <c r="J660" s="72"/>
      <c r="O660" s="9">
        <f t="shared" si="64"/>
        <v>0</v>
      </c>
      <c r="P660" s="9">
        <f>VLOOKUP(C660,{"29 - Psychiatrie (Erwachsene)",1;"30 - Kinder- und Jugendpsychiatrie",1;"31 - Psychosomatik",1;"00 - Bitte eine Fachabteilung auswählen",0;0,0},2,0)</f>
        <v>0</v>
      </c>
      <c r="Q660" s="9">
        <f t="shared" si="65"/>
        <v>0</v>
      </c>
      <c r="R660" s="9">
        <f t="shared" si="66"/>
        <v>0</v>
      </c>
      <c r="S660" s="9">
        <f t="shared" si="67"/>
        <v>0</v>
      </c>
      <c r="T660" s="9">
        <f t="shared" si="68"/>
        <v>0</v>
      </c>
      <c r="V660" s="9">
        <f>VLOOKUP($C660,{"29 - Psychiatrie (Erwachsene)",1;"30 - Kinder- und Jugendpsychiatrie",1;"31 - Psychosomatik",1;"00 - Bitte eine Fachabteilung auswählen",0;0,0},2,0)</f>
        <v>0</v>
      </c>
      <c r="W660" s="9" t="str">
        <f>IF('Angaben KH-Standort'!$D$13&gt;0,"VJ","KJA")</f>
        <v>KJA</v>
      </c>
      <c r="X660" s="9" t="str">
        <f>VLOOKUP(C659,{"29 - Psychiatrie (Erwachsene)","Einrichtungen2";"30 - Kinder- und Jugendpsychiatrie","Einrichtungen2";"31 - Psychosomatik","Einrichtungen2";"00 - Bitte eine Einrichtung auswählen","Leer";0,"Leer"},2,0)</f>
        <v>Leer</v>
      </c>
      <c r="Y660" s="39" t="str">
        <f t="shared" si="69"/>
        <v>Leer</v>
      </c>
      <c r="Z660" s="9" t="str">
        <f>VLOOKUP($C660,{"29 - Psychiatrie (Erwachsene)","Psychiatrie";"30 - Kinder- und Jugendpsychiatrie","KJPsychiatrie";"31 - Psychosomatik","Psychosomatik";"00 - Bitte eine Fachabteilung auswählen","Leer";0,"Leer"},2,0)</f>
        <v>Leer</v>
      </c>
    </row>
    <row r="661" spans="2:26" ht="15" customHeight="1" x14ac:dyDescent="0.25">
      <c r="B661" s="78" t="str">
        <f t="shared" si="70"/>
        <v>!!!</v>
      </c>
      <c r="C661" s="279"/>
      <c r="D661" s="272"/>
      <c r="E661" s="280"/>
      <c r="F661" s="92"/>
      <c r="G661" s="281"/>
      <c r="H661" s="46"/>
      <c r="I661" s="46"/>
      <c r="J661" s="72"/>
      <c r="O661" s="9">
        <f t="shared" ref="O661:O724" si="71">IF(LEN(B661)&gt;0,0,1)</f>
        <v>0</v>
      </c>
      <c r="P661" s="9">
        <f>VLOOKUP(C661,{"29 - Psychiatrie (Erwachsene)",1;"30 - Kinder- und Jugendpsychiatrie",1;"31 - Psychosomatik",1;"00 - Bitte eine Fachabteilung auswählen",0;0,0},2,0)</f>
        <v>0</v>
      </c>
      <c r="Q661" s="9">
        <f t="shared" ref="Q661:Q724" si="72">IF(LEN(D661)&gt;0,1,0)</f>
        <v>0</v>
      </c>
      <c r="R661" s="9">
        <f t="shared" ref="R661:R724" si="73">IF(LEN(E661)&gt;0,1,0)</f>
        <v>0</v>
      </c>
      <c r="S661" s="9">
        <f t="shared" ref="S661:S724" si="74">IF(LEN(F661)&gt;0,1,0)</f>
        <v>0</v>
      </c>
      <c r="T661" s="9">
        <f t="shared" ref="T661:T724" si="75">IF(LEN(G661)&gt;0,1,0)</f>
        <v>0</v>
      </c>
      <c r="V661" s="9">
        <f>VLOOKUP($C661,{"29 - Psychiatrie (Erwachsene)",1;"30 - Kinder- und Jugendpsychiatrie",1;"31 - Psychosomatik",1;"00 - Bitte eine Fachabteilung auswählen",0;0,0},2,0)</f>
        <v>0</v>
      </c>
      <c r="W661" s="9" t="str">
        <f>IF('Angaben KH-Standort'!$D$13&gt;0,"VJ","KJA")</f>
        <v>KJA</v>
      </c>
      <c r="X661" s="9" t="str">
        <f>VLOOKUP(C660,{"29 - Psychiatrie (Erwachsene)","Einrichtungen2";"30 - Kinder- und Jugendpsychiatrie","Einrichtungen2";"31 - Psychosomatik","Einrichtungen2";"00 - Bitte eine Einrichtung auswählen","Leer";0,"Leer"},2,0)</f>
        <v>Leer</v>
      </c>
      <c r="Y661" s="39" t="str">
        <f t="shared" ref="Y661:Y724" si="76">IF(V661=1,W661,"Leer")</f>
        <v>Leer</v>
      </c>
      <c r="Z661" s="9" t="str">
        <f>VLOOKUP($C661,{"29 - Psychiatrie (Erwachsene)","Psychiatrie";"30 - Kinder- und Jugendpsychiatrie","KJPsychiatrie";"31 - Psychosomatik","Psychosomatik";"00 - Bitte eine Fachabteilung auswählen","Leer";0,"Leer"},2,0)</f>
        <v>Leer</v>
      </c>
    </row>
    <row r="662" spans="2:26" ht="15" customHeight="1" x14ac:dyDescent="0.25">
      <c r="B662" s="78" t="str">
        <f t="shared" si="70"/>
        <v>!!!</v>
      </c>
      <c r="C662" s="279"/>
      <c r="D662" s="272"/>
      <c r="E662" s="280"/>
      <c r="F662" s="92"/>
      <c r="G662" s="281"/>
      <c r="H662" s="46"/>
      <c r="I662" s="46"/>
      <c r="J662" s="72"/>
      <c r="O662" s="9">
        <f t="shared" si="71"/>
        <v>0</v>
      </c>
      <c r="P662" s="9">
        <f>VLOOKUP(C662,{"29 - Psychiatrie (Erwachsene)",1;"30 - Kinder- und Jugendpsychiatrie",1;"31 - Psychosomatik",1;"00 - Bitte eine Fachabteilung auswählen",0;0,0},2,0)</f>
        <v>0</v>
      </c>
      <c r="Q662" s="9">
        <f t="shared" si="72"/>
        <v>0</v>
      </c>
      <c r="R662" s="9">
        <f t="shared" si="73"/>
        <v>0</v>
      </c>
      <c r="S662" s="9">
        <f t="shared" si="74"/>
        <v>0</v>
      </c>
      <c r="T662" s="9">
        <f t="shared" si="75"/>
        <v>0</v>
      </c>
      <c r="V662" s="9">
        <f>VLOOKUP($C662,{"29 - Psychiatrie (Erwachsene)",1;"30 - Kinder- und Jugendpsychiatrie",1;"31 - Psychosomatik",1;"00 - Bitte eine Fachabteilung auswählen",0;0,0},2,0)</f>
        <v>0</v>
      </c>
      <c r="W662" s="9" t="str">
        <f>IF('Angaben KH-Standort'!$D$13&gt;0,"VJ","KJA")</f>
        <v>KJA</v>
      </c>
      <c r="X662" s="9" t="str">
        <f>VLOOKUP(C661,{"29 - Psychiatrie (Erwachsene)","Einrichtungen2";"30 - Kinder- und Jugendpsychiatrie","Einrichtungen2";"31 - Psychosomatik","Einrichtungen2";"00 - Bitte eine Einrichtung auswählen","Leer";0,"Leer"},2,0)</f>
        <v>Leer</v>
      </c>
      <c r="Y662" s="39" t="str">
        <f t="shared" si="76"/>
        <v>Leer</v>
      </c>
      <c r="Z662" s="9" t="str">
        <f>VLOOKUP($C662,{"29 - Psychiatrie (Erwachsene)","Psychiatrie";"30 - Kinder- und Jugendpsychiatrie","KJPsychiatrie";"31 - Psychosomatik","Psychosomatik";"00 - Bitte eine Fachabteilung auswählen","Leer";0,"Leer"},2,0)</f>
        <v>Leer</v>
      </c>
    </row>
    <row r="663" spans="2:26" ht="15" customHeight="1" x14ac:dyDescent="0.25">
      <c r="B663" s="78" t="str">
        <f t="shared" si="70"/>
        <v>!!!</v>
      </c>
      <c r="C663" s="279"/>
      <c r="D663" s="272"/>
      <c r="E663" s="280"/>
      <c r="F663" s="92"/>
      <c r="G663" s="281"/>
      <c r="H663" s="46"/>
      <c r="I663" s="46"/>
      <c r="J663" s="72"/>
      <c r="O663" s="9">
        <f t="shared" si="71"/>
        <v>0</v>
      </c>
      <c r="P663" s="9">
        <f>VLOOKUP(C663,{"29 - Psychiatrie (Erwachsene)",1;"30 - Kinder- und Jugendpsychiatrie",1;"31 - Psychosomatik",1;"00 - Bitte eine Fachabteilung auswählen",0;0,0},2,0)</f>
        <v>0</v>
      </c>
      <c r="Q663" s="9">
        <f t="shared" si="72"/>
        <v>0</v>
      </c>
      <c r="R663" s="9">
        <f t="shared" si="73"/>
        <v>0</v>
      </c>
      <c r="S663" s="9">
        <f t="shared" si="74"/>
        <v>0</v>
      </c>
      <c r="T663" s="9">
        <f t="shared" si="75"/>
        <v>0</v>
      </c>
      <c r="V663" s="9">
        <f>VLOOKUP($C663,{"29 - Psychiatrie (Erwachsene)",1;"30 - Kinder- und Jugendpsychiatrie",1;"31 - Psychosomatik",1;"00 - Bitte eine Fachabteilung auswählen",0;0,0},2,0)</f>
        <v>0</v>
      </c>
      <c r="W663" s="9" t="str">
        <f>IF('Angaben KH-Standort'!$D$13&gt;0,"VJ","KJA")</f>
        <v>KJA</v>
      </c>
      <c r="X663" s="9" t="str">
        <f>VLOOKUP(C662,{"29 - Psychiatrie (Erwachsene)","Einrichtungen2";"30 - Kinder- und Jugendpsychiatrie","Einrichtungen2";"31 - Psychosomatik","Einrichtungen2";"00 - Bitte eine Einrichtung auswählen","Leer";0,"Leer"},2,0)</f>
        <v>Leer</v>
      </c>
      <c r="Y663" s="39" t="str">
        <f t="shared" si="76"/>
        <v>Leer</v>
      </c>
      <c r="Z663" s="9" t="str">
        <f>VLOOKUP($C663,{"29 - Psychiatrie (Erwachsene)","Psychiatrie";"30 - Kinder- und Jugendpsychiatrie","KJPsychiatrie";"31 - Psychosomatik","Psychosomatik";"00 - Bitte eine Fachabteilung auswählen","Leer";0,"Leer"},2,0)</f>
        <v>Leer</v>
      </c>
    </row>
    <row r="664" spans="2:26" ht="15" customHeight="1" x14ac:dyDescent="0.25">
      <c r="B664" s="78" t="str">
        <f t="shared" si="70"/>
        <v>!!!</v>
      </c>
      <c r="C664" s="279"/>
      <c r="D664" s="272"/>
      <c r="E664" s="280"/>
      <c r="F664" s="92"/>
      <c r="G664" s="281"/>
      <c r="H664" s="46"/>
      <c r="I664" s="46"/>
      <c r="J664" s="72"/>
      <c r="O664" s="9">
        <f t="shared" si="71"/>
        <v>0</v>
      </c>
      <c r="P664" s="9">
        <f>VLOOKUP(C664,{"29 - Psychiatrie (Erwachsene)",1;"30 - Kinder- und Jugendpsychiatrie",1;"31 - Psychosomatik",1;"00 - Bitte eine Fachabteilung auswählen",0;0,0},2,0)</f>
        <v>0</v>
      </c>
      <c r="Q664" s="9">
        <f t="shared" si="72"/>
        <v>0</v>
      </c>
      <c r="R664" s="9">
        <f t="shared" si="73"/>
        <v>0</v>
      </c>
      <c r="S664" s="9">
        <f t="shared" si="74"/>
        <v>0</v>
      </c>
      <c r="T664" s="9">
        <f t="shared" si="75"/>
        <v>0</v>
      </c>
      <c r="V664" s="9">
        <f>VLOOKUP($C664,{"29 - Psychiatrie (Erwachsene)",1;"30 - Kinder- und Jugendpsychiatrie",1;"31 - Psychosomatik",1;"00 - Bitte eine Fachabteilung auswählen",0;0,0},2,0)</f>
        <v>0</v>
      </c>
      <c r="W664" s="9" t="str">
        <f>IF('Angaben KH-Standort'!$D$13&gt;0,"VJ","KJA")</f>
        <v>KJA</v>
      </c>
      <c r="X664" s="9" t="str">
        <f>VLOOKUP(C663,{"29 - Psychiatrie (Erwachsene)","Einrichtungen2";"30 - Kinder- und Jugendpsychiatrie","Einrichtungen2";"31 - Psychosomatik","Einrichtungen2";"00 - Bitte eine Einrichtung auswählen","Leer";0,"Leer"},2,0)</f>
        <v>Leer</v>
      </c>
      <c r="Y664" s="39" t="str">
        <f t="shared" si="76"/>
        <v>Leer</v>
      </c>
      <c r="Z664" s="9" t="str">
        <f>VLOOKUP($C664,{"29 - Psychiatrie (Erwachsene)","Psychiatrie";"30 - Kinder- und Jugendpsychiatrie","KJPsychiatrie";"31 - Psychosomatik","Psychosomatik";"00 - Bitte eine Fachabteilung auswählen","Leer";0,"Leer"},2,0)</f>
        <v>Leer</v>
      </c>
    </row>
    <row r="665" spans="2:26" ht="15" customHeight="1" x14ac:dyDescent="0.25">
      <c r="B665" s="78" t="str">
        <f t="shared" si="70"/>
        <v>!!!</v>
      </c>
      <c r="C665" s="279"/>
      <c r="D665" s="272"/>
      <c r="E665" s="280"/>
      <c r="F665" s="92"/>
      <c r="G665" s="281"/>
      <c r="H665" s="46"/>
      <c r="I665" s="46"/>
      <c r="J665" s="72"/>
      <c r="O665" s="9">
        <f t="shared" si="71"/>
        <v>0</v>
      </c>
      <c r="P665" s="9">
        <f>VLOOKUP(C665,{"29 - Psychiatrie (Erwachsene)",1;"30 - Kinder- und Jugendpsychiatrie",1;"31 - Psychosomatik",1;"00 - Bitte eine Fachabteilung auswählen",0;0,0},2,0)</f>
        <v>0</v>
      </c>
      <c r="Q665" s="9">
        <f t="shared" si="72"/>
        <v>0</v>
      </c>
      <c r="R665" s="9">
        <f t="shared" si="73"/>
        <v>0</v>
      </c>
      <c r="S665" s="9">
        <f t="shared" si="74"/>
        <v>0</v>
      </c>
      <c r="T665" s="9">
        <f t="shared" si="75"/>
        <v>0</v>
      </c>
      <c r="V665" s="9">
        <f>VLOOKUP($C665,{"29 - Psychiatrie (Erwachsene)",1;"30 - Kinder- und Jugendpsychiatrie",1;"31 - Psychosomatik",1;"00 - Bitte eine Fachabteilung auswählen",0;0,0},2,0)</f>
        <v>0</v>
      </c>
      <c r="W665" s="9" t="str">
        <f>IF('Angaben KH-Standort'!$D$13&gt;0,"VJ","KJA")</f>
        <v>KJA</v>
      </c>
      <c r="X665" s="9" t="str">
        <f>VLOOKUP(C664,{"29 - Psychiatrie (Erwachsene)","Einrichtungen2";"30 - Kinder- und Jugendpsychiatrie","Einrichtungen2";"31 - Psychosomatik","Einrichtungen2";"00 - Bitte eine Einrichtung auswählen","Leer";0,"Leer"},2,0)</f>
        <v>Leer</v>
      </c>
      <c r="Y665" s="39" t="str">
        <f t="shared" si="76"/>
        <v>Leer</v>
      </c>
      <c r="Z665" s="9" t="str">
        <f>VLOOKUP($C665,{"29 - Psychiatrie (Erwachsene)","Psychiatrie";"30 - Kinder- und Jugendpsychiatrie","KJPsychiatrie";"31 - Psychosomatik","Psychosomatik";"00 - Bitte eine Fachabteilung auswählen","Leer";0,"Leer"},2,0)</f>
        <v>Leer</v>
      </c>
    </row>
    <row r="666" spans="2:26" ht="15" customHeight="1" x14ac:dyDescent="0.25">
      <c r="B666" s="78" t="str">
        <f t="shared" si="70"/>
        <v>!!!</v>
      </c>
      <c r="C666" s="279"/>
      <c r="D666" s="272"/>
      <c r="E666" s="280"/>
      <c r="F666" s="92"/>
      <c r="G666" s="281"/>
      <c r="H666" s="46"/>
      <c r="I666" s="46"/>
      <c r="J666" s="72"/>
      <c r="O666" s="9">
        <f t="shared" si="71"/>
        <v>0</v>
      </c>
      <c r="P666" s="9">
        <f>VLOOKUP(C666,{"29 - Psychiatrie (Erwachsene)",1;"30 - Kinder- und Jugendpsychiatrie",1;"31 - Psychosomatik",1;"00 - Bitte eine Fachabteilung auswählen",0;0,0},2,0)</f>
        <v>0</v>
      </c>
      <c r="Q666" s="9">
        <f t="shared" si="72"/>
        <v>0</v>
      </c>
      <c r="R666" s="9">
        <f t="shared" si="73"/>
        <v>0</v>
      </c>
      <c r="S666" s="9">
        <f t="shared" si="74"/>
        <v>0</v>
      </c>
      <c r="T666" s="9">
        <f t="shared" si="75"/>
        <v>0</v>
      </c>
      <c r="V666" s="9">
        <f>VLOOKUP($C666,{"29 - Psychiatrie (Erwachsene)",1;"30 - Kinder- und Jugendpsychiatrie",1;"31 - Psychosomatik",1;"00 - Bitte eine Fachabteilung auswählen",0;0,0},2,0)</f>
        <v>0</v>
      </c>
      <c r="W666" s="9" t="str">
        <f>IF('Angaben KH-Standort'!$D$13&gt;0,"VJ","KJA")</f>
        <v>KJA</v>
      </c>
      <c r="X666" s="9" t="str">
        <f>VLOOKUP(C665,{"29 - Psychiatrie (Erwachsene)","Einrichtungen2";"30 - Kinder- und Jugendpsychiatrie","Einrichtungen2";"31 - Psychosomatik","Einrichtungen2";"00 - Bitte eine Einrichtung auswählen","Leer";0,"Leer"},2,0)</f>
        <v>Leer</v>
      </c>
      <c r="Y666" s="39" t="str">
        <f t="shared" si="76"/>
        <v>Leer</v>
      </c>
      <c r="Z666" s="9" t="str">
        <f>VLOOKUP($C666,{"29 - Psychiatrie (Erwachsene)","Psychiatrie";"30 - Kinder- und Jugendpsychiatrie","KJPsychiatrie";"31 - Psychosomatik","Psychosomatik";"00 - Bitte eine Fachabteilung auswählen","Leer";0,"Leer"},2,0)</f>
        <v>Leer</v>
      </c>
    </row>
    <row r="667" spans="2:26" ht="15" customHeight="1" x14ac:dyDescent="0.25">
      <c r="B667" s="78" t="str">
        <f t="shared" ref="B667:B730" si="77">IF(SUM(P667:T667)&lt;5,"!!!","")</f>
        <v>!!!</v>
      </c>
      <c r="C667" s="279"/>
      <c r="D667" s="272"/>
      <c r="E667" s="280"/>
      <c r="F667" s="92"/>
      <c r="G667" s="281"/>
      <c r="H667" s="46"/>
      <c r="I667" s="46"/>
      <c r="J667" s="72"/>
      <c r="O667" s="9">
        <f t="shared" si="71"/>
        <v>0</v>
      </c>
      <c r="P667" s="9">
        <f>VLOOKUP(C667,{"29 - Psychiatrie (Erwachsene)",1;"30 - Kinder- und Jugendpsychiatrie",1;"31 - Psychosomatik",1;"00 - Bitte eine Fachabteilung auswählen",0;0,0},2,0)</f>
        <v>0</v>
      </c>
      <c r="Q667" s="9">
        <f t="shared" si="72"/>
        <v>0</v>
      </c>
      <c r="R667" s="9">
        <f t="shared" si="73"/>
        <v>0</v>
      </c>
      <c r="S667" s="9">
        <f t="shared" si="74"/>
        <v>0</v>
      </c>
      <c r="T667" s="9">
        <f t="shared" si="75"/>
        <v>0</v>
      </c>
      <c r="V667" s="9">
        <f>VLOOKUP($C667,{"29 - Psychiatrie (Erwachsene)",1;"30 - Kinder- und Jugendpsychiatrie",1;"31 - Psychosomatik",1;"00 - Bitte eine Fachabteilung auswählen",0;0,0},2,0)</f>
        <v>0</v>
      </c>
      <c r="W667" s="9" t="str">
        <f>IF('Angaben KH-Standort'!$D$13&gt;0,"VJ","KJA")</f>
        <v>KJA</v>
      </c>
      <c r="X667" s="9" t="str">
        <f>VLOOKUP(C666,{"29 - Psychiatrie (Erwachsene)","Einrichtungen2";"30 - Kinder- und Jugendpsychiatrie","Einrichtungen2";"31 - Psychosomatik","Einrichtungen2";"00 - Bitte eine Einrichtung auswählen","Leer";0,"Leer"},2,0)</f>
        <v>Leer</v>
      </c>
      <c r="Y667" s="39" t="str">
        <f t="shared" si="76"/>
        <v>Leer</v>
      </c>
      <c r="Z667" s="9" t="str">
        <f>VLOOKUP($C667,{"29 - Psychiatrie (Erwachsene)","Psychiatrie";"30 - Kinder- und Jugendpsychiatrie","KJPsychiatrie";"31 - Psychosomatik","Psychosomatik";"00 - Bitte eine Fachabteilung auswählen","Leer";0,"Leer"},2,0)</f>
        <v>Leer</v>
      </c>
    </row>
    <row r="668" spans="2:26" ht="15" customHeight="1" x14ac:dyDescent="0.25">
      <c r="B668" s="78" t="str">
        <f t="shared" si="77"/>
        <v>!!!</v>
      </c>
      <c r="C668" s="279"/>
      <c r="D668" s="272"/>
      <c r="E668" s="280"/>
      <c r="F668" s="92"/>
      <c r="G668" s="281"/>
      <c r="H668" s="46"/>
      <c r="I668" s="46"/>
      <c r="J668" s="72"/>
      <c r="O668" s="9">
        <f t="shared" si="71"/>
        <v>0</v>
      </c>
      <c r="P668" s="9">
        <f>VLOOKUP(C668,{"29 - Psychiatrie (Erwachsene)",1;"30 - Kinder- und Jugendpsychiatrie",1;"31 - Psychosomatik",1;"00 - Bitte eine Fachabteilung auswählen",0;0,0},2,0)</f>
        <v>0</v>
      </c>
      <c r="Q668" s="9">
        <f t="shared" si="72"/>
        <v>0</v>
      </c>
      <c r="R668" s="9">
        <f t="shared" si="73"/>
        <v>0</v>
      </c>
      <c r="S668" s="9">
        <f t="shared" si="74"/>
        <v>0</v>
      </c>
      <c r="T668" s="9">
        <f t="shared" si="75"/>
        <v>0</v>
      </c>
      <c r="V668" s="9">
        <f>VLOOKUP($C668,{"29 - Psychiatrie (Erwachsene)",1;"30 - Kinder- und Jugendpsychiatrie",1;"31 - Psychosomatik",1;"00 - Bitte eine Fachabteilung auswählen",0;0,0},2,0)</f>
        <v>0</v>
      </c>
      <c r="W668" s="9" t="str">
        <f>IF('Angaben KH-Standort'!$D$13&gt;0,"VJ","KJA")</f>
        <v>KJA</v>
      </c>
      <c r="X668" s="9" t="str">
        <f>VLOOKUP(C667,{"29 - Psychiatrie (Erwachsene)","Einrichtungen2";"30 - Kinder- und Jugendpsychiatrie","Einrichtungen2";"31 - Psychosomatik","Einrichtungen2";"00 - Bitte eine Einrichtung auswählen","Leer";0,"Leer"},2,0)</f>
        <v>Leer</v>
      </c>
      <c r="Y668" s="39" t="str">
        <f t="shared" si="76"/>
        <v>Leer</v>
      </c>
      <c r="Z668" s="9" t="str">
        <f>VLOOKUP($C668,{"29 - Psychiatrie (Erwachsene)","Psychiatrie";"30 - Kinder- und Jugendpsychiatrie","KJPsychiatrie";"31 - Psychosomatik","Psychosomatik";"00 - Bitte eine Fachabteilung auswählen","Leer";0,"Leer"},2,0)</f>
        <v>Leer</v>
      </c>
    </row>
    <row r="669" spans="2:26" ht="15" customHeight="1" x14ac:dyDescent="0.25">
      <c r="B669" s="78" t="str">
        <f t="shared" si="77"/>
        <v>!!!</v>
      </c>
      <c r="C669" s="279"/>
      <c r="D669" s="272"/>
      <c r="E669" s="280"/>
      <c r="F669" s="92"/>
      <c r="G669" s="281"/>
      <c r="H669" s="46"/>
      <c r="I669" s="46"/>
      <c r="J669" s="72"/>
      <c r="O669" s="9">
        <f t="shared" si="71"/>
        <v>0</v>
      </c>
      <c r="P669" s="9">
        <f>VLOOKUP(C669,{"29 - Psychiatrie (Erwachsene)",1;"30 - Kinder- und Jugendpsychiatrie",1;"31 - Psychosomatik",1;"00 - Bitte eine Fachabteilung auswählen",0;0,0},2,0)</f>
        <v>0</v>
      </c>
      <c r="Q669" s="9">
        <f t="shared" si="72"/>
        <v>0</v>
      </c>
      <c r="R669" s="9">
        <f t="shared" si="73"/>
        <v>0</v>
      </c>
      <c r="S669" s="9">
        <f t="shared" si="74"/>
        <v>0</v>
      </c>
      <c r="T669" s="9">
        <f t="shared" si="75"/>
        <v>0</v>
      </c>
      <c r="V669" s="9">
        <f>VLOOKUP($C669,{"29 - Psychiatrie (Erwachsene)",1;"30 - Kinder- und Jugendpsychiatrie",1;"31 - Psychosomatik",1;"00 - Bitte eine Fachabteilung auswählen",0;0,0},2,0)</f>
        <v>0</v>
      </c>
      <c r="W669" s="9" t="str">
        <f>IF('Angaben KH-Standort'!$D$13&gt;0,"VJ","KJA")</f>
        <v>KJA</v>
      </c>
      <c r="X669" s="9" t="str">
        <f>VLOOKUP(C668,{"29 - Psychiatrie (Erwachsene)","Einrichtungen2";"30 - Kinder- und Jugendpsychiatrie","Einrichtungen2";"31 - Psychosomatik","Einrichtungen2";"00 - Bitte eine Einrichtung auswählen","Leer";0,"Leer"},2,0)</f>
        <v>Leer</v>
      </c>
      <c r="Y669" s="39" t="str">
        <f t="shared" si="76"/>
        <v>Leer</v>
      </c>
      <c r="Z669" s="9" t="str">
        <f>VLOOKUP($C669,{"29 - Psychiatrie (Erwachsene)","Psychiatrie";"30 - Kinder- und Jugendpsychiatrie","KJPsychiatrie";"31 - Psychosomatik","Psychosomatik";"00 - Bitte eine Fachabteilung auswählen","Leer";0,"Leer"},2,0)</f>
        <v>Leer</v>
      </c>
    </row>
    <row r="670" spans="2:26" ht="15" customHeight="1" x14ac:dyDescent="0.25">
      <c r="B670" s="78" t="str">
        <f t="shared" si="77"/>
        <v>!!!</v>
      </c>
      <c r="C670" s="279"/>
      <c r="D670" s="272"/>
      <c r="E670" s="280"/>
      <c r="F670" s="92"/>
      <c r="G670" s="281"/>
      <c r="H670" s="46"/>
      <c r="I670" s="46"/>
      <c r="J670" s="72"/>
      <c r="O670" s="9">
        <f t="shared" si="71"/>
        <v>0</v>
      </c>
      <c r="P670" s="9">
        <f>VLOOKUP(C670,{"29 - Psychiatrie (Erwachsene)",1;"30 - Kinder- und Jugendpsychiatrie",1;"31 - Psychosomatik",1;"00 - Bitte eine Fachabteilung auswählen",0;0,0},2,0)</f>
        <v>0</v>
      </c>
      <c r="Q670" s="9">
        <f t="shared" si="72"/>
        <v>0</v>
      </c>
      <c r="R670" s="9">
        <f t="shared" si="73"/>
        <v>0</v>
      </c>
      <c r="S670" s="9">
        <f t="shared" si="74"/>
        <v>0</v>
      </c>
      <c r="T670" s="9">
        <f t="shared" si="75"/>
        <v>0</v>
      </c>
      <c r="V670" s="9">
        <f>VLOOKUP($C670,{"29 - Psychiatrie (Erwachsene)",1;"30 - Kinder- und Jugendpsychiatrie",1;"31 - Psychosomatik",1;"00 - Bitte eine Fachabteilung auswählen",0;0,0},2,0)</f>
        <v>0</v>
      </c>
      <c r="W670" s="9" t="str">
        <f>IF('Angaben KH-Standort'!$D$13&gt;0,"VJ","KJA")</f>
        <v>KJA</v>
      </c>
      <c r="X670" s="9" t="str">
        <f>VLOOKUP(C669,{"29 - Psychiatrie (Erwachsene)","Einrichtungen2";"30 - Kinder- und Jugendpsychiatrie","Einrichtungen2";"31 - Psychosomatik","Einrichtungen2";"00 - Bitte eine Einrichtung auswählen","Leer";0,"Leer"},2,0)</f>
        <v>Leer</v>
      </c>
      <c r="Y670" s="39" t="str">
        <f t="shared" si="76"/>
        <v>Leer</v>
      </c>
      <c r="Z670" s="9" t="str">
        <f>VLOOKUP($C670,{"29 - Psychiatrie (Erwachsene)","Psychiatrie";"30 - Kinder- und Jugendpsychiatrie","KJPsychiatrie";"31 - Psychosomatik","Psychosomatik";"00 - Bitte eine Fachabteilung auswählen","Leer";0,"Leer"},2,0)</f>
        <v>Leer</v>
      </c>
    </row>
    <row r="671" spans="2:26" ht="15" customHeight="1" x14ac:dyDescent="0.25">
      <c r="B671" s="78" t="str">
        <f t="shared" si="77"/>
        <v>!!!</v>
      </c>
      <c r="C671" s="279"/>
      <c r="D671" s="272"/>
      <c r="E671" s="280"/>
      <c r="F671" s="92"/>
      <c r="G671" s="281"/>
      <c r="H671" s="46"/>
      <c r="I671" s="46"/>
      <c r="J671" s="72"/>
      <c r="O671" s="9">
        <f t="shared" si="71"/>
        <v>0</v>
      </c>
      <c r="P671" s="9">
        <f>VLOOKUP(C671,{"29 - Psychiatrie (Erwachsene)",1;"30 - Kinder- und Jugendpsychiatrie",1;"31 - Psychosomatik",1;"00 - Bitte eine Fachabteilung auswählen",0;0,0},2,0)</f>
        <v>0</v>
      </c>
      <c r="Q671" s="9">
        <f t="shared" si="72"/>
        <v>0</v>
      </c>
      <c r="R671" s="9">
        <f t="shared" si="73"/>
        <v>0</v>
      </c>
      <c r="S671" s="9">
        <f t="shared" si="74"/>
        <v>0</v>
      </c>
      <c r="T671" s="9">
        <f t="shared" si="75"/>
        <v>0</v>
      </c>
      <c r="V671" s="9">
        <f>VLOOKUP($C671,{"29 - Psychiatrie (Erwachsene)",1;"30 - Kinder- und Jugendpsychiatrie",1;"31 - Psychosomatik",1;"00 - Bitte eine Fachabteilung auswählen",0;0,0},2,0)</f>
        <v>0</v>
      </c>
      <c r="W671" s="9" t="str">
        <f>IF('Angaben KH-Standort'!$D$13&gt;0,"VJ","KJA")</f>
        <v>KJA</v>
      </c>
      <c r="X671" s="9" t="str">
        <f>VLOOKUP(C670,{"29 - Psychiatrie (Erwachsene)","Einrichtungen2";"30 - Kinder- und Jugendpsychiatrie","Einrichtungen2";"31 - Psychosomatik","Einrichtungen2";"00 - Bitte eine Einrichtung auswählen","Leer";0,"Leer"},2,0)</f>
        <v>Leer</v>
      </c>
      <c r="Y671" s="39" t="str">
        <f t="shared" si="76"/>
        <v>Leer</v>
      </c>
      <c r="Z671" s="9" t="str">
        <f>VLOOKUP($C671,{"29 - Psychiatrie (Erwachsene)","Psychiatrie";"30 - Kinder- und Jugendpsychiatrie","KJPsychiatrie";"31 - Psychosomatik","Psychosomatik";"00 - Bitte eine Fachabteilung auswählen","Leer";0,"Leer"},2,0)</f>
        <v>Leer</v>
      </c>
    </row>
    <row r="672" spans="2:26" ht="15" customHeight="1" x14ac:dyDescent="0.25">
      <c r="B672" s="78" t="str">
        <f t="shared" si="77"/>
        <v>!!!</v>
      </c>
      <c r="C672" s="279"/>
      <c r="D672" s="272"/>
      <c r="E672" s="280"/>
      <c r="F672" s="92"/>
      <c r="G672" s="281"/>
      <c r="H672" s="46"/>
      <c r="I672" s="46"/>
      <c r="J672" s="72"/>
      <c r="O672" s="9">
        <f t="shared" si="71"/>
        <v>0</v>
      </c>
      <c r="P672" s="9">
        <f>VLOOKUP(C672,{"29 - Psychiatrie (Erwachsene)",1;"30 - Kinder- und Jugendpsychiatrie",1;"31 - Psychosomatik",1;"00 - Bitte eine Fachabteilung auswählen",0;0,0},2,0)</f>
        <v>0</v>
      </c>
      <c r="Q672" s="9">
        <f t="shared" si="72"/>
        <v>0</v>
      </c>
      <c r="R672" s="9">
        <f t="shared" si="73"/>
        <v>0</v>
      </c>
      <c r="S672" s="9">
        <f t="shared" si="74"/>
        <v>0</v>
      </c>
      <c r="T672" s="9">
        <f t="shared" si="75"/>
        <v>0</v>
      </c>
      <c r="V672" s="9">
        <f>VLOOKUP($C672,{"29 - Psychiatrie (Erwachsene)",1;"30 - Kinder- und Jugendpsychiatrie",1;"31 - Psychosomatik",1;"00 - Bitte eine Fachabteilung auswählen",0;0,0},2,0)</f>
        <v>0</v>
      </c>
      <c r="W672" s="9" t="str">
        <f>IF('Angaben KH-Standort'!$D$13&gt;0,"VJ","KJA")</f>
        <v>KJA</v>
      </c>
      <c r="X672" s="9" t="str">
        <f>VLOOKUP(C671,{"29 - Psychiatrie (Erwachsene)","Einrichtungen2";"30 - Kinder- und Jugendpsychiatrie","Einrichtungen2";"31 - Psychosomatik","Einrichtungen2";"00 - Bitte eine Einrichtung auswählen","Leer";0,"Leer"},2,0)</f>
        <v>Leer</v>
      </c>
      <c r="Y672" s="39" t="str">
        <f t="shared" si="76"/>
        <v>Leer</v>
      </c>
      <c r="Z672" s="9" t="str">
        <f>VLOOKUP($C672,{"29 - Psychiatrie (Erwachsene)","Psychiatrie";"30 - Kinder- und Jugendpsychiatrie","KJPsychiatrie";"31 - Psychosomatik","Psychosomatik";"00 - Bitte eine Fachabteilung auswählen","Leer";0,"Leer"},2,0)</f>
        <v>Leer</v>
      </c>
    </row>
    <row r="673" spans="2:26" ht="15" customHeight="1" x14ac:dyDescent="0.25">
      <c r="B673" s="78" t="str">
        <f t="shared" si="77"/>
        <v>!!!</v>
      </c>
      <c r="C673" s="279"/>
      <c r="D673" s="272"/>
      <c r="E673" s="280"/>
      <c r="F673" s="92"/>
      <c r="G673" s="281"/>
      <c r="H673" s="46"/>
      <c r="I673" s="46"/>
      <c r="J673" s="72"/>
      <c r="O673" s="9">
        <f t="shared" si="71"/>
        <v>0</v>
      </c>
      <c r="P673" s="9">
        <f>VLOOKUP(C673,{"29 - Psychiatrie (Erwachsene)",1;"30 - Kinder- und Jugendpsychiatrie",1;"31 - Psychosomatik",1;"00 - Bitte eine Fachabteilung auswählen",0;0,0},2,0)</f>
        <v>0</v>
      </c>
      <c r="Q673" s="9">
        <f t="shared" si="72"/>
        <v>0</v>
      </c>
      <c r="R673" s="9">
        <f t="shared" si="73"/>
        <v>0</v>
      </c>
      <c r="S673" s="9">
        <f t="shared" si="74"/>
        <v>0</v>
      </c>
      <c r="T673" s="9">
        <f t="shared" si="75"/>
        <v>0</v>
      </c>
      <c r="V673" s="9">
        <f>VLOOKUP($C673,{"29 - Psychiatrie (Erwachsene)",1;"30 - Kinder- und Jugendpsychiatrie",1;"31 - Psychosomatik",1;"00 - Bitte eine Fachabteilung auswählen",0;0,0},2,0)</f>
        <v>0</v>
      </c>
      <c r="W673" s="9" t="str">
        <f>IF('Angaben KH-Standort'!$D$13&gt;0,"VJ","KJA")</f>
        <v>KJA</v>
      </c>
      <c r="X673" s="9" t="str">
        <f>VLOOKUP(C672,{"29 - Psychiatrie (Erwachsene)","Einrichtungen2";"30 - Kinder- und Jugendpsychiatrie","Einrichtungen2";"31 - Psychosomatik","Einrichtungen2";"00 - Bitte eine Einrichtung auswählen","Leer";0,"Leer"},2,0)</f>
        <v>Leer</v>
      </c>
      <c r="Y673" s="39" t="str">
        <f t="shared" si="76"/>
        <v>Leer</v>
      </c>
      <c r="Z673" s="9" t="str">
        <f>VLOOKUP($C673,{"29 - Psychiatrie (Erwachsene)","Psychiatrie";"30 - Kinder- und Jugendpsychiatrie","KJPsychiatrie";"31 - Psychosomatik","Psychosomatik";"00 - Bitte eine Fachabteilung auswählen","Leer";0,"Leer"},2,0)</f>
        <v>Leer</v>
      </c>
    </row>
    <row r="674" spans="2:26" ht="15" customHeight="1" x14ac:dyDescent="0.25">
      <c r="B674" s="78" t="str">
        <f t="shared" si="77"/>
        <v>!!!</v>
      </c>
      <c r="C674" s="279"/>
      <c r="D674" s="272"/>
      <c r="E674" s="280"/>
      <c r="F674" s="92"/>
      <c r="G674" s="281"/>
      <c r="H674" s="46"/>
      <c r="I674" s="46"/>
      <c r="J674" s="72"/>
      <c r="O674" s="9">
        <f t="shared" si="71"/>
        <v>0</v>
      </c>
      <c r="P674" s="9">
        <f>VLOOKUP(C674,{"29 - Psychiatrie (Erwachsene)",1;"30 - Kinder- und Jugendpsychiatrie",1;"31 - Psychosomatik",1;"00 - Bitte eine Fachabteilung auswählen",0;0,0},2,0)</f>
        <v>0</v>
      </c>
      <c r="Q674" s="9">
        <f t="shared" si="72"/>
        <v>0</v>
      </c>
      <c r="R674" s="9">
        <f t="shared" si="73"/>
        <v>0</v>
      </c>
      <c r="S674" s="9">
        <f t="shared" si="74"/>
        <v>0</v>
      </c>
      <c r="T674" s="9">
        <f t="shared" si="75"/>
        <v>0</v>
      </c>
      <c r="V674" s="9">
        <f>VLOOKUP($C674,{"29 - Psychiatrie (Erwachsene)",1;"30 - Kinder- und Jugendpsychiatrie",1;"31 - Psychosomatik",1;"00 - Bitte eine Fachabteilung auswählen",0;0,0},2,0)</f>
        <v>0</v>
      </c>
      <c r="W674" s="9" t="str">
        <f>IF('Angaben KH-Standort'!$D$13&gt;0,"VJ","KJA")</f>
        <v>KJA</v>
      </c>
      <c r="X674" s="9" t="str">
        <f>VLOOKUP(C673,{"29 - Psychiatrie (Erwachsene)","Einrichtungen2";"30 - Kinder- und Jugendpsychiatrie","Einrichtungen2";"31 - Psychosomatik","Einrichtungen2";"00 - Bitte eine Einrichtung auswählen","Leer";0,"Leer"},2,0)</f>
        <v>Leer</v>
      </c>
      <c r="Y674" s="39" t="str">
        <f t="shared" si="76"/>
        <v>Leer</v>
      </c>
      <c r="Z674" s="9" t="str">
        <f>VLOOKUP($C674,{"29 - Psychiatrie (Erwachsene)","Psychiatrie";"30 - Kinder- und Jugendpsychiatrie","KJPsychiatrie";"31 - Psychosomatik","Psychosomatik";"00 - Bitte eine Fachabteilung auswählen","Leer";0,"Leer"},2,0)</f>
        <v>Leer</v>
      </c>
    </row>
    <row r="675" spans="2:26" ht="15" customHeight="1" x14ac:dyDescent="0.25">
      <c r="B675" s="78" t="str">
        <f t="shared" si="77"/>
        <v>!!!</v>
      </c>
      <c r="C675" s="279"/>
      <c r="D675" s="272"/>
      <c r="E675" s="280"/>
      <c r="F675" s="92"/>
      <c r="G675" s="281"/>
      <c r="H675" s="46"/>
      <c r="I675" s="46"/>
      <c r="J675" s="72"/>
      <c r="O675" s="9">
        <f t="shared" si="71"/>
        <v>0</v>
      </c>
      <c r="P675" s="9">
        <f>VLOOKUP(C675,{"29 - Psychiatrie (Erwachsene)",1;"30 - Kinder- und Jugendpsychiatrie",1;"31 - Psychosomatik",1;"00 - Bitte eine Fachabteilung auswählen",0;0,0},2,0)</f>
        <v>0</v>
      </c>
      <c r="Q675" s="9">
        <f t="shared" si="72"/>
        <v>0</v>
      </c>
      <c r="R675" s="9">
        <f t="shared" si="73"/>
        <v>0</v>
      </c>
      <c r="S675" s="9">
        <f t="shared" si="74"/>
        <v>0</v>
      </c>
      <c r="T675" s="9">
        <f t="shared" si="75"/>
        <v>0</v>
      </c>
      <c r="V675" s="9">
        <f>VLOOKUP($C675,{"29 - Psychiatrie (Erwachsene)",1;"30 - Kinder- und Jugendpsychiatrie",1;"31 - Psychosomatik",1;"00 - Bitte eine Fachabteilung auswählen",0;0,0},2,0)</f>
        <v>0</v>
      </c>
      <c r="W675" s="9" t="str">
        <f>IF('Angaben KH-Standort'!$D$13&gt;0,"VJ","KJA")</f>
        <v>KJA</v>
      </c>
      <c r="X675" s="9" t="str">
        <f>VLOOKUP(C674,{"29 - Psychiatrie (Erwachsene)","Einrichtungen2";"30 - Kinder- und Jugendpsychiatrie","Einrichtungen2";"31 - Psychosomatik","Einrichtungen2";"00 - Bitte eine Einrichtung auswählen","Leer";0,"Leer"},2,0)</f>
        <v>Leer</v>
      </c>
      <c r="Y675" s="39" t="str">
        <f t="shared" si="76"/>
        <v>Leer</v>
      </c>
      <c r="Z675" s="9" t="str">
        <f>VLOOKUP($C675,{"29 - Psychiatrie (Erwachsene)","Psychiatrie";"30 - Kinder- und Jugendpsychiatrie","KJPsychiatrie";"31 - Psychosomatik","Psychosomatik";"00 - Bitte eine Fachabteilung auswählen","Leer";0,"Leer"},2,0)</f>
        <v>Leer</v>
      </c>
    </row>
    <row r="676" spans="2:26" ht="15" customHeight="1" x14ac:dyDescent="0.25">
      <c r="B676" s="78" t="str">
        <f t="shared" si="77"/>
        <v>!!!</v>
      </c>
      <c r="C676" s="279"/>
      <c r="D676" s="272"/>
      <c r="E676" s="280"/>
      <c r="F676" s="92"/>
      <c r="G676" s="281"/>
      <c r="H676" s="46"/>
      <c r="I676" s="46"/>
      <c r="J676" s="72"/>
      <c r="O676" s="9">
        <f t="shared" si="71"/>
        <v>0</v>
      </c>
      <c r="P676" s="9">
        <f>VLOOKUP(C676,{"29 - Psychiatrie (Erwachsene)",1;"30 - Kinder- und Jugendpsychiatrie",1;"31 - Psychosomatik",1;"00 - Bitte eine Fachabteilung auswählen",0;0,0},2,0)</f>
        <v>0</v>
      </c>
      <c r="Q676" s="9">
        <f t="shared" si="72"/>
        <v>0</v>
      </c>
      <c r="R676" s="9">
        <f t="shared" si="73"/>
        <v>0</v>
      </c>
      <c r="S676" s="9">
        <f t="shared" si="74"/>
        <v>0</v>
      </c>
      <c r="T676" s="9">
        <f t="shared" si="75"/>
        <v>0</v>
      </c>
      <c r="V676" s="9">
        <f>VLOOKUP($C676,{"29 - Psychiatrie (Erwachsene)",1;"30 - Kinder- und Jugendpsychiatrie",1;"31 - Psychosomatik",1;"00 - Bitte eine Fachabteilung auswählen",0;0,0},2,0)</f>
        <v>0</v>
      </c>
      <c r="W676" s="9" t="str">
        <f>IF('Angaben KH-Standort'!$D$13&gt;0,"VJ","KJA")</f>
        <v>KJA</v>
      </c>
      <c r="X676" s="9" t="str">
        <f>VLOOKUP(C675,{"29 - Psychiatrie (Erwachsene)","Einrichtungen2";"30 - Kinder- und Jugendpsychiatrie","Einrichtungen2";"31 - Psychosomatik","Einrichtungen2";"00 - Bitte eine Einrichtung auswählen","Leer";0,"Leer"},2,0)</f>
        <v>Leer</v>
      </c>
      <c r="Y676" s="39" t="str">
        <f t="shared" si="76"/>
        <v>Leer</v>
      </c>
      <c r="Z676" s="9" t="str">
        <f>VLOOKUP($C676,{"29 - Psychiatrie (Erwachsene)","Psychiatrie";"30 - Kinder- und Jugendpsychiatrie","KJPsychiatrie";"31 - Psychosomatik","Psychosomatik";"00 - Bitte eine Fachabteilung auswählen","Leer";0,"Leer"},2,0)</f>
        <v>Leer</v>
      </c>
    </row>
    <row r="677" spans="2:26" ht="15" customHeight="1" x14ac:dyDescent="0.25">
      <c r="B677" s="78" t="str">
        <f t="shared" si="77"/>
        <v>!!!</v>
      </c>
      <c r="C677" s="279"/>
      <c r="D677" s="272"/>
      <c r="E677" s="280"/>
      <c r="F677" s="92"/>
      <c r="G677" s="281"/>
      <c r="H677" s="46"/>
      <c r="I677" s="46"/>
      <c r="J677" s="72"/>
      <c r="O677" s="9">
        <f t="shared" si="71"/>
        <v>0</v>
      </c>
      <c r="P677" s="9">
        <f>VLOOKUP(C677,{"29 - Psychiatrie (Erwachsene)",1;"30 - Kinder- und Jugendpsychiatrie",1;"31 - Psychosomatik",1;"00 - Bitte eine Fachabteilung auswählen",0;0,0},2,0)</f>
        <v>0</v>
      </c>
      <c r="Q677" s="9">
        <f t="shared" si="72"/>
        <v>0</v>
      </c>
      <c r="R677" s="9">
        <f t="shared" si="73"/>
        <v>0</v>
      </c>
      <c r="S677" s="9">
        <f t="shared" si="74"/>
        <v>0</v>
      </c>
      <c r="T677" s="9">
        <f t="shared" si="75"/>
        <v>0</v>
      </c>
      <c r="V677" s="9">
        <f>VLOOKUP($C677,{"29 - Psychiatrie (Erwachsene)",1;"30 - Kinder- und Jugendpsychiatrie",1;"31 - Psychosomatik",1;"00 - Bitte eine Fachabteilung auswählen",0;0,0},2,0)</f>
        <v>0</v>
      </c>
      <c r="W677" s="9" t="str">
        <f>IF('Angaben KH-Standort'!$D$13&gt;0,"VJ","KJA")</f>
        <v>KJA</v>
      </c>
      <c r="X677" s="9" t="str">
        <f>VLOOKUP(C676,{"29 - Psychiatrie (Erwachsene)","Einrichtungen2";"30 - Kinder- und Jugendpsychiatrie","Einrichtungen2";"31 - Psychosomatik","Einrichtungen2";"00 - Bitte eine Einrichtung auswählen","Leer";0,"Leer"},2,0)</f>
        <v>Leer</v>
      </c>
      <c r="Y677" s="39" t="str">
        <f t="shared" si="76"/>
        <v>Leer</v>
      </c>
      <c r="Z677" s="9" t="str">
        <f>VLOOKUP($C677,{"29 - Psychiatrie (Erwachsene)","Psychiatrie";"30 - Kinder- und Jugendpsychiatrie","KJPsychiatrie";"31 - Psychosomatik","Psychosomatik";"00 - Bitte eine Fachabteilung auswählen","Leer";0,"Leer"},2,0)</f>
        <v>Leer</v>
      </c>
    </row>
    <row r="678" spans="2:26" ht="15" customHeight="1" x14ac:dyDescent="0.25">
      <c r="B678" s="78" t="str">
        <f t="shared" si="77"/>
        <v>!!!</v>
      </c>
      <c r="C678" s="279"/>
      <c r="D678" s="272"/>
      <c r="E678" s="280"/>
      <c r="F678" s="92"/>
      <c r="G678" s="281"/>
      <c r="H678" s="46"/>
      <c r="I678" s="46"/>
      <c r="J678" s="72"/>
      <c r="O678" s="9">
        <f t="shared" si="71"/>
        <v>0</v>
      </c>
      <c r="P678" s="9">
        <f>VLOOKUP(C678,{"29 - Psychiatrie (Erwachsene)",1;"30 - Kinder- und Jugendpsychiatrie",1;"31 - Psychosomatik",1;"00 - Bitte eine Fachabteilung auswählen",0;0,0},2,0)</f>
        <v>0</v>
      </c>
      <c r="Q678" s="9">
        <f t="shared" si="72"/>
        <v>0</v>
      </c>
      <c r="R678" s="9">
        <f t="shared" si="73"/>
        <v>0</v>
      </c>
      <c r="S678" s="9">
        <f t="shared" si="74"/>
        <v>0</v>
      </c>
      <c r="T678" s="9">
        <f t="shared" si="75"/>
        <v>0</v>
      </c>
      <c r="V678" s="9">
        <f>VLOOKUP($C678,{"29 - Psychiatrie (Erwachsene)",1;"30 - Kinder- und Jugendpsychiatrie",1;"31 - Psychosomatik",1;"00 - Bitte eine Fachabteilung auswählen",0;0,0},2,0)</f>
        <v>0</v>
      </c>
      <c r="W678" s="9" t="str">
        <f>IF('Angaben KH-Standort'!$D$13&gt;0,"VJ","KJA")</f>
        <v>KJA</v>
      </c>
      <c r="X678" s="9" t="str">
        <f>VLOOKUP(C677,{"29 - Psychiatrie (Erwachsene)","Einrichtungen2";"30 - Kinder- und Jugendpsychiatrie","Einrichtungen2";"31 - Psychosomatik","Einrichtungen2";"00 - Bitte eine Einrichtung auswählen","Leer";0,"Leer"},2,0)</f>
        <v>Leer</v>
      </c>
      <c r="Y678" s="39" t="str">
        <f t="shared" si="76"/>
        <v>Leer</v>
      </c>
      <c r="Z678" s="9" t="str">
        <f>VLOOKUP($C678,{"29 - Psychiatrie (Erwachsene)","Psychiatrie";"30 - Kinder- und Jugendpsychiatrie","KJPsychiatrie";"31 - Psychosomatik","Psychosomatik";"00 - Bitte eine Fachabteilung auswählen","Leer";0,"Leer"},2,0)</f>
        <v>Leer</v>
      </c>
    </row>
    <row r="679" spans="2:26" ht="15" customHeight="1" x14ac:dyDescent="0.25">
      <c r="B679" s="78" t="str">
        <f t="shared" si="77"/>
        <v>!!!</v>
      </c>
      <c r="C679" s="279"/>
      <c r="D679" s="272"/>
      <c r="E679" s="280"/>
      <c r="F679" s="92"/>
      <c r="G679" s="281"/>
      <c r="H679" s="46"/>
      <c r="I679" s="46"/>
      <c r="J679" s="72"/>
      <c r="O679" s="9">
        <f t="shared" si="71"/>
        <v>0</v>
      </c>
      <c r="P679" s="9">
        <f>VLOOKUP(C679,{"29 - Psychiatrie (Erwachsene)",1;"30 - Kinder- und Jugendpsychiatrie",1;"31 - Psychosomatik",1;"00 - Bitte eine Fachabteilung auswählen",0;0,0},2,0)</f>
        <v>0</v>
      </c>
      <c r="Q679" s="9">
        <f t="shared" si="72"/>
        <v>0</v>
      </c>
      <c r="R679" s="9">
        <f t="shared" si="73"/>
        <v>0</v>
      </c>
      <c r="S679" s="9">
        <f t="shared" si="74"/>
        <v>0</v>
      </c>
      <c r="T679" s="9">
        <f t="shared" si="75"/>
        <v>0</v>
      </c>
      <c r="V679" s="9">
        <f>VLOOKUP($C679,{"29 - Psychiatrie (Erwachsene)",1;"30 - Kinder- und Jugendpsychiatrie",1;"31 - Psychosomatik",1;"00 - Bitte eine Fachabteilung auswählen",0;0,0},2,0)</f>
        <v>0</v>
      </c>
      <c r="W679" s="9" t="str">
        <f>IF('Angaben KH-Standort'!$D$13&gt;0,"VJ","KJA")</f>
        <v>KJA</v>
      </c>
      <c r="X679" s="9" t="str">
        <f>VLOOKUP(C678,{"29 - Psychiatrie (Erwachsene)","Einrichtungen2";"30 - Kinder- und Jugendpsychiatrie","Einrichtungen2";"31 - Psychosomatik","Einrichtungen2";"00 - Bitte eine Einrichtung auswählen","Leer";0,"Leer"},2,0)</f>
        <v>Leer</v>
      </c>
      <c r="Y679" s="39" t="str">
        <f t="shared" si="76"/>
        <v>Leer</v>
      </c>
      <c r="Z679" s="9" t="str">
        <f>VLOOKUP($C679,{"29 - Psychiatrie (Erwachsene)","Psychiatrie";"30 - Kinder- und Jugendpsychiatrie","KJPsychiatrie";"31 - Psychosomatik","Psychosomatik";"00 - Bitte eine Fachabteilung auswählen","Leer";0,"Leer"},2,0)</f>
        <v>Leer</v>
      </c>
    </row>
    <row r="680" spans="2:26" ht="15" customHeight="1" x14ac:dyDescent="0.25">
      <c r="B680" s="78" t="str">
        <f t="shared" si="77"/>
        <v>!!!</v>
      </c>
      <c r="C680" s="279"/>
      <c r="D680" s="272"/>
      <c r="E680" s="280"/>
      <c r="F680" s="92"/>
      <c r="G680" s="281"/>
      <c r="H680" s="46"/>
      <c r="I680" s="46"/>
      <c r="J680" s="72"/>
      <c r="O680" s="9">
        <f t="shared" si="71"/>
        <v>0</v>
      </c>
      <c r="P680" s="9">
        <f>VLOOKUP(C680,{"29 - Psychiatrie (Erwachsene)",1;"30 - Kinder- und Jugendpsychiatrie",1;"31 - Psychosomatik",1;"00 - Bitte eine Fachabteilung auswählen",0;0,0},2,0)</f>
        <v>0</v>
      </c>
      <c r="Q680" s="9">
        <f t="shared" si="72"/>
        <v>0</v>
      </c>
      <c r="R680" s="9">
        <f t="shared" si="73"/>
        <v>0</v>
      </c>
      <c r="S680" s="9">
        <f t="shared" si="74"/>
        <v>0</v>
      </c>
      <c r="T680" s="9">
        <f t="shared" si="75"/>
        <v>0</v>
      </c>
      <c r="V680" s="9">
        <f>VLOOKUP($C680,{"29 - Psychiatrie (Erwachsene)",1;"30 - Kinder- und Jugendpsychiatrie",1;"31 - Psychosomatik",1;"00 - Bitte eine Fachabteilung auswählen",0;0,0},2,0)</f>
        <v>0</v>
      </c>
      <c r="W680" s="9" t="str">
        <f>IF('Angaben KH-Standort'!$D$13&gt;0,"VJ","KJA")</f>
        <v>KJA</v>
      </c>
      <c r="X680" s="9" t="str">
        <f>VLOOKUP(C679,{"29 - Psychiatrie (Erwachsene)","Einrichtungen2";"30 - Kinder- und Jugendpsychiatrie","Einrichtungen2";"31 - Psychosomatik","Einrichtungen2";"00 - Bitte eine Einrichtung auswählen","Leer";0,"Leer"},2,0)</f>
        <v>Leer</v>
      </c>
      <c r="Y680" s="39" t="str">
        <f t="shared" si="76"/>
        <v>Leer</v>
      </c>
      <c r="Z680" s="9" t="str">
        <f>VLOOKUP($C680,{"29 - Psychiatrie (Erwachsene)","Psychiatrie";"30 - Kinder- und Jugendpsychiatrie","KJPsychiatrie";"31 - Psychosomatik","Psychosomatik";"00 - Bitte eine Fachabteilung auswählen","Leer";0,"Leer"},2,0)</f>
        <v>Leer</v>
      </c>
    </row>
    <row r="681" spans="2:26" ht="15" customHeight="1" x14ac:dyDescent="0.25">
      <c r="B681" s="78" t="str">
        <f t="shared" si="77"/>
        <v>!!!</v>
      </c>
      <c r="C681" s="279"/>
      <c r="D681" s="272"/>
      <c r="E681" s="280"/>
      <c r="F681" s="92"/>
      <c r="G681" s="281"/>
      <c r="H681" s="46"/>
      <c r="I681" s="46"/>
      <c r="J681" s="72"/>
      <c r="O681" s="9">
        <f t="shared" si="71"/>
        <v>0</v>
      </c>
      <c r="P681" s="9">
        <f>VLOOKUP(C681,{"29 - Psychiatrie (Erwachsene)",1;"30 - Kinder- und Jugendpsychiatrie",1;"31 - Psychosomatik",1;"00 - Bitte eine Fachabteilung auswählen",0;0,0},2,0)</f>
        <v>0</v>
      </c>
      <c r="Q681" s="9">
        <f t="shared" si="72"/>
        <v>0</v>
      </c>
      <c r="R681" s="9">
        <f t="shared" si="73"/>
        <v>0</v>
      </c>
      <c r="S681" s="9">
        <f t="shared" si="74"/>
        <v>0</v>
      </c>
      <c r="T681" s="9">
        <f t="shared" si="75"/>
        <v>0</v>
      </c>
      <c r="V681" s="9">
        <f>VLOOKUP($C681,{"29 - Psychiatrie (Erwachsene)",1;"30 - Kinder- und Jugendpsychiatrie",1;"31 - Psychosomatik",1;"00 - Bitte eine Fachabteilung auswählen",0;0,0},2,0)</f>
        <v>0</v>
      </c>
      <c r="W681" s="9" t="str">
        <f>IF('Angaben KH-Standort'!$D$13&gt;0,"VJ","KJA")</f>
        <v>KJA</v>
      </c>
      <c r="X681" s="9" t="str">
        <f>VLOOKUP(C680,{"29 - Psychiatrie (Erwachsene)","Einrichtungen2";"30 - Kinder- und Jugendpsychiatrie","Einrichtungen2";"31 - Psychosomatik","Einrichtungen2";"00 - Bitte eine Einrichtung auswählen","Leer";0,"Leer"},2,0)</f>
        <v>Leer</v>
      </c>
      <c r="Y681" s="39" t="str">
        <f t="shared" si="76"/>
        <v>Leer</v>
      </c>
      <c r="Z681" s="9" t="str">
        <f>VLOOKUP($C681,{"29 - Psychiatrie (Erwachsene)","Psychiatrie";"30 - Kinder- und Jugendpsychiatrie","KJPsychiatrie";"31 - Psychosomatik","Psychosomatik";"00 - Bitte eine Fachabteilung auswählen","Leer";0,"Leer"},2,0)</f>
        <v>Leer</v>
      </c>
    </row>
    <row r="682" spans="2:26" ht="15" customHeight="1" x14ac:dyDescent="0.25">
      <c r="B682" s="78" t="str">
        <f t="shared" si="77"/>
        <v>!!!</v>
      </c>
      <c r="C682" s="279"/>
      <c r="D682" s="272"/>
      <c r="E682" s="280"/>
      <c r="F682" s="92"/>
      <c r="G682" s="281"/>
      <c r="H682" s="46"/>
      <c r="I682" s="46"/>
      <c r="J682" s="72"/>
      <c r="O682" s="9">
        <f t="shared" si="71"/>
        <v>0</v>
      </c>
      <c r="P682" s="9">
        <f>VLOOKUP(C682,{"29 - Psychiatrie (Erwachsene)",1;"30 - Kinder- und Jugendpsychiatrie",1;"31 - Psychosomatik",1;"00 - Bitte eine Fachabteilung auswählen",0;0,0},2,0)</f>
        <v>0</v>
      </c>
      <c r="Q682" s="9">
        <f t="shared" si="72"/>
        <v>0</v>
      </c>
      <c r="R682" s="9">
        <f t="shared" si="73"/>
        <v>0</v>
      </c>
      <c r="S682" s="9">
        <f t="shared" si="74"/>
        <v>0</v>
      </c>
      <c r="T682" s="9">
        <f t="shared" si="75"/>
        <v>0</v>
      </c>
      <c r="V682" s="9">
        <f>VLOOKUP($C682,{"29 - Psychiatrie (Erwachsene)",1;"30 - Kinder- und Jugendpsychiatrie",1;"31 - Psychosomatik",1;"00 - Bitte eine Fachabteilung auswählen",0;0,0},2,0)</f>
        <v>0</v>
      </c>
      <c r="W682" s="9" t="str">
        <f>IF('Angaben KH-Standort'!$D$13&gt;0,"VJ","KJA")</f>
        <v>KJA</v>
      </c>
      <c r="X682" s="9" t="str">
        <f>VLOOKUP(C681,{"29 - Psychiatrie (Erwachsene)","Einrichtungen2";"30 - Kinder- und Jugendpsychiatrie","Einrichtungen2";"31 - Psychosomatik","Einrichtungen2";"00 - Bitte eine Einrichtung auswählen","Leer";0,"Leer"},2,0)</f>
        <v>Leer</v>
      </c>
      <c r="Y682" s="39" t="str">
        <f t="shared" si="76"/>
        <v>Leer</v>
      </c>
      <c r="Z682" s="9" t="str">
        <f>VLOOKUP($C682,{"29 - Psychiatrie (Erwachsene)","Psychiatrie";"30 - Kinder- und Jugendpsychiatrie","KJPsychiatrie";"31 - Psychosomatik","Psychosomatik";"00 - Bitte eine Fachabteilung auswählen","Leer";0,"Leer"},2,0)</f>
        <v>Leer</v>
      </c>
    </row>
    <row r="683" spans="2:26" ht="15" customHeight="1" x14ac:dyDescent="0.25">
      <c r="B683" s="78" t="str">
        <f t="shared" si="77"/>
        <v>!!!</v>
      </c>
      <c r="C683" s="279"/>
      <c r="D683" s="272"/>
      <c r="E683" s="280"/>
      <c r="F683" s="92"/>
      <c r="G683" s="281"/>
      <c r="H683" s="46"/>
      <c r="I683" s="46"/>
      <c r="J683" s="72"/>
      <c r="O683" s="9">
        <f t="shared" si="71"/>
        <v>0</v>
      </c>
      <c r="P683" s="9">
        <f>VLOOKUP(C683,{"29 - Psychiatrie (Erwachsene)",1;"30 - Kinder- und Jugendpsychiatrie",1;"31 - Psychosomatik",1;"00 - Bitte eine Fachabteilung auswählen",0;0,0},2,0)</f>
        <v>0</v>
      </c>
      <c r="Q683" s="9">
        <f t="shared" si="72"/>
        <v>0</v>
      </c>
      <c r="R683" s="9">
        <f t="shared" si="73"/>
        <v>0</v>
      </c>
      <c r="S683" s="9">
        <f t="shared" si="74"/>
        <v>0</v>
      </c>
      <c r="T683" s="9">
        <f t="shared" si="75"/>
        <v>0</v>
      </c>
      <c r="V683" s="9">
        <f>VLOOKUP($C683,{"29 - Psychiatrie (Erwachsene)",1;"30 - Kinder- und Jugendpsychiatrie",1;"31 - Psychosomatik",1;"00 - Bitte eine Fachabteilung auswählen",0;0,0},2,0)</f>
        <v>0</v>
      </c>
      <c r="W683" s="9" t="str">
        <f>IF('Angaben KH-Standort'!$D$13&gt;0,"VJ","KJA")</f>
        <v>KJA</v>
      </c>
      <c r="X683" s="9" t="str">
        <f>VLOOKUP(C682,{"29 - Psychiatrie (Erwachsene)","Einrichtungen2";"30 - Kinder- und Jugendpsychiatrie","Einrichtungen2";"31 - Psychosomatik","Einrichtungen2";"00 - Bitte eine Einrichtung auswählen","Leer";0,"Leer"},2,0)</f>
        <v>Leer</v>
      </c>
      <c r="Y683" s="39" t="str">
        <f t="shared" si="76"/>
        <v>Leer</v>
      </c>
      <c r="Z683" s="9" t="str">
        <f>VLOOKUP($C683,{"29 - Psychiatrie (Erwachsene)","Psychiatrie";"30 - Kinder- und Jugendpsychiatrie","KJPsychiatrie";"31 - Psychosomatik","Psychosomatik";"00 - Bitte eine Fachabteilung auswählen","Leer";0,"Leer"},2,0)</f>
        <v>Leer</v>
      </c>
    </row>
    <row r="684" spans="2:26" ht="15" customHeight="1" x14ac:dyDescent="0.25">
      <c r="B684" s="78" t="str">
        <f t="shared" si="77"/>
        <v>!!!</v>
      </c>
      <c r="C684" s="279"/>
      <c r="D684" s="272"/>
      <c r="E684" s="280"/>
      <c r="F684" s="92"/>
      <c r="G684" s="281"/>
      <c r="H684" s="46"/>
      <c r="I684" s="46"/>
      <c r="J684" s="72"/>
      <c r="O684" s="9">
        <f t="shared" si="71"/>
        <v>0</v>
      </c>
      <c r="P684" s="9">
        <f>VLOOKUP(C684,{"29 - Psychiatrie (Erwachsene)",1;"30 - Kinder- und Jugendpsychiatrie",1;"31 - Psychosomatik",1;"00 - Bitte eine Fachabteilung auswählen",0;0,0},2,0)</f>
        <v>0</v>
      </c>
      <c r="Q684" s="9">
        <f t="shared" si="72"/>
        <v>0</v>
      </c>
      <c r="R684" s="9">
        <f t="shared" si="73"/>
        <v>0</v>
      </c>
      <c r="S684" s="9">
        <f t="shared" si="74"/>
        <v>0</v>
      </c>
      <c r="T684" s="9">
        <f t="shared" si="75"/>
        <v>0</v>
      </c>
      <c r="V684" s="9">
        <f>VLOOKUP($C684,{"29 - Psychiatrie (Erwachsene)",1;"30 - Kinder- und Jugendpsychiatrie",1;"31 - Psychosomatik",1;"00 - Bitte eine Fachabteilung auswählen",0;0,0},2,0)</f>
        <v>0</v>
      </c>
      <c r="W684" s="9" t="str">
        <f>IF('Angaben KH-Standort'!$D$13&gt;0,"VJ","KJA")</f>
        <v>KJA</v>
      </c>
      <c r="X684" s="9" t="str">
        <f>VLOOKUP(C683,{"29 - Psychiatrie (Erwachsene)","Einrichtungen2";"30 - Kinder- und Jugendpsychiatrie","Einrichtungen2";"31 - Psychosomatik","Einrichtungen2";"00 - Bitte eine Einrichtung auswählen","Leer";0,"Leer"},2,0)</f>
        <v>Leer</v>
      </c>
      <c r="Y684" s="39" t="str">
        <f t="shared" si="76"/>
        <v>Leer</v>
      </c>
      <c r="Z684" s="9" t="str">
        <f>VLOOKUP($C684,{"29 - Psychiatrie (Erwachsene)","Psychiatrie";"30 - Kinder- und Jugendpsychiatrie","KJPsychiatrie";"31 - Psychosomatik","Psychosomatik";"00 - Bitte eine Fachabteilung auswählen","Leer";0,"Leer"},2,0)</f>
        <v>Leer</v>
      </c>
    </row>
    <row r="685" spans="2:26" ht="15" customHeight="1" x14ac:dyDescent="0.25">
      <c r="B685" s="78" t="str">
        <f t="shared" si="77"/>
        <v>!!!</v>
      </c>
      <c r="C685" s="279"/>
      <c r="D685" s="272"/>
      <c r="E685" s="280"/>
      <c r="F685" s="92"/>
      <c r="G685" s="281"/>
      <c r="H685" s="46"/>
      <c r="I685" s="46"/>
      <c r="J685" s="72"/>
      <c r="O685" s="9">
        <f t="shared" si="71"/>
        <v>0</v>
      </c>
      <c r="P685" s="9">
        <f>VLOOKUP(C685,{"29 - Psychiatrie (Erwachsene)",1;"30 - Kinder- und Jugendpsychiatrie",1;"31 - Psychosomatik",1;"00 - Bitte eine Fachabteilung auswählen",0;0,0},2,0)</f>
        <v>0</v>
      </c>
      <c r="Q685" s="9">
        <f t="shared" si="72"/>
        <v>0</v>
      </c>
      <c r="R685" s="9">
        <f t="shared" si="73"/>
        <v>0</v>
      </c>
      <c r="S685" s="9">
        <f t="shared" si="74"/>
        <v>0</v>
      </c>
      <c r="T685" s="9">
        <f t="shared" si="75"/>
        <v>0</v>
      </c>
      <c r="V685" s="9">
        <f>VLOOKUP($C685,{"29 - Psychiatrie (Erwachsene)",1;"30 - Kinder- und Jugendpsychiatrie",1;"31 - Psychosomatik",1;"00 - Bitte eine Fachabteilung auswählen",0;0,0},2,0)</f>
        <v>0</v>
      </c>
      <c r="W685" s="9" t="str">
        <f>IF('Angaben KH-Standort'!$D$13&gt;0,"VJ","KJA")</f>
        <v>KJA</v>
      </c>
      <c r="X685" s="9" t="str">
        <f>VLOOKUP(C684,{"29 - Psychiatrie (Erwachsene)","Einrichtungen2";"30 - Kinder- und Jugendpsychiatrie","Einrichtungen2";"31 - Psychosomatik","Einrichtungen2";"00 - Bitte eine Einrichtung auswählen","Leer";0,"Leer"},2,0)</f>
        <v>Leer</v>
      </c>
      <c r="Y685" s="39" t="str">
        <f t="shared" si="76"/>
        <v>Leer</v>
      </c>
      <c r="Z685" s="9" t="str">
        <f>VLOOKUP($C685,{"29 - Psychiatrie (Erwachsene)","Psychiatrie";"30 - Kinder- und Jugendpsychiatrie","KJPsychiatrie";"31 - Psychosomatik","Psychosomatik";"00 - Bitte eine Fachabteilung auswählen","Leer";0,"Leer"},2,0)</f>
        <v>Leer</v>
      </c>
    </row>
    <row r="686" spans="2:26" ht="15" customHeight="1" x14ac:dyDescent="0.25">
      <c r="B686" s="78" t="str">
        <f t="shared" si="77"/>
        <v>!!!</v>
      </c>
      <c r="C686" s="279"/>
      <c r="D686" s="272"/>
      <c r="E686" s="280"/>
      <c r="F686" s="92"/>
      <c r="G686" s="281"/>
      <c r="H686" s="46"/>
      <c r="I686" s="46"/>
      <c r="J686" s="72"/>
      <c r="O686" s="9">
        <f t="shared" si="71"/>
        <v>0</v>
      </c>
      <c r="P686" s="9">
        <f>VLOOKUP(C686,{"29 - Psychiatrie (Erwachsene)",1;"30 - Kinder- und Jugendpsychiatrie",1;"31 - Psychosomatik",1;"00 - Bitte eine Fachabteilung auswählen",0;0,0},2,0)</f>
        <v>0</v>
      </c>
      <c r="Q686" s="9">
        <f t="shared" si="72"/>
        <v>0</v>
      </c>
      <c r="R686" s="9">
        <f t="shared" si="73"/>
        <v>0</v>
      </c>
      <c r="S686" s="9">
        <f t="shared" si="74"/>
        <v>0</v>
      </c>
      <c r="T686" s="9">
        <f t="shared" si="75"/>
        <v>0</v>
      </c>
      <c r="V686" s="9">
        <f>VLOOKUP($C686,{"29 - Psychiatrie (Erwachsene)",1;"30 - Kinder- und Jugendpsychiatrie",1;"31 - Psychosomatik",1;"00 - Bitte eine Fachabteilung auswählen",0;0,0},2,0)</f>
        <v>0</v>
      </c>
      <c r="W686" s="9" t="str">
        <f>IF('Angaben KH-Standort'!$D$13&gt;0,"VJ","KJA")</f>
        <v>KJA</v>
      </c>
      <c r="X686" s="9" t="str">
        <f>VLOOKUP(C685,{"29 - Psychiatrie (Erwachsene)","Einrichtungen2";"30 - Kinder- und Jugendpsychiatrie","Einrichtungen2";"31 - Psychosomatik","Einrichtungen2";"00 - Bitte eine Einrichtung auswählen","Leer";0,"Leer"},2,0)</f>
        <v>Leer</v>
      </c>
      <c r="Y686" s="39" t="str">
        <f t="shared" si="76"/>
        <v>Leer</v>
      </c>
      <c r="Z686" s="9" t="str">
        <f>VLOOKUP($C686,{"29 - Psychiatrie (Erwachsene)","Psychiatrie";"30 - Kinder- und Jugendpsychiatrie","KJPsychiatrie";"31 - Psychosomatik","Psychosomatik";"00 - Bitte eine Fachabteilung auswählen","Leer";0,"Leer"},2,0)</f>
        <v>Leer</v>
      </c>
    </row>
    <row r="687" spans="2:26" ht="15" customHeight="1" x14ac:dyDescent="0.25">
      <c r="B687" s="78" t="str">
        <f t="shared" si="77"/>
        <v>!!!</v>
      </c>
      <c r="C687" s="279"/>
      <c r="D687" s="272"/>
      <c r="E687" s="280"/>
      <c r="F687" s="92"/>
      <c r="G687" s="281"/>
      <c r="H687" s="46"/>
      <c r="I687" s="46"/>
      <c r="J687" s="72"/>
      <c r="O687" s="9">
        <f t="shared" si="71"/>
        <v>0</v>
      </c>
      <c r="P687" s="9">
        <f>VLOOKUP(C687,{"29 - Psychiatrie (Erwachsene)",1;"30 - Kinder- und Jugendpsychiatrie",1;"31 - Psychosomatik",1;"00 - Bitte eine Fachabteilung auswählen",0;0,0},2,0)</f>
        <v>0</v>
      </c>
      <c r="Q687" s="9">
        <f t="shared" si="72"/>
        <v>0</v>
      </c>
      <c r="R687" s="9">
        <f t="shared" si="73"/>
        <v>0</v>
      </c>
      <c r="S687" s="9">
        <f t="shared" si="74"/>
        <v>0</v>
      </c>
      <c r="T687" s="9">
        <f t="shared" si="75"/>
        <v>0</v>
      </c>
      <c r="V687" s="9">
        <f>VLOOKUP($C687,{"29 - Psychiatrie (Erwachsene)",1;"30 - Kinder- und Jugendpsychiatrie",1;"31 - Psychosomatik",1;"00 - Bitte eine Fachabteilung auswählen",0;0,0},2,0)</f>
        <v>0</v>
      </c>
      <c r="W687" s="9" t="str">
        <f>IF('Angaben KH-Standort'!$D$13&gt;0,"VJ","KJA")</f>
        <v>KJA</v>
      </c>
      <c r="X687" s="9" t="str">
        <f>VLOOKUP(C686,{"29 - Psychiatrie (Erwachsene)","Einrichtungen2";"30 - Kinder- und Jugendpsychiatrie","Einrichtungen2";"31 - Psychosomatik","Einrichtungen2";"00 - Bitte eine Einrichtung auswählen","Leer";0,"Leer"},2,0)</f>
        <v>Leer</v>
      </c>
      <c r="Y687" s="39" t="str">
        <f t="shared" si="76"/>
        <v>Leer</v>
      </c>
      <c r="Z687" s="9" t="str">
        <f>VLOOKUP($C687,{"29 - Psychiatrie (Erwachsene)","Psychiatrie";"30 - Kinder- und Jugendpsychiatrie","KJPsychiatrie";"31 - Psychosomatik","Psychosomatik";"00 - Bitte eine Fachabteilung auswählen","Leer";0,"Leer"},2,0)</f>
        <v>Leer</v>
      </c>
    </row>
    <row r="688" spans="2:26" ht="15" customHeight="1" x14ac:dyDescent="0.25">
      <c r="B688" s="78" t="str">
        <f t="shared" si="77"/>
        <v>!!!</v>
      </c>
      <c r="C688" s="279"/>
      <c r="D688" s="272"/>
      <c r="E688" s="280"/>
      <c r="F688" s="92"/>
      <c r="G688" s="281"/>
      <c r="H688" s="46"/>
      <c r="I688" s="46"/>
      <c r="J688" s="72"/>
      <c r="O688" s="9">
        <f t="shared" si="71"/>
        <v>0</v>
      </c>
      <c r="P688" s="9">
        <f>VLOOKUP(C688,{"29 - Psychiatrie (Erwachsene)",1;"30 - Kinder- und Jugendpsychiatrie",1;"31 - Psychosomatik",1;"00 - Bitte eine Fachabteilung auswählen",0;0,0},2,0)</f>
        <v>0</v>
      </c>
      <c r="Q688" s="9">
        <f t="shared" si="72"/>
        <v>0</v>
      </c>
      <c r="R688" s="9">
        <f t="shared" si="73"/>
        <v>0</v>
      </c>
      <c r="S688" s="9">
        <f t="shared" si="74"/>
        <v>0</v>
      </c>
      <c r="T688" s="9">
        <f t="shared" si="75"/>
        <v>0</v>
      </c>
      <c r="V688" s="9">
        <f>VLOOKUP($C688,{"29 - Psychiatrie (Erwachsene)",1;"30 - Kinder- und Jugendpsychiatrie",1;"31 - Psychosomatik",1;"00 - Bitte eine Fachabteilung auswählen",0;0,0},2,0)</f>
        <v>0</v>
      </c>
      <c r="W688" s="9" t="str">
        <f>IF('Angaben KH-Standort'!$D$13&gt;0,"VJ","KJA")</f>
        <v>KJA</v>
      </c>
      <c r="X688" s="9" t="str">
        <f>VLOOKUP(C687,{"29 - Psychiatrie (Erwachsene)","Einrichtungen2";"30 - Kinder- und Jugendpsychiatrie","Einrichtungen2";"31 - Psychosomatik","Einrichtungen2";"00 - Bitte eine Einrichtung auswählen","Leer";0,"Leer"},2,0)</f>
        <v>Leer</v>
      </c>
      <c r="Y688" s="39" t="str">
        <f t="shared" si="76"/>
        <v>Leer</v>
      </c>
      <c r="Z688" s="9" t="str">
        <f>VLOOKUP($C688,{"29 - Psychiatrie (Erwachsene)","Psychiatrie";"30 - Kinder- und Jugendpsychiatrie","KJPsychiatrie";"31 - Psychosomatik","Psychosomatik";"00 - Bitte eine Fachabteilung auswählen","Leer";0,"Leer"},2,0)</f>
        <v>Leer</v>
      </c>
    </row>
    <row r="689" spans="2:26" ht="15" customHeight="1" x14ac:dyDescent="0.25">
      <c r="B689" s="78" t="str">
        <f t="shared" si="77"/>
        <v>!!!</v>
      </c>
      <c r="C689" s="279"/>
      <c r="D689" s="272"/>
      <c r="E689" s="280"/>
      <c r="F689" s="92"/>
      <c r="G689" s="281"/>
      <c r="H689" s="46"/>
      <c r="I689" s="46"/>
      <c r="J689" s="72"/>
      <c r="O689" s="9">
        <f t="shared" si="71"/>
        <v>0</v>
      </c>
      <c r="P689" s="9">
        <f>VLOOKUP(C689,{"29 - Psychiatrie (Erwachsene)",1;"30 - Kinder- und Jugendpsychiatrie",1;"31 - Psychosomatik",1;"00 - Bitte eine Fachabteilung auswählen",0;0,0},2,0)</f>
        <v>0</v>
      </c>
      <c r="Q689" s="9">
        <f t="shared" si="72"/>
        <v>0</v>
      </c>
      <c r="R689" s="9">
        <f t="shared" si="73"/>
        <v>0</v>
      </c>
      <c r="S689" s="9">
        <f t="shared" si="74"/>
        <v>0</v>
      </c>
      <c r="T689" s="9">
        <f t="shared" si="75"/>
        <v>0</v>
      </c>
      <c r="V689" s="9">
        <f>VLOOKUP($C689,{"29 - Psychiatrie (Erwachsene)",1;"30 - Kinder- und Jugendpsychiatrie",1;"31 - Psychosomatik",1;"00 - Bitte eine Fachabteilung auswählen",0;0,0},2,0)</f>
        <v>0</v>
      </c>
      <c r="W689" s="9" t="str">
        <f>IF('Angaben KH-Standort'!$D$13&gt;0,"VJ","KJA")</f>
        <v>KJA</v>
      </c>
      <c r="X689" s="9" t="str">
        <f>VLOOKUP(C688,{"29 - Psychiatrie (Erwachsene)","Einrichtungen2";"30 - Kinder- und Jugendpsychiatrie","Einrichtungen2";"31 - Psychosomatik","Einrichtungen2";"00 - Bitte eine Einrichtung auswählen","Leer";0,"Leer"},2,0)</f>
        <v>Leer</v>
      </c>
      <c r="Y689" s="39" t="str">
        <f t="shared" si="76"/>
        <v>Leer</v>
      </c>
      <c r="Z689" s="9" t="str">
        <f>VLOOKUP($C689,{"29 - Psychiatrie (Erwachsene)","Psychiatrie";"30 - Kinder- und Jugendpsychiatrie","KJPsychiatrie";"31 - Psychosomatik","Psychosomatik";"00 - Bitte eine Fachabteilung auswählen","Leer";0,"Leer"},2,0)</f>
        <v>Leer</v>
      </c>
    </row>
    <row r="690" spans="2:26" ht="15" customHeight="1" x14ac:dyDescent="0.25">
      <c r="B690" s="78" t="str">
        <f t="shared" si="77"/>
        <v>!!!</v>
      </c>
      <c r="C690" s="279"/>
      <c r="D690" s="272"/>
      <c r="E690" s="280"/>
      <c r="F690" s="92"/>
      <c r="G690" s="281"/>
      <c r="H690" s="46"/>
      <c r="I690" s="46"/>
      <c r="J690" s="72"/>
      <c r="O690" s="9">
        <f t="shared" si="71"/>
        <v>0</v>
      </c>
      <c r="P690" s="9">
        <f>VLOOKUP(C690,{"29 - Psychiatrie (Erwachsene)",1;"30 - Kinder- und Jugendpsychiatrie",1;"31 - Psychosomatik",1;"00 - Bitte eine Fachabteilung auswählen",0;0,0},2,0)</f>
        <v>0</v>
      </c>
      <c r="Q690" s="9">
        <f t="shared" si="72"/>
        <v>0</v>
      </c>
      <c r="R690" s="9">
        <f t="shared" si="73"/>
        <v>0</v>
      </c>
      <c r="S690" s="9">
        <f t="shared" si="74"/>
        <v>0</v>
      </c>
      <c r="T690" s="9">
        <f t="shared" si="75"/>
        <v>0</v>
      </c>
      <c r="V690" s="9">
        <f>VLOOKUP($C690,{"29 - Psychiatrie (Erwachsene)",1;"30 - Kinder- und Jugendpsychiatrie",1;"31 - Psychosomatik",1;"00 - Bitte eine Fachabteilung auswählen",0;0,0},2,0)</f>
        <v>0</v>
      </c>
      <c r="W690" s="9" t="str">
        <f>IF('Angaben KH-Standort'!$D$13&gt;0,"VJ","KJA")</f>
        <v>KJA</v>
      </c>
      <c r="X690" s="9" t="str">
        <f>VLOOKUP(C689,{"29 - Psychiatrie (Erwachsene)","Einrichtungen2";"30 - Kinder- und Jugendpsychiatrie","Einrichtungen2";"31 - Psychosomatik","Einrichtungen2";"00 - Bitte eine Einrichtung auswählen","Leer";0,"Leer"},2,0)</f>
        <v>Leer</v>
      </c>
      <c r="Y690" s="39" t="str">
        <f t="shared" si="76"/>
        <v>Leer</v>
      </c>
      <c r="Z690" s="9" t="str">
        <f>VLOOKUP($C690,{"29 - Psychiatrie (Erwachsene)","Psychiatrie";"30 - Kinder- und Jugendpsychiatrie","KJPsychiatrie";"31 - Psychosomatik","Psychosomatik";"00 - Bitte eine Fachabteilung auswählen","Leer";0,"Leer"},2,0)</f>
        <v>Leer</v>
      </c>
    </row>
    <row r="691" spans="2:26" ht="15" customHeight="1" x14ac:dyDescent="0.25">
      <c r="B691" s="78" t="str">
        <f t="shared" si="77"/>
        <v>!!!</v>
      </c>
      <c r="C691" s="279"/>
      <c r="D691" s="272"/>
      <c r="E691" s="280"/>
      <c r="F691" s="92"/>
      <c r="G691" s="281"/>
      <c r="H691" s="46"/>
      <c r="I691" s="46"/>
      <c r="J691" s="72"/>
      <c r="O691" s="9">
        <f t="shared" si="71"/>
        <v>0</v>
      </c>
      <c r="P691" s="9">
        <f>VLOOKUP(C691,{"29 - Psychiatrie (Erwachsene)",1;"30 - Kinder- und Jugendpsychiatrie",1;"31 - Psychosomatik",1;"00 - Bitte eine Fachabteilung auswählen",0;0,0},2,0)</f>
        <v>0</v>
      </c>
      <c r="Q691" s="9">
        <f t="shared" si="72"/>
        <v>0</v>
      </c>
      <c r="R691" s="9">
        <f t="shared" si="73"/>
        <v>0</v>
      </c>
      <c r="S691" s="9">
        <f t="shared" si="74"/>
        <v>0</v>
      </c>
      <c r="T691" s="9">
        <f t="shared" si="75"/>
        <v>0</v>
      </c>
      <c r="V691" s="9">
        <f>VLOOKUP($C691,{"29 - Psychiatrie (Erwachsene)",1;"30 - Kinder- und Jugendpsychiatrie",1;"31 - Psychosomatik",1;"00 - Bitte eine Fachabteilung auswählen",0;0,0},2,0)</f>
        <v>0</v>
      </c>
      <c r="W691" s="9" t="str">
        <f>IF('Angaben KH-Standort'!$D$13&gt;0,"VJ","KJA")</f>
        <v>KJA</v>
      </c>
      <c r="X691" s="9" t="str">
        <f>VLOOKUP(C690,{"29 - Psychiatrie (Erwachsene)","Einrichtungen2";"30 - Kinder- und Jugendpsychiatrie","Einrichtungen2";"31 - Psychosomatik","Einrichtungen2";"00 - Bitte eine Einrichtung auswählen","Leer";0,"Leer"},2,0)</f>
        <v>Leer</v>
      </c>
      <c r="Y691" s="39" t="str">
        <f t="shared" si="76"/>
        <v>Leer</v>
      </c>
      <c r="Z691" s="9" t="str">
        <f>VLOOKUP($C691,{"29 - Psychiatrie (Erwachsene)","Psychiatrie";"30 - Kinder- und Jugendpsychiatrie","KJPsychiatrie";"31 - Psychosomatik","Psychosomatik";"00 - Bitte eine Fachabteilung auswählen","Leer";0,"Leer"},2,0)</f>
        <v>Leer</v>
      </c>
    </row>
    <row r="692" spans="2:26" ht="15" customHeight="1" x14ac:dyDescent="0.25">
      <c r="B692" s="78" t="str">
        <f t="shared" si="77"/>
        <v>!!!</v>
      </c>
      <c r="C692" s="279"/>
      <c r="D692" s="272"/>
      <c r="E692" s="280"/>
      <c r="F692" s="92"/>
      <c r="G692" s="281"/>
      <c r="H692" s="46"/>
      <c r="I692" s="46"/>
      <c r="J692" s="72"/>
      <c r="O692" s="9">
        <f t="shared" si="71"/>
        <v>0</v>
      </c>
      <c r="P692" s="9">
        <f>VLOOKUP(C692,{"29 - Psychiatrie (Erwachsene)",1;"30 - Kinder- und Jugendpsychiatrie",1;"31 - Psychosomatik",1;"00 - Bitte eine Fachabteilung auswählen",0;0,0},2,0)</f>
        <v>0</v>
      </c>
      <c r="Q692" s="9">
        <f t="shared" si="72"/>
        <v>0</v>
      </c>
      <c r="R692" s="9">
        <f t="shared" si="73"/>
        <v>0</v>
      </c>
      <c r="S692" s="9">
        <f t="shared" si="74"/>
        <v>0</v>
      </c>
      <c r="T692" s="9">
        <f t="shared" si="75"/>
        <v>0</v>
      </c>
      <c r="V692" s="9">
        <f>VLOOKUP($C692,{"29 - Psychiatrie (Erwachsene)",1;"30 - Kinder- und Jugendpsychiatrie",1;"31 - Psychosomatik",1;"00 - Bitte eine Fachabteilung auswählen",0;0,0},2,0)</f>
        <v>0</v>
      </c>
      <c r="W692" s="9" t="str">
        <f>IF('Angaben KH-Standort'!$D$13&gt;0,"VJ","KJA")</f>
        <v>KJA</v>
      </c>
      <c r="X692" s="9" t="str">
        <f>VLOOKUP(C691,{"29 - Psychiatrie (Erwachsene)","Einrichtungen2";"30 - Kinder- und Jugendpsychiatrie","Einrichtungen2";"31 - Psychosomatik","Einrichtungen2";"00 - Bitte eine Einrichtung auswählen","Leer";0,"Leer"},2,0)</f>
        <v>Leer</v>
      </c>
      <c r="Y692" s="39" t="str">
        <f t="shared" si="76"/>
        <v>Leer</v>
      </c>
      <c r="Z692" s="9" t="str">
        <f>VLOOKUP($C692,{"29 - Psychiatrie (Erwachsene)","Psychiatrie";"30 - Kinder- und Jugendpsychiatrie","KJPsychiatrie";"31 - Psychosomatik","Psychosomatik";"00 - Bitte eine Fachabteilung auswählen","Leer";0,"Leer"},2,0)</f>
        <v>Leer</v>
      </c>
    </row>
    <row r="693" spans="2:26" ht="15" customHeight="1" x14ac:dyDescent="0.25">
      <c r="B693" s="78" t="str">
        <f t="shared" si="77"/>
        <v>!!!</v>
      </c>
      <c r="C693" s="279"/>
      <c r="D693" s="272"/>
      <c r="E693" s="280"/>
      <c r="F693" s="92"/>
      <c r="G693" s="281"/>
      <c r="H693" s="46"/>
      <c r="I693" s="46"/>
      <c r="J693" s="72"/>
      <c r="O693" s="9">
        <f t="shared" si="71"/>
        <v>0</v>
      </c>
      <c r="P693" s="9">
        <f>VLOOKUP(C693,{"29 - Psychiatrie (Erwachsene)",1;"30 - Kinder- und Jugendpsychiatrie",1;"31 - Psychosomatik",1;"00 - Bitte eine Fachabteilung auswählen",0;0,0},2,0)</f>
        <v>0</v>
      </c>
      <c r="Q693" s="9">
        <f t="shared" si="72"/>
        <v>0</v>
      </c>
      <c r="R693" s="9">
        <f t="shared" si="73"/>
        <v>0</v>
      </c>
      <c r="S693" s="9">
        <f t="shared" si="74"/>
        <v>0</v>
      </c>
      <c r="T693" s="9">
        <f t="shared" si="75"/>
        <v>0</v>
      </c>
      <c r="V693" s="9">
        <f>VLOOKUP($C693,{"29 - Psychiatrie (Erwachsene)",1;"30 - Kinder- und Jugendpsychiatrie",1;"31 - Psychosomatik",1;"00 - Bitte eine Fachabteilung auswählen",0;0,0},2,0)</f>
        <v>0</v>
      </c>
      <c r="W693" s="9" t="str">
        <f>IF('Angaben KH-Standort'!$D$13&gt;0,"VJ","KJA")</f>
        <v>KJA</v>
      </c>
      <c r="X693" s="9" t="str">
        <f>VLOOKUP(C692,{"29 - Psychiatrie (Erwachsene)","Einrichtungen2";"30 - Kinder- und Jugendpsychiatrie","Einrichtungen2";"31 - Psychosomatik","Einrichtungen2";"00 - Bitte eine Einrichtung auswählen","Leer";0,"Leer"},2,0)</f>
        <v>Leer</v>
      </c>
      <c r="Y693" s="39" t="str">
        <f t="shared" si="76"/>
        <v>Leer</v>
      </c>
      <c r="Z693" s="9" t="str">
        <f>VLOOKUP($C693,{"29 - Psychiatrie (Erwachsene)","Psychiatrie";"30 - Kinder- und Jugendpsychiatrie","KJPsychiatrie";"31 - Psychosomatik","Psychosomatik";"00 - Bitte eine Fachabteilung auswählen","Leer";0,"Leer"},2,0)</f>
        <v>Leer</v>
      </c>
    </row>
    <row r="694" spans="2:26" ht="15" customHeight="1" x14ac:dyDescent="0.25">
      <c r="B694" s="78" t="str">
        <f t="shared" si="77"/>
        <v>!!!</v>
      </c>
      <c r="C694" s="279"/>
      <c r="D694" s="272"/>
      <c r="E694" s="280"/>
      <c r="F694" s="92"/>
      <c r="G694" s="281"/>
      <c r="H694" s="46"/>
      <c r="I694" s="46"/>
      <c r="J694" s="72"/>
      <c r="O694" s="9">
        <f t="shared" si="71"/>
        <v>0</v>
      </c>
      <c r="P694" s="9">
        <f>VLOOKUP(C694,{"29 - Psychiatrie (Erwachsene)",1;"30 - Kinder- und Jugendpsychiatrie",1;"31 - Psychosomatik",1;"00 - Bitte eine Fachabteilung auswählen",0;0,0},2,0)</f>
        <v>0</v>
      </c>
      <c r="Q694" s="9">
        <f t="shared" si="72"/>
        <v>0</v>
      </c>
      <c r="R694" s="9">
        <f t="shared" si="73"/>
        <v>0</v>
      </c>
      <c r="S694" s="9">
        <f t="shared" si="74"/>
        <v>0</v>
      </c>
      <c r="T694" s="9">
        <f t="shared" si="75"/>
        <v>0</v>
      </c>
      <c r="V694" s="9">
        <f>VLOOKUP($C694,{"29 - Psychiatrie (Erwachsene)",1;"30 - Kinder- und Jugendpsychiatrie",1;"31 - Psychosomatik",1;"00 - Bitte eine Fachabteilung auswählen",0;0,0},2,0)</f>
        <v>0</v>
      </c>
      <c r="W694" s="9" t="str">
        <f>IF('Angaben KH-Standort'!$D$13&gt;0,"VJ","KJA")</f>
        <v>KJA</v>
      </c>
      <c r="X694" s="9" t="str">
        <f>VLOOKUP(C693,{"29 - Psychiatrie (Erwachsene)","Einrichtungen2";"30 - Kinder- und Jugendpsychiatrie","Einrichtungen2";"31 - Psychosomatik","Einrichtungen2";"00 - Bitte eine Einrichtung auswählen","Leer";0,"Leer"},2,0)</f>
        <v>Leer</v>
      </c>
      <c r="Y694" s="39" t="str">
        <f t="shared" si="76"/>
        <v>Leer</v>
      </c>
      <c r="Z694" s="9" t="str">
        <f>VLOOKUP($C694,{"29 - Psychiatrie (Erwachsene)","Psychiatrie";"30 - Kinder- und Jugendpsychiatrie","KJPsychiatrie";"31 - Psychosomatik","Psychosomatik";"00 - Bitte eine Fachabteilung auswählen","Leer";0,"Leer"},2,0)</f>
        <v>Leer</v>
      </c>
    </row>
    <row r="695" spans="2:26" ht="15" customHeight="1" x14ac:dyDescent="0.25">
      <c r="B695" s="78" t="str">
        <f t="shared" si="77"/>
        <v>!!!</v>
      </c>
      <c r="C695" s="279"/>
      <c r="D695" s="272"/>
      <c r="E695" s="280"/>
      <c r="F695" s="92"/>
      <c r="G695" s="281"/>
      <c r="H695" s="46"/>
      <c r="I695" s="46"/>
      <c r="J695" s="72"/>
      <c r="O695" s="9">
        <f t="shared" si="71"/>
        <v>0</v>
      </c>
      <c r="P695" s="9">
        <f>VLOOKUP(C695,{"29 - Psychiatrie (Erwachsene)",1;"30 - Kinder- und Jugendpsychiatrie",1;"31 - Psychosomatik",1;"00 - Bitte eine Fachabteilung auswählen",0;0,0},2,0)</f>
        <v>0</v>
      </c>
      <c r="Q695" s="9">
        <f t="shared" si="72"/>
        <v>0</v>
      </c>
      <c r="R695" s="9">
        <f t="shared" si="73"/>
        <v>0</v>
      </c>
      <c r="S695" s="9">
        <f t="shared" si="74"/>
        <v>0</v>
      </c>
      <c r="T695" s="9">
        <f t="shared" si="75"/>
        <v>0</v>
      </c>
      <c r="V695" s="9">
        <f>VLOOKUP($C695,{"29 - Psychiatrie (Erwachsene)",1;"30 - Kinder- und Jugendpsychiatrie",1;"31 - Psychosomatik",1;"00 - Bitte eine Fachabteilung auswählen",0;0,0},2,0)</f>
        <v>0</v>
      </c>
      <c r="W695" s="9" t="str">
        <f>IF('Angaben KH-Standort'!$D$13&gt;0,"VJ","KJA")</f>
        <v>KJA</v>
      </c>
      <c r="X695" s="9" t="str">
        <f>VLOOKUP(C694,{"29 - Psychiatrie (Erwachsene)","Einrichtungen2";"30 - Kinder- und Jugendpsychiatrie","Einrichtungen2";"31 - Psychosomatik","Einrichtungen2";"00 - Bitte eine Einrichtung auswählen","Leer";0,"Leer"},2,0)</f>
        <v>Leer</v>
      </c>
      <c r="Y695" s="39" t="str">
        <f t="shared" si="76"/>
        <v>Leer</v>
      </c>
      <c r="Z695" s="9" t="str">
        <f>VLOOKUP($C695,{"29 - Psychiatrie (Erwachsene)","Psychiatrie";"30 - Kinder- und Jugendpsychiatrie","KJPsychiatrie";"31 - Psychosomatik","Psychosomatik";"00 - Bitte eine Fachabteilung auswählen","Leer";0,"Leer"},2,0)</f>
        <v>Leer</v>
      </c>
    </row>
    <row r="696" spans="2:26" ht="15" customHeight="1" x14ac:dyDescent="0.25">
      <c r="B696" s="78" t="str">
        <f t="shared" si="77"/>
        <v>!!!</v>
      </c>
      <c r="C696" s="279"/>
      <c r="D696" s="272"/>
      <c r="E696" s="280"/>
      <c r="F696" s="92"/>
      <c r="G696" s="281"/>
      <c r="H696" s="46"/>
      <c r="I696" s="46"/>
      <c r="J696" s="72"/>
      <c r="O696" s="9">
        <f t="shared" si="71"/>
        <v>0</v>
      </c>
      <c r="P696" s="9">
        <f>VLOOKUP(C696,{"29 - Psychiatrie (Erwachsene)",1;"30 - Kinder- und Jugendpsychiatrie",1;"31 - Psychosomatik",1;"00 - Bitte eine Fachabteilung auswählen",0;0,0},2,0)</f>
        <v>0</v>
      </c>
      <c r="Q696" s="9">
        <f t="shared" si="72"/>
        <v>0</v>
      </c>
      <c r="R696" s="9">
        <f t="shared" si="73"/>
        <v>0</v>
      </c>
      <c r="S696" s="9">
        <f t="shared" si="74"/>
        <v>0</v>
      </c>
      <c r="T696" s="9">
        <f t="shared" si="75"/>
        <v>0</v>
      </c>
      <c r="V696" s="9">
        <f>VLOOKUP($C696,{"29 - Psychiatrie (Erwachsene)",1;"30 - Kinder- und Jugendpsychiatrie",1;"31 - Psychosomatik",1;"00 - Bitte eine Fachabteilung auswählen",0;0,0},2,0)</f>
        <v>0</v>
      </c>
      <c r="W696" s="9" t="str">
        <f>IF('Angaben KH-Standort'!$D$13&gt;0,"VJ","KJA")</f>
        <v>KJA</v>
      </c>
      <c r="X696" s="9" t="str">
        <f>VLOOKUP(C695,{"29 - Psychiatrie (Erwachsene)","Einrichtungen2";"30 - Kinder- und Jugendpsychiatrie","Einrichtungen2";"31 - Psychosomatik","Einrichtungen2";"00 - Bitte eine Einrichtung auswählen","Leer";0,"Leer"},2,0)</f>
        <v>Leer</v>
      </c>
      <c r="Y696" s="39" t="str">
        <f t="shared" si="76"/>
        <v>Leer</v>
      </c>
      <c r="Z696" s="9" t="str">
        <f>VLOOKUP($C696,{"29 - Psychiatrie (Erwachsene)","Psychiatrie";"30 - Kinder- und Jugendpsychiatrie","KJPsychiatrie";"31 - Psychosomatik","Psychosomatik";"00 - Bitte eine Fachabteilung auswählen","Leer";0,"Leer"},2,0)</f>
        <v>Leer</v>
      </c>
    </row>
    <row r="697" spans="2:26" ht="15" customHeight="1" x14ac:dyDescent="0.25">
      <c r="B697" s="78" t="str">
        <f t="shared" si="77"/>
        <v>!!!</v>
      </c>
      <c r="C697" s="279"/>
      <c r="D697" s="272"/>
      <c r="E697" s="280"/>
      <c r="F697" s="92"/>
      <c r="G697" s="281"/>
      <c r="H697" s="46"/>
      <c r="I697" s="46"/>
      <c r="J697" s="72"/>
      <c r="O697" s="9">
        <f t="shared" si="71"/>
        <v>0</v>
      </c>
      <c r="P697" s="9">
        <f>VLOOKUP(C697,{"29 - Psychiatrie (Erwachsene)",1;"30 - Kinder- und Jugendpsychiatrie",1;"31 - Psychosomatik",1;"00 - Bitte eine Fachabteilung auswählen",0;0,0},2,0)</f>
        <v>0</v>
      </c>
      <c r="Q697" s="9">
        <f t="shared" si="72"/>
        <v>0</v>
      </c>
      <c r="R697" s="9">
        <f t="shared" si="73"/>
        <v>0</v>
      </c>
      <c r="S697" s="9">
        <f t="shared" si="74"/>
        <v>0</v>
      </c>
      <c r="T697" s="9">
        <f t="shared" si="75"/>
        <v>0</v>
      </c>
      <c r="V697" s="9">
        <f>VLOOKUP($C697,{"29 - Psychiatrie (Erwachsene)",1;"30 - Kinder- und Jugendpsychiatrie",1;"31 - Psychosomatik",1;"00 - Bitte eine Fachabteilung auswählen",0;0,0},2,0)</f>
        <v>0</v>
      </c>
      <c r="W697" s="9" t="str">
        <f>IF('Angaben KH-Standort'!$D$13&gt;0,"VJ","KJA")</f>
        <v>KJA</v>
      </c>
      <c r="X697" s="9" t="str">
        <f>VLOOKUP(C696,{"29 - Psychiatrie (Erwachsene)","Einrichtungen2";"30 - Kinder- und Jugendpsychiatrie","Einrichtungen2";"31 - Psychosomatik","Einrichtungen2";"00 - Bitte eine Einrichtung auswählen","Leer";0,"Leer"},2,0)</f>
        <v>Leer</v>
      </c>
      <c r="Y697" s="39" t="str">
        <f t="shared" si="76"/>
        <v>Leer</v>
      </c>
      <c r="Z697" s="9" t="str">
        <f>VLOOKUP($C697,{"29 - Psychiatrie (Erwachsene)","Psychiatrie";"30 - Kinder- und Jugendpsychiatrie","KJPsychiatrie";"31 - Psychosomatik","Psychosomatik";"00 - Bitte eine Fachabteilung auswählen","Leer";0,"Leer"},2,0)</f>
        <v>Leer</v>
      </c>
    </row>
    <row r="698" spans="2:26" ht="15" customHeight="1" x14ac:dyDescent="0.25">
      <c r="B698" s="78" t="str">
        <f t="shared" si="77"/>
        <v>!!!</v>
      </c>
      <c r="C698" s="279"/>
      <c r="D698" s="272"/>
      <c r="E698" s="280"/>
      <c r="F698" s="92"/>
      <c r="G698" s="281"/>
      <c r="H698" s="46"/>
      <c r="I698" s="46"/>
      <c r="J698" s="72"/>
      <c r="O698" s="9">
        <f t="shared" si="71"/>
        <v>0</v>
      </c>
      <c r="P698" s="9">
        <f>VLOOKUP(C698,{"29 - Psychiatrie (Erwachsene)",1;"30 - Kinder- und Jugendpsychiatrie",1;"31 - Psychosomatik",1;"00 - Bitte eine Fachabteilung auswählen",0;0,0},2,0)</f>
        <v>0</v>
      </c>
      <c r="Q698" s="9">
        <f t="shared" si="72"/>
        <v>0</v>
      </c>
      <c r="R698" s="9">
        <f t="shared" si="73"/>
        <v>0</v>
      </c>
      <c r="S698" s="9">
        <f t="shared" si="74"/>
        <v>0</v>
      </c>
      <c r="T698" s="9">
        <f t="shared" si="75"/>
        <v>0</v>
      </c>
      <c r="V698" s="9">
        <f>VLOOKUP($C698,{"29 - Psychiatrie (Erwachsene)",1;"30 - Kinder- und Jugendpsychiatrie",1;"31 - Psychosomatik",1;"00 - Bitte eine Fachabteilung auswählen",0;0,0},2,0)</f>
        <v>0</v>
      </c>
      <c r="W698" s="9" t="str">
        <f>IF('Angaben KH-Standort'!$D$13&gt;0,"VJ","KJA")</f>
        <v>KJA</v>
      </c>
      <c r="X698" s="9" t="str">
        <f>VLOOKUP(C697,{"29 - Psychiatrie (Erwachsene)","Einrichtungen2";"30 - Kinder- und Jugendpsychiatrie","Einrichtungen2";"31 - Psychosomatik","Einrichtungen2";"00 - Bitte eine Einrichtung auswählen","Leer";0,"Leer"},2,0)</f>
        <v>Leer</v>
      </c>
      <c r="Y698" s="39" t="str">
        <f t="shared" si="76"/>
        <v>Leer</v>
      </c>
      <c r="Z698" s="9" t="str">
        <f>VLOOKUP($C698,{"29 - Psychiatrie (Erwachsene)","Psychiatrie";"30 - Kinder- und Jugendpsychiatrie","KJPsychiatrie";"31 - Psychosomatik","Psychosomatik";"00 - Bitte eine Fachabteilung auswählen","Leer";0,"Leer"},2,0)</f>
        <v>Leer</v>
      </c>
    </row>
    <row r="699" spans="2:26" ht="15" customHeight="1" x14ac:dyDescent="0.25">
      <c r="B699" s="78" t="str">
        <f t="shared" si="77"/>
        <v>!!!</v>
      </c>
      <c r="C699" s="279"/>
      <c r="D699" s="272"/>
      <c r="E699" s="280"/>
      <c r="F699" s="92"/>
      <c r="G699" s="281"/>
      <c r="H699" s="46"/>
      <c r="I699" s="46"/>
      <c r="J699" s="72"/>
      <c r="O699" s="9">
        <f t="shared" si="71"/>
        <v>0</v>
      </c>
      <c r="P699" s="9">
        <f>VLOOKUP(C699,{"29 - Psychiatrie (Erwachsene)",1;"30 - Kinder- und Jugendpsychiatrie",1;"31 - Psychosomatik",1;"00 - Bitte eine Fachabteilung auswählen",0;0,0},2,0)</f>
        <v>0</v>
      </c>
      <c r="Q699" s="9">
        <f t="shared" si="72"/>
        <v>0</v>
      </c>
      <c r="R699" s="9">
        <f t="shared" si="73"/>
        <v>0</v>
      </c>
      <c r="S699" s="9">
        <f t="shared" si="74"/>
        <v>0</v>
      </c>
      <c r="T699" s="9">
        <f t="shared" si="75"/>
        <v>0</v>
      </c>
      <c r="V699" s="9">
        <f>VLOOKUP($C699,{"29 - Psychiatrie (Erwachsene)",1;"30 - Kinder- und Jugendpsychiatrie",1;"31 - Psychosomatik",1;"00 - Bitte eine Fachabteilung auswählen",0;0,0},2,0)</f>
        <v>0</v>
      </c>
      <c r="W699" s="9" t="str">
        <f>IF('Angaben KH-Standort'!$D$13&gt;0,"VJ","KJA")</f>
        <v>KJA</v>
      </c>
      <c r="X699" s="9" t="str">
        <f>VLOOKUP(C698,{"29 - Psychiatrie (Erwachsene)","Einrichtungen2";"30 - Kinder- und Jugendpsychiatrie","Einrichtungen2";"31 - Psychosomatik","Einrichtungen2";"00 - Bitte eine Einrichtung auswählen","Leer";0,"Leer"},2,0)</f>
        <v>Leer</v>
      </c>
      <c r="Y699" s="39" t="str">
        <f t="shared" si="76"/>
        <v>Leer</v>
      </c>
      <c r="Z699" s="9" t="str">
        <f>VLOOKUP($C699,{"29 - Psychiatrie (Erwachsene)","Psychiatrie";"30 - Kinder- und Jugendpsychiatrie","KJPsychiatrie";"31 - Psychosomatik","Psychosomatik";"00 - Bitte eine Fachabteilung auswählen","Leer";0,"Leer"},2,0)</f>
        <v>Leer</v>
      </c>
    </row>
    <row r="700" spans="2:26" ht="15" customHeight="1" x14ac:dyDescent="0.25">
      <c r="B700" s="78" t="str">
        <f t="shared" si="77"/>
        <v>!!!</v>
      </c>
      <c r="C700" s="279"/>
      <c r="D700" s="272"/>
      <c r="E700" s="280"/>
      <c r="F700" s="92"/>
      <c r="G700" s="281"/>
      <c r="H700" s="46"/>
      <c r="I700" s="46"/>
      <c r="J700" s="72"/>
      <c r="O700" s="9">
        <f t="shared" si="71"/>
        <v>0</v>
      </c>
      <c r="P700" s="9">
        <f>VLOOKUP(C700,{"29 - Psychiatrie (Erwachsene)",1;"30 - Kinder- und Jugendpsychiatrie",1;"31 - Psychosomatik",1;"00 - Bitte eine Fachabteilung auswählen",0;0,0},2,0)</f>
        <v>0</v>
      </c>
      <c r="Q700" s="9">
        <f t="shared" si="72"/>
        <v>0</v>
      </c>
      <c r="R700" s="9">
        <f t="shared" si="73"/>
        <v>0</v>
      </c>
      <c r="S700" s="9">
        <f t="shared" si="74"/>
        <v>0</v>
      </c>
      <c r="T700" s="9">
        <f t="shared" si="75"/>
        <v>0</v>
      </c>
      <c r="V700" s="9">
        <f>VLOOKUP($C700,{"29 - Psychiatrie (Erwachsene)",1;"30 - Kinder- und Jugendpsychiatrie",1;"31 - Psychosomatik",1;"00 - Bitte eine Fachabteilung auswählen",0;0,0},2,0)</f>
        <v>0</v>
      </c>
      <c r="W700" s="9" t="str">
        <f>IF('Angaben KH-Standort'!$D$13&gt;0,"VJ","KJA")</f>
        <v>KJA</v>
      </c>
      <c r="X700" s="9" t="str">
        <f>VLOOKUP(C699,{"29 - Psychiatrie (Erwachsene)","Einrichtungen2";"30 - Kinder- und Jugendpsychiatrie","Einrichtungen2";"31 - Psychosomatik","Einrichtungen2";"00 - Bitte eine Einrichtung auswählen","Leer";0,"Leer"},2,0)</f>
        <v>Leer</v>
      </c>
      <c r="Y700" s="39" t="str">
        <f t="shared" si="76"/>
        <v>Leer</v>
      </c>
      <c r="Z700" s="9" t="str">
        <f>VLOOKUP($C700,{"29 - Psychiatrie (Erwachsene)","Psychiatrie";"30 - Kinder- und Jugendpsychiatrie","KJPsychiatrie";"31 - Psychosomatik","Psychosomatik";"00 - Bitte eine Fachabteilung auswählen","Leer";0,"Leer"},2,0)</f>
        <v>Leer</v>
      </c>
    </row>
    <row r="701" spans="2:26" ht="15" customHeight="1" x14ac:dyDescent="0.25">
      <c r="B701" s="78" t="str">
        <f t="shared" si="77"/>
        <v>!!!</v>
      </c>
      <c r="C701" s="279"/>
      <c r="D701" s="272"/>
      <c r="E701" s="280"/>
      <c r="F701" s="92"/>
      <c r="G701" s="281"/>
      <c r="H701" s="46"/>
      <c r="I701" s="46"/>
      <c r="J701" s="72"/>
      <c r="O701" s="9">
        <f t="shared" si="71"/>
        <v>0</v>
      </c>
      <c r="P701" s="9">
        <f>VLOOKUP(C701,{"29 - Psychiatrie (Erwachsene)",1;"30 - Kinder- und Jugendpsychiatrie",1;"31 - Psychosomatik",1;"00 - Bitte eine Fachabteilung auswählen",0;0,0},2,0)</f>
        <v>0</v>
      </c>
      <c r="Q701" s="9">
        <f t="shared" si="72"/>
        <v>0</v>
      </c>
      <c r="R701" s="9">
        <f t="shared" si="73"/>
        <v>0</v>
      </c>
      <c r="S701" s="9">
        <f t="shared" si="74"/>
        <v>0</v>
      </c>
      <c r="T701" s="9">
        <f t="shared" si="75"/>
        <v>0</v>
      </c>
      <c r="V701" s="9">
        <f>VLOOKUP($C701,{"29 - Psychiatrie (Erwachsene)",1;"30 - Kinder- und Jugendpsychiatrie",1;"31 - Psychosomatik",1;"00 - Bitte eine Fachabteilung auswählen",0;0,0},2,0)</f>
        <v>0</v>
      </c>
      <c r="W701" s="9" t="str">
        <f>IF('Angaben KH-Standort'!$D$13&gt;0,"VJ","KJA")</f>
        <v>KJA</v>
      </c>
      <c r="X701" s="9" t="str">
        <f>VLOOKUP(C700,{"29 - Psychiatrie (Erwachsene)","Einrichtungen2";"30 - Kinder- und Jugendpsychiatrie","Einrichtungen2";"31 - Psychosomatik","Einrichtungen2";"00 - Bitte eine Einrichtung auswählen","Leer";0,"Leer"},2,0)</f>
        <v>Leer</v>
      </c>
      <c r="Y701" s="39" t="str">
        <f t="shared" si="76"/>
        <v>Leer</v>
      </c>
      <c r="Z701" s="9" t="str">
        <f>VLOOKUP($C701,{"29 - Psychiatrie (Erwachsene)","Psychiatrie";"30 - Kinder- und Jugendpsychiatrie","KJPsychiatrie";"31 - Psychosomatik","Psychosomatik";"00 - Bitte eine Fachabteilung auswählen","Leer";0,"Leer"},2,0)</f>
        <v>Leer</v>
      </c>
    </row>
    <row r="702" spans="2:26" ht="15" customHeight="1" x14ac:dyDescent="0.25">
      <c r="B702" s="78" t="str">
        <f t="shared" si="77"/>
        <v>!!!</v>
      </c>
      <c r="C702" s="279"/>
      <c r="D702" s="272"/>
      <c r="E702" s="280"/>
      <c r="F702" s="92"/>
      <c r="G702" s="281"/>
      <c r="H702" s="46"/>
      <c r="I702" s="46"/>
      <c r="J702" s="72"/>
      <c r="O702" s="9">
        <f t="shared" si="71"/>
        <v>0</v>
      </c>
      <c r="P702" s="9">
        <f>VLOOKUP(C702,{"29 - Psychiatrie (Erwachsene)",1;"30 - Kinder- und Jugendpsychiatrie",1;"31 - Psychosomatik",1;"00 - Bitte eine Fachabteilung auswählen",0;0,0},2,0)</f>
        <v>0</v>
      </c>
      <c r="Q702" s="9">
        <f t="shared" si="72"/>
        <v>0</v>
      </c>
      <c r="R702" s="9">
        <f t="shared" si="73"/>
        <v>0</v>
      </c>
      <c r="S702" s="9">
        <f t="shared" si="74"/>
        <v>0</v>
      </c>
      <c r="T702" s="9">
        <f t="shared" si="75"/>
        <v>0</v>
      </c>
      <c r="V702" s="9">
        <f>VLOOKUP($C702,{"29 - Psychiatrie (Erwachsene)",1;"30 - Kinder- und Jugendpsychiatrie",1;"31 - Psychosomatik",1;"00 - Bitte eine Fachabteilung auswählen",0;0,0},2,0)</f>
        <v>0</v>
      </c>
      <c r="W702" s="9" t="str">
        <f>IF('Angaben KH-Standort'!$D$13&gt;0,"VJ","KJA")</f>
        <v>KJA</v>
      </c>
      <c r="X702" s="9" t="str">
        <f>VLOOKUP(C701,{"29 - Psychiatrie (Erwachsene)","Einrichtungen2";"30 - Kinder- und Jugendpsychiatrie","Einrichtungen2";"31 - Psychosomatik","Einrichtungen2";"00 - Bitte eine Einrichtung auswählen","Leer";0,"Leer"},2,0)</f>
        <v>Leer</v>
      </c>
      <c r="Y702" s="39" t="str">
        <f t="shared" si="76"/>
        <v>Leer</v>
      </c>
      <c r="Z702" s="9" t="str">
        <f>VLOOKUP($C702,{"29 - Psychiatrie (Erwachsene)","Psychiatrie";"30 - Kinder- und Jugendpsychiatrie","KJPsychiatrie";"31 - Psychosomatik","Psychosomatik";"00 - Bitte eine Fachabteilung auswählen","Leer";0,"Leer"},2,0)</f>
        <v>Leer</v>
      </c>
    </row>
    <row r="703" spans="2:26" ht="15" customHeight="1" x14ac:dyDescent="0.25">
      <c r="B703" s="78" t="str">
        <f t="shared" si="77"/>
        <v>!!!</v>
      </c>
      <c r="C703" s="279"/>
      <c r="D703" s="272"/>
      <c r="E703" s="280"/>
      <c r="F703" s="92"/>
      <c r="G703" s="281"/>
      <c r="H703" s="46"/>
      <c r="I703" s="46"/>
      <c r="J703" s="72"/>
      <c r="O703" s="9">
        <f t="shared" si="71"/>
        <v>0</v>
      </c>
      <c r="P703" s="9">
        <f>VLOOKUP(C703,{"29 - Psychiatrie (Erwachsene)",1;"30 - Kinder- und Jugendpsychiatrie",1;"31 - Psychosomatik",1;"00 - Bitte eine Fachabteilung auswählen",0;0,0},2,0)</f>
        <v>0</v>
      </c>
      <c r="Q703" s="9">
        <f t="shared" si="72"/>
        <v>0</v>
      </c>
      <c r="R703" s="9">
        <f t="shared" si="73"/>
        <v>0</v>
      </c>
      <c r="S703" s="9">
        <f t="shared" si="74"/>
        <v>0</v>
      </c>
      <c r="T703" s="9">
        <f t="shared" si="75"/>
        <v>0</v>
      </c>
      <c r="V703" s="9">
        <f>VLOOKUP($C703,{"29 - Psychiatrie (Erwachsene)",1;"30 - Kinder- und Jugendpsychiatrie",1;"31 - Psychosomatik",1;"00 - Bitte eine Fachabteilung auswählen",0;0,0},2,0)</f>
        <v>0</v>
      </c>
      <c r="W703" s="9" t="str">
        <f>IF('Angaben KH-Standort'!$D$13&gt;0,"VJ","KJA")</f>
        <v>KJA</v>
      </c>
      <c r="X703" s="9" t="str">
        <f>VLOOKUP(C702,{"29 - Psychiatrie (Erwachsene)","Einrichtungen2";"30 - Kinder- und Jugendpsychiatrie","Einrichtungen2";"31 - Psychosomatik","Einrichtungen2";"00 - Bitte eine Einrichtung auswählen","Leer";0,"Leer"},2,0)</f>
        <v>Leer</v>
      </c>
      <c r="Y703" s="39" t="str">
        <f t="shared" si="76"/>
        <v>Leer</v>
      </c>
      <c r="Z703" s="9" t="str">
        <f>VLOOKUP($C703,{"29 - Psychiatrie (Erwachsene)","Psychiatrie";"30 - Kinder- und Jugendpsychiatrie","KJPsychiatrie";"31 - Psychosomatik","Psychosomatik";"00 - Bitte eine Fachabteilung auswählen","Leer";0,"Leer"},2,0)</f>
        <v>Leer</v>
      </c>
    </row>
    <row r="704" spans="2:26" ht="15" customHeight="1" x14ac:dyDescent="0.25">
      <c r="B704" s="78" t="str">
        <f t="shared" si="77"/>
        <v>!!!</v>
      </c>
      <c r="C704" s="279"/>
      <c r="D704" s="272"/>
      <c r="E704" s="280"/>
      <c r="F704" s="92"/>
      <c r="G704" s="281"/>
      <c r="H704" s="46"/>
      <c r="I704" s="46"/>
      <c r="J704" s="72"/>
      <c r="O704" s="9">
        <f t="shared" si="71"/>
        <v>0</v>
      </c>
      <c r="P704" s="9">
        <f>VLOOKUP(C704,{"29 - Psychiatrie (Erwachsene)",1;"30 - Kinder- und Jugendpsychiatrie",1;"31 - Psychosomatik",1;"00 - Bitte eine Fachabteilung auswählen",0;0,0},2,0)</f>
        <v>0</v>
      </c>
      <c r="Q704" s="9">
        <f t="shared" si="72"/>
        <v>0</v>
      </c>
      <c r="R704" s="9">
        <f t="shared" si="73"/>
        <v>0</v>
      </c>
      <c r="S704" s="9">
        <f t="shared" si="74"/>
        <v>0</v>
      </c>
      <c r="T704" s="9">
        <f t="shared" si="75"/>
        <v>0</v>
      </c>
      <c r="V704" s="9">
        <f>VLOOKUP($C704,{"29 - Psychiatrie (Erwachsene)",1;"30 - Kinder- und Jugendpsychiatrie",1;"31 - Psychosomatik",1;"00 - Bitte eine Fachabteilung auswählen",0;0,0},2,0)</f>
        <v>0</v>
      </c>
      <c r="W704" s="9" t="str">
        <f>IF('Angaben KH-Standort'!$D$13&gt;0,"VJ","KJA")</f>
        <v>KJA</v>
      </c>
      <c r="X704" s="9" t="str">
        <f>VLOOKUP(C703,{"29 - Psychiatrie (Erwachsene)","Einrichtungen2";"30 - Kinder- und Jugendpsychiatrie","Einrichtungen2";"31 - Psychosomatik","Einrichtungen2";"00 - Bitte eine Einrichtung auswählen","Leer";0,"Leer"},2,0)</f>
        <v>Leer</v>
      </c>
      <c r="Y704" s="39" t="str">
        <f t="shared" si="76"/>
        <v>Leer</v>
      </c>
      <c r="Z704" s="9" t="str">
        <f>VLOOKUP($C704,{"29 - Psychiatrie (Erwachsene)","Psychiatrie";"30 - Kinder- und Jugendpsychiatrie","KJPsychiatrie";"31 - Psychosomatik","Psychosomatik";"00 - Bitte eine Fachabteilung auswählen","Leer";0,"Leer"},2,0)</f>
        <v>Leer</v>
      </c>
    </row>
    <row r="705" spans="2:26" ht="15" customHeight="1" x14ac:dyDescent="0.25">
      <c r="B705" s="78" t="str">
        <f t="shared" si="77"/>
        <v>!!!</v>
      </c>
      <c r="C705" s="279"/>
      <c r="D705" s="272"/>
      <c r="E705" s="280"/>
      <c r="F705" s="92"/>
      <c r="G705" s="281"/>
      <c r="H705" s="46"/>
      <c r="I705" s="46"/>
      <c r="J705" s="72"/>
      <c r="O705" s="9">
        <f t="shared" si="71"/>
        <v>0</v>
      </c>
      <c r="P705" s="9">
        <f>VLOOKUP(C705,{"29 - Psychiatrie (Erwachsene)",1;"30 - Kinder- und Jugendpsychiatrie",1;"31 - Psychosomatik",1;"00 - Bitte eine Fachabteilung auswählen",0;0,0},2,0)</f>
        <v>0</v>
      </c>
      <c r="Q705" s="9">
        <f t="shared" si="72"/>
        <v>0</v>
      </c>
      <c r="R705" s="9">
        <f t="shared" si="73"/>
        <v>0</v>
      </c>
      <c r="S705" s="9">
        <f t="shared" si="74"/>
        <v>0</v>
      </c>
      <c r="T705" s="9">
        <f t="shared" si="75"/>
        <v>0</v>
      </c>
      <c r="V705" s="9">
        <f>VLOOKUP($C705,{"29 - Psychiatrie (Erwachsene)",1;"30 - Kinder- und Jugendpsychiatrie",1;"31 - Psychosomatik",1;"00 - Bitte eine Fachabteilung auswählen",0;0,0},2,0)</f>
        <v>0</v>
      </c>
      <c r="W705" s="9" t="str">
        <f>IF('Angaben KH-Standort'!$D$13&gt;0,"VJ","KJA")</f>
        <v>KJA</v>
      </c>
      <c r="X705" s="9" t="str">
        <f>VLOOKUP(C704,{"29 - Psychiatrie (Erwachsene)","Einrichtungen2";"30 - Kinder- und Jugendpsychiatrie","Einrichtungen2";"31 - Psychosomatik","Einrichtungen2";"00 - Bitte eine Einrichtung auswählen","Leer";0,"Leer"},2,0)</f>
        <v>Leer</v>
      </c>
      <c r="Y705" s="39" t="str">
        <f t="shared" si="76"/>
        <v>Leer</v>
      </c>
      <c r="Z705" s="9" t="str">
        <f>VLOOKUP($C705,{"29 - Psychiatrie (Erwachsene)","Psychiatrie";"30 - Kinder- und Jugendpsychiatrie","KJPsychiatrie";"31 - Psychosomatik","Psychosomatik";"00 - Bitte eine Fachabteilung auswählen","Leer";0,"Leer"},2,0)</f>
        <v>Leer</v>
      </c>
    </row>
    <row r="706" spans="2:26" ht="15" customHeight="1" x14ac:dyDescent="0.25">
      <c r="B706" s="78" t="str">
        <f t="shared" si="77"/>
        <v>!!!</v>
      </c>
      <c r="C706" s="279"/>
      <c r="D706" s="272"/>
      <c r="E706" s="280"/>
      <c r="F706" s="92"/>
      <c r="G706" s="281"/>
      <c r="H706" s="46"/>
      <c r="I706" s="46"/>
      <c r="J706" s="72"/>
      <c r="O706" s="9">
        <f t="shared" si="71"/>
        <v>0</v>
      </c>
      <c r="P706" s="9">
        <f>VLOOKUP(C706,{"29 - Psychiatrie (Erwachsene)",1;"30 - Kinder- und Jugendpsychiatrie",1;"31 - Psychosomatik",1;"00 - Bitte eine Fachabteilung auswählen",0;0,0},2,0)</f>
        <v>0</v>
      </c>
      <c r="Q706" s="9">
        <f t="shared" si="72"/>
        <v>0</v>
      </c>
      <c r="R706" s="9">
        <f t="shared" si="73"/>
        <v>0</v>
      </c>
      <c r="S706" s="9">
        <f t="shared" si="74"/>
        <v>0</v>
      </c>
      <c r="T706" s="9">
        <f t="shared" si="75"/>
        <v>0</v>
      </c>
      <c r="V706" s="9">
        <f>VLOOKUP($C706,{"29 - Psychiatrie (Erwachsene)",1;"30 - Kinder- und Jugendpsychiatrie",1;"31 - Psychosomatik",1;"00 - Bitte eine Fachabteilung auswählen",0;0,0},2,0)</f>
        <v>0</v>
      </c>
      <c r="W706" s="9" t="str">
        <f>IF('Angaben KH-Standort'!$D$13&gt;0,"VJ","KJA")</f>
        <v>KJA</v>
      </c>
      <c r="X706" s="9" t="str">
        <f>VLOOKUP(C705,{"29 - Psychiatrie (Erwachsene)","Einrichtungen2";"30 - Kinder- und Jugendpsychiatrie","Einrichtungen2";"31 - Psychosomatik","Einrichtungen2";"00 - Bitte eine Einrichtung auswählen","Leer";0,"Leer"},2,0)</f>
        <v>Leer</v>
      </c>
      <c r="Y706" s="39" t="str">
        <f t="shared" si="76"/>
        <v>Leer</v>
      </c>
      <c r="Z706" s="9" t="str">
        <f>VLOOKUP($C706,{"29 - Psychiatrie (Erwachsene)","Psychiatrie";"30 - Kinder- und Jugendpsychiatrie","KJPsychiatrie";"31 - Psychosomatik","Psychosomatik";"00 - Bitte eine Fachabteilung auswählen","Leer";0,"Leer"},2,0)</f>
        <v>Leer</v>
      </c>
    </row>
    <row r="707" spans="2:26" ht="15" customHeight="1" x14ac:dyDescent="0.25">
      <c r="B707" s="78" t="str">
        <f t="shared" si="77"/>
        <v>!!!</v>
      </c>
      <c r="C707" s="279"/>
      <c r="D707" s="272"/>
      <c r="E707" s="280"/>
      <c r="F707" s="92"/>
      <c r="G707" s="281"/>
      <c r="H707" s="46"/>
      <c r="I707" s="46"/>
      <c r="J707" s="72"/>
      <c r="O707" s="9">
        <f t="shared" si="71"/>
        <v>0</v>
      </c>
      <c r="P707" s="9">
        <f>VLOOKUP(C707,{"29 - Psychiatrie (Erwachsene)",1;"30 - Kinder- und Jugendpsychiatrie",1;"31 - Psychosomatik",1;"00 - Bitte eine Fachabteilung auswählen",0;0,0},2,0)</f>
        <v>0</v>
      </c>
      <c r="Q707" s="9">
        <f t="shared" si="72"/>
        <v>0</v>
      </c>
      <c r="R707" s="9">
        <f t="shared" si="73"/>
        <v>0</v>
      </c>
      <c r="S707" s="9">
        <f t="shared" si="74"/>
        <v>0</v>
      </c>
      <c r="T707" s="9">
        <f t="shared" si="75"/>
        <v>0</v>
      </c>
      <c r="V707" s="9">
        <f>VLOOKUP($C707,{"29 - Psychiatrie (Erwachsene)",1;"30 - Kinder- und Jugendpsychiatrie",1;"31 - Psychosomatik",1;"00 - Bitte eine Fachabteilung auswählen",0;0,0},2,0)</f>
        <v>0</v>
      </c>
      <c r="W707" s="9" t="str">
        <f>IF('Angaben KH-Standort'!$D$13&gt;0,"VJ","KJA")</f>
        <v>KJA</v>
      </c>
      <c r="X707" s="9" t="str">
        <f>VLOOKUP(C706,{"29 - Psychiatrie (Erwachsene)","Einrichtungen2";"30 - Kinder- und Jugendpsychiatrie","Einrichtungen2";"31 - Psychosomatik","Einrichtungen2";"00 - Bitte eine Einrichtung auswählen","Leer";0,"Leer"},2,0)</f>
        <v>Leer</v>
      </c>
      <c r="Y707" s="39" t="str">
        <f t="shared" si="76"/>
        <v>Leer</v>
      </c>
      <c r="Z707" s="9" t="str">
        <f>VLOOKUP($C707,{"29 - Psychiatrie (Erwachsene)","Psychiatrie";"30 - Kinder- und Jugendpsychiatrie","KJPsychiatrie";"31 - Psychosomatik","Psychosomatik";"00 - Bitte eine Fachabteilung auswählen","Leer";0,"Leer"},2,0)</f>
        <v>Leer</v>
      </c>
    </row>
    <row r="708" spans="2:26" ht="15" customHeight="1" x14ac:dyDescent="0.25">
      <c r="B708" s="78" t="str">
        <f t="shared" si="77"/>
        <v>!!!</v>
      </c>
      <c r="C708" s="279"/>
      <c r="D708" s="272"/>
      <c r="E708" s="280"/>
      <c r="F708" s="92"/>
      <c r="G708" s="281"/>
      <c r="H708" s="46"/>
      <c r="I708" s="46"/>
      <c r="J708" s="72"/>
      <c r="O708" s="9">
        <f t="shared" si="71"/>
        <v>0</v>
      </c>
      <c r="P708" s="9">
        <f>VLOOKUP(C708,{"29 - Psychiatrie (Erwachsene)",1;"30 - Kinder- und Jugendpsychiatrie",1;"31 - Psychosomatik",1;"00 - Bitte eine Fachabteilung auswählen",0;0,0},2,0)</f>
        <v>0</v>
      </c>
      <c r="Q708" s="9">
        <f t="shared" si="72"/>
        <v>0</v>
      </c>
      <c r="R708" s="9">
        <f t="shared" si="73"/>
        <v>0</v>
      </c>
      <c r="S708" s="9">
        <f t="shared" si="74"/>
        <v>0</v>
      </c>
      <c r="T708" s="9">
        <f t="shared" si="75"/>
        <v>0</v>
      </c>
      <c r="V708" s="9">
        <f>VLOOKUP($C708,{"29 - Psychiatrie (Erwachsene)",1;"30 - Kinder- und Jugendpsychiatrie",1;"31 - Psychosomatik",1;"00 - Bitte eine Fachabteilung auswählen",0;0,0},2,0)</f>
        <v>0</v>
      </c>
      <c r="W708" s="9" t="str">
        <f>IF('Angaben KH-Standort'!$D$13&gt;0,"VJ","KJA")</f>
        <v>KJA</v>
      </c>
      <c r="X708" s="9" t="str">
        <f>VLOOKUP(C707,{"29 - Psychiatrie (Erwachsene)","Einrichtungen2";"30 - Kinder- und Jugendpsychiatrie","Einrichtungen2";"31 - Psychosomatik","Einrichtungen2";"00 - Bitte eine Einrichtung auswählen","Leer";0,"Leer"},2,0)</f>
        <v>Leer</v>
      </c>
      <c r="Y708" s="39" t="str">
        <f t="shared" si="76"/>
        <v>Leer</v>
      </c>
      <c r="Z708" s="9" t="str">
        <f>VLOOKUP($C708,{"29 - Psychiatrie (Erwachsene)","Psychiatrie";"30 - Kinder- und Jugendpsychiatrie","KJPsychiatrie";"31 - Psychosomatik","Psychosomatik";"00 - Bitte eine Fachabteilung auswählen","Leer";0,"Leer"},2,0)</f>
        <v>Leer</v>
      </c>
    </row>
    <row r="709" spans="2:26" ht="15" customHeight="1" x14ac:dyDescent="0.25">
      <c r="B709" s="78" t="str">
        <f t="shared" si="77"/>
        <v>!!!</v>
      </c>
      <c r="C709" s="279"/>
      <c r="D709" s="272"/>
      <c r="E709" s="280"/>
      <c r="F709" s="92"/>
      <c r="G709" s="281"/>
      <c r="H709" s="46"/>
      <c r="I709" s="46"/>
      <c r="J709" s="72"/>
      <c r="O709" s="9">
        <f t="shared" si="71"/>
        <v>0</v>
      </c>
      <c r="P709" s="9">
        <f>VLOOKUP(C709,{"29 - Psychiatrie (Erwachsene)",1;"30 - Kinder- und Jugendpsychiatrie",1;"31 - Psychosomatik",1;"00 - Bitte eine Fachabteilung auswählen",0;0,0},2,0)</f>
        <v>0</v>
      </c>
      <c r="Q709" s="9">
        <f t="shared" si="72"/>
        <v>0</v>
      </c>
      <c r="R709" s="9">
        <f t="shared" si="73"/>
        <v>0</v>
      </c>
      <c r="S709" s="9">
        <f t="shared" si="74"/>
        <v>0</v>
      </c>
      <c r="T709" s="9">
        <f t="shared" si="75"/>
        <v>0</v>
      </c>
      <c r="V709" s="9">
        <f>VLOOKUP($C709,{"29 - Psychiatrie (Erwachsene)",1;"30 - Kinder- und Jugendpsychiatrie",1;"31 - Psychosomatik",1;"00 - Bitte eine Fachabteilung auswählen",0;0,0},2,0)</f>
        <v>0</v>
      </c>
      <c r="W709" s="9" t="str">
        <f>IF('Angaben KH-Standort'!$D$13&gt;0,"VJ","KJA")</f>
        <v>KJA</v>
      </c>
      <c r="X709" s="9" t="str">
        <f>VLOOKUP(C708,{"29 - Psychiatrie (Erwachsene)","Einrichtungen2";"30 - Kinder- und Jugendpsychiatrie","Einrichtungen2";"31 - Psychosomatik","Einrichtungen2";"00 - Bitte eine Einrichtung auswählen","Leer";0,"Leer"},2,0)</f>
        <v>Leer</v>
      </c>
      <c r="Y709" s="39" t="str">
        <f t="shared" si="76"/>
        <v>Leer</v>
      </c>
      <c r="Z709" s="9" t="str">
        <f>VLOOKUP($C709,{"29 - Psychiatrie (Erwachsene)","Psychiatrie";"30 - Kinder- und Jugendpsychiatrie","KJPsychiatrie";"31 - Psychosomatik","Psychosomatik";"00 - Bitte eine Fachabteilung auswählen","Leer";0,"Leer"},2,0)</f>
        <v>Leer</v>
      </c>
    </row>
    <row r="710" spans="2:26" ht="15" customHeight="1" x14ac:dyDescent="0.25">
      <c r="B710" s="78" t="str">
        <f t="shared" si="77"/>
        <v>!!!</v>
      </c>
      <c r="C710" s="279"/>
      <c r="D710" s="272"/>
      <c r="E710" s="280"/>
      <c r="F710" s="92"/>
      <c r="G710" s="281"/>
      <c r="H710" s="46"/>
      <c r="I710" s="46"/>
      <c r="J710" s="72"/>
      <c r="O710" s="9">
        <f t="shared" si="71"/>
        <v>0</v>
      </c>
      <c r="P710" s="9">
        <f>VLOOKUP(C710,{"29 - Psychiatrie (Erwachsene)",1;"30 - Kinder- und Jugendpsychiatrie",1;"31 - Psychosomatik",1;"00 - Bitte eine Fachabteilung auswählen",0;0,0},2,0)</f>
        <v>0</v>
      </c>
      <c r="Q710" s="9">
        <f t="shared" si="72"/>
        <v>0</v>
      </c>
      <c r="R710" s="9">
        <f t="shared" si="73"/>
        <v>0</v>
      </c>
      <c r="S710" s="9">
        <f t="shared" si="74"/>
        <v>0</v>
      </c>
      <c r="T710" s="9">
        <f t="shared" si="75"/>
        <v>0</v>
      </c>
      <c r="V710" s="9">
        <f>VLOOKUP($C710,{"29 - Psychiatrie (Erwachsene)",1;"30 - Kinder- und Jugendpsychiatrie",1;"31 - Psychosomatik",1;"00 - Bitte eine Fachabteilung auswählen",0;0,0},2,0)</f>
        <v>0</v>
      </c>
      <c r="W710" s="9" t="str">
        <f>IF('Angaben KH-Standort'!$D$13&gt;0,"VJ","KJA")</f>
        <v>KJA</v>
      </c>
      <c r="X710" s="9" t="str">
        <f>VLOOKUP(C709,{"29 - Psychiatrie (Erwachsene)","Einrichtungen2";"30 - Kinder- und Jugendpsychiatrie","Einrichtungen2";"31 - Psychosomatik","Einrichtungen2";"00 - Bitte eine Einrichtung auswählen","Leer";0,"Leer"},2,0)</f>
        <v>Leer</v>
      </c>
      <c r="Y710" s="39" t="str">
        <f t="shared" si="76"/>
        <v>Leer</v>
      </c>
      <c r="Z710" s="9" t="str">
        <f>VLOOKUP($C710,{"29 - Psychiatrie (Erwachsene)","Psychiatrie";"30 - Kinder- und Jugendpsychiatrie","KJPsychiatrie";"31 - Psychosomatik","Psychosomatik";"00 - Bitte eine Fachabteilung auswählen","Leer";0,"Leer"},2,0)</f>
        <v>Leer</v>
      </c>
    </row>
    <row r="711" spans="2:26" ht="15" customHeight="1" x14ac:dyDescent="0.25">
      <c r="B711" s="78" t="str">
        <f t="shared" si="77"/>
        <v>!!!</v>
      </c>
      <c r="C711" s="279"/>
      <c r="D711" s="272"/>
      <c r="E711" s="280"/>
      <c r="F711" s="92"/>
      <c r="G711" s="281"/>
      <c r="H711" s="46"/>
      <c r="I711" s="46"/>
      <c r="J711" s="72"/>
      <c r="O711" s="9">
        <f t="shared" si="71"/>
        <v>0</v>
      </c>
      <c r="P711" s="9">
        <f>VLOOKUP(C711,{"29 - Psychiatrie (Erwachsene)",1;"30 - Kinder- und Jugendpsychiatrie",1;"31 - Psychosomatik",1;"00 - Bitte eine Fachabteilung auswählen",0;0,0},2,0)</f>
        <v>0</v>
      </c>
      <c r="Q711" s="9">
        <f t="shared" si="72"/>
        <v>0</v>
      </c>
      <c r="R711" s="9">
        <f t="shared" si="73"/>
        <v>0</v>
      </c>
      <c r="S711" s="9">
        <f t="shared" si="74"/>
        <v>0</v>
      </c>
      <c r="T711" s="9">
        <f t="shared" si="75"/>
        <v>0</v>
      </c>
      <c r="V711" s="9">
        <f>VLOOKUP($C711,{"29 - Psychiatrie (Erwachsene)",1;"30 - Kinder- und Jugendpsychiatrie",1;"31 - Psychosomatik",1;"00 - Bitte eine Fachabteilung auswählen",0;0,0},2,0)</f>
        <v>0</v>
      </c>
      <c r="W711" s="9" t="str">
        <f>IF('Angaben KH-Standort'!$D$13&gt;0,"VJ","KJA")</f>
        <v>KJA</v>
      </c>
      <c r="X711" s="9" t="str">
        <f>VLOOKUP(C710,{"29 - Psychiatrie (Erwachsene)","Einrichtungen2";"30 - Kinder- und Jugendpsychiatrie","Einrichtungen2";"31 - Psychosomatik","Einrichtungen2";"00 - Bitte eine Einrichtung auswählen","Leer";0,"Leer"},2,0)</f>
        <v>Leer</v>
      </c>
      <c r="Y711" s="39" t="str">
        <f t="shared" si="76"/>
        <v>Leer</v>
      </c>
      <c r="Z711" s="9" t="str">
        <f>VLOOKUP($C711,{"29 - Psychiatrie (Erwachsene)","Psychiatrie";"30 - Kinder- und Jugendpsychiatrie","KJPsychiatrie";"31 - Psychosomatik","Psychosomatik";"00 - Bitte eine Fachabteilung auswählen","Leer";0,"Leer"},2,0)</f>
        <v>Leer</v>
      </c>
    </row>
    <row r="712" spans="2:26" ht="15" customHeight="1" x14ac:dyDescent="0.25">
      <c r="B712" s="78" t="str">
        <f t="shared" si="77"/>
        <v>!!!</v>
      </c>
      <c r="C712" s="279"/>
      <c r="D712" s="272"/>
      <c r="E712" s="280"/>
      <c r="F712" s="92"/>
      <c r="G712" s="281"/>
      <c r="H712" s="46"/>
      <c r="I712" s="46"/>
      <c r="J712" s="72"/>
      <c r="O712" s="9">
        <f t="shared" si="71"/>
        <v>0</v>
      </c>
      <c r="P712" s="9">
        <f>VLOOKUP(C712,{"29 - Psychiatrie (Erwachsene)",1;"30 - Kinder- und Jugendpsychiatrie",1;"31 - Psychosomatik",1;"00 - Bitte eine Fachabteilung auswählen",0;0,0},2,0)</f>
        <v>0</v>
      </c>
      <c r="Q712" s="9">
        <f t="shared" si="72"/>
        <v>0</v>
      </c>
      <c r="R712" s="9">
        <f t="shared" si="73"/>
        <v>0</v>
      </c>
      <c r="S712" s="9">
        <f t="shared" si="74"/>
        <v>0</v>
      </c>
      <c r="T712" s="9">
        <f t="shared" si="75"/>
        <v>0</v>
      </c>
      <c r="V712" s="9">
        <f>VLOOKUP($C712,{"29 - Psychiatrie (Erwachsene)",1;"30 - Kinder- und Jugendpsychiatrie",1;"31 - Psychosomatik",1;"00 - Bitte eine Fachabteilung auswählen",0;0,0},2,0)</f>
        <v>0</v>
      </c>
      <c r="W712" s="9" t="str">
        <f>IF('Angaben KH-Standort'!$D$13&gt;0,"VJ","KJA")</f>
        <v>KJA</v>
      </c>
      <c r="X712" s="9" t="str">
        <f>VLOOKUP(C711,{"29 - Psychiatrie (Erwachsene)","Einrichtungen2";"30 - Kinder- und Jugendpsychiatrie","Einrichtungen2";"31 - Psychosomatik","Einrichtungen2";"00 - Bitte eine Einrichtung auswählen","Leer";0,"Leer"},2,0)</f>
        <v>Leer</v>
      </c>
      <c r="Y712" s="39" t="str">
        <f t="shared" si="76"/>
        <v>Leer</v>
      </c>
      <c r="Z712" s="9" t="str">
        <f>VLOOKUP($C712,{"29 - Psychiatrie (Erwachsene)","Psychiatrie";"30 - Kinder- und Jugendpsychiatrie","KJPsychiatrie";"31 - Psychosomatik","Psychosomatik";"00 - Bitte eine Fachabteilung auswählen","Leer";0,"Leer"},2,0)</f>
        <v>Leer</v>
      </c>
    </row>
    <row r="713" spans="2:26" ht="15" customHeight="1" x14ac:dyDescent="0.25">
      <c r="B713" s="78" t="str">
        <f t="shared" si="77"/>
        <v>!!!</v>
      </c>
      <c r="C713" s="279"/>
      <c r="D713" s="272"/>
      <c r="E713" s="280"/>
      <c r="F713" s="92"/>
      <c r="G713" s="281"/>
      <c r="H713" s="46"/>
      <c r="I713" s="46"/>
      <c r="J713" s="72"/>
      <c r="O713" s="9">
        <f t="shared" si="71"/>
        <v>0</v>
      </c>
      <c r="P713" s="9">
        <f>VLOOKUP(C713,{"29 - Psychiatrie (Erwachsene)",1;"30 - Kinder- und Jugendpsychiatrie",1;"31 - Psychosomatik",1;"00 - Bitte eine Fachabteilung auswählen",0;0,0},2,0)</f>
        <v>0</v>
      </c>
      <c r="Q713" s="9">
        <f t="shared" si="72"/>
        <v>0</v>
      </c>
      <c r="R713" s="9">
        <f t="shared" si="73"/>
        <v>0</v>
      </c>
      <c r="S713" s="9">
        <f t="shared" si="74"/>
        <v>0</v>
      </c>
      <c r="T713" s="9">
        <f t="shared" si="75"/>
        <v>0</v>
      </c>
      <c r="V713" s="9">
        <f>VLOOKUP($C713,{"29 - Psychiatrie (Erwachsene)",1;"30 - Kinder- und Jugendpsychiatrie",1;"31 - Psychosomatik",1;"00 - Bitte eine Fachabteilung auswählen",0;0,0},2,0)</f>
        <v>0</v>
      </c>
      <c r="W713" s="9" t="str">
        <f>IF('Angaben KH-Standort'!$D$13&gt;0,"VJ","KJA")</f>
        <v>KJA</v>
      </c>
      <c r="X713" s="9" t="str">
        <f>VLOOKUP(C712,{"29 - Psychiatrie (Erwachsene)","Einrichtungen2";"30 - Kinder- und Jugendpsychiatrie","Einrichtungen2";"31 - Psychosomatik","Einrichtungen2";"00 - Bitte eine Einrichtung auswählen","Leer";0,"Leer"},2,0)</f>
        <v>Leer</v>
      </c>
      <c r="Y713" s="39" t="str">
        <f t="shared" si="76"/>
        <v>Leer</v>
      </c>
      <c r="Z713" s="9" t="str">
        <f>VLOOKUP($C713,{"29 - Psychiatrie (Erwachsene)","Psychiatrie";"30 - Kinder- und Jugendpsychiatrie","KJPsychiatrie";"31 - Psychosomatik","Psychosomatik";"00 - Bitte eine Fachabteilung auswählen","Leer";0,"Leer"},2,0)</f>
        <v>Leer</v>
      </c>
    </row>
    <row r="714" spans="2:26" ht="15" customHeight="1" x14ac:dyDescent="0.25">
      <c r="B714" s="78" t="str">
        <f t="shared" si="77"/>
        <v>!!!</v>
      </c>
      <c r="C714" s="279"/>
      <c r="D714" s="272"/>
      <c r="E714" s="280"/>
      <c r="F714" s="92"/>
      <c r="G714" s="281"/>
      <c r="H714" s="46"/>
      <c r="I714" s="46"/>
      <c r="J714" s="72"/>
      <c r="O714" s="9">
        <f t="shared" si="71"/>
        <v>0</v>
      </c>
      <c r="P714" s="9">
        <f>VLOOKUP(C714,{"29 - Psychiatrie (Erwachsene)",1;"30 - Kinder- und Jugendpsychiatrie",1;"31 - Psychosomatik",1;"00 - Bitte eine Fachabteilung auswählen",0;0,0},2,0)</f>
        <v>0</v>
      </c>
      <c r="Q714" s="9">
        <f t="shared" si="72"/>
        <v>0</v>
      </c>
      <c r="R714" s="9">
        <f t="shared" si="73"/>
        <v>0</v>
      </c>
      <c r="S714" s="9">
        <f t="shared" si="74"/>
        <v>0</v>
      </c>
      <c r="T714" s="9">
        <f t="shared" si="75"/>
        <v>0</v>
      </c>
      <c r="V714" s="9">
        <f>VLOOKUP($C714,{"29 - Psychiatrie (Erwachsene)",1;"30 - Kinder- und Jugendpsychiatrie",1;"31 - Psychosomatik",1;"00 - Bitte eine Fachabteilung auswählen",0;0,0},2,0)</f>
        <v>0</v>
      </c>
      <c r="W714" s="9" t="str">
        <f>IF('Angaben KH-Standort'!$D$13&gt;0,"VJ","KJA")</f>
        <v>KJA</v>
      </c>
      <c r="X714" s="9" t="str">
        <f>VLOOKUP(C713,{"29 - Psychiatrie (Erwachsene)","Einrichtungen2";"30 - Kinder- und Jugendpsychiatrie","Einrichtungen2";"31 - Psychosomatik","Einrichtungen2";"00 - Bitte eine Einrichtung auswählen","Leer";0,"Leer"},2,0)</f>
        <v>Leer</v>
      </c>
      <c r="Y714" s="39" t="str">
        <f t="shared" si="76"/>
        <v>Leer</v>
      </c>
      <c r="Z714" s="9" t="str">
        <f>VLOOKUP($C714,{"29 - Psychiatrie (Erwachsene)","Psychiatrie";"30 - Kinder- und Jugendpsychiatrie","KJPsychiatrie";"31 - Psychosomatik","Psychosomatik";"00 - Bitte eine Fachabteilung auswählen","Leer";0,"Leer"},2,0)</f>
        <v>Leer</v>
      </c>
    </row>
    <row r="715" spans="2:26" ht="15" customHeight="1" x14ac:dyDescent="0.25">
      <c r="B715" s="78" t="str">
        <f t="shared" si="77"/>
        <v>!!!</v>
      </c>
      <c r="C715" s="279"/>
      <c r="D715" s="272"/>
      <c r="E715" s="280"/>
      <c r="F715" s="92"/>
      <c r="G715" s="281"/>
      <c r="H715" s="46"/>
      <c r="I715" s="46"/>
      <c r="J715" s="72"/>
      <c r="O715" s="9">
        <f t="shared" si="71"/>
        <v>0</v>
      </c>
      <c r="P715" s="9">
        <f>VLOOKUP(C715,{"29 - Psychiatrie (Erwachsene)",1;"30 - Kinder- und Jugendpsychiatrie",1;"31 - Psychosomatik",1;"00 - Bitte eine Fachabteilung auswählen",0;0,0},2,0)</f>
        <v>0</v>
      </c>
      <c r="Q715" s="9">
        <f t="shared" si="72"/>
        <v>0</v>
      </c>
      <c r="R715" s="9">
        <f t="shared" si="73"/>
        <v>0</v>
      </c>
      <c r="S715" s="9">
        <f t="shared" si="74"/>
        <v>0</v>
      </c>
      <c r="T715" s="9">
        <f t="shared" si="75"/>
        <v>0</v>
      </c>
      <c r="V715" s="9">
        <f>VLOOKUP($C715,{"29 - Psychiatrie (Erwachsene)",1;"30 - Kinder- und Jugendpsychiatrie",1;"31 - Psychosomatik",1;"00 - Bitte eine Fachabteilung auswählen",0;0,0},2,0)</f>
        <v>0</v>
      </c>
      <c r="W715" s="9" t="str">
        <f>IF('Angaben KH-Standort'!$D$13&gt;0,"VJ","KJA")</f>
        <v>KJA</v>
      </c>
      <c r="X715" s="9" t="str">
        <f>VLOOKUP(C714,{"29 - Psychiatrie (Erwachsene)","Einrichtungen2";"30 - Kinder- und Jugendpsychiatrie","Einrichtungen2";"31 - Psychosomatik","Einrichtungen2";"00 - Bitte eine Einrichtung auswählen","Leer";0,"Leer"},2,0)</f>
        <v>Leer</v>
      </c>
      <c r="Y715" s="39" t="str">
        <f t="shared" si="76"/>
        <v>Leer</v>
      </c>
      <c r="Z715" s="9" t="str">
        <f>VLOOKUP($C715,{"29 - Psychiatrie (Erwachsene)","Psychiatrie";"30 - Kinder- und Jugendpsychiatrie","KJPsychiatrie";"31 - Psychosomatik","Psychosomatik";"00 - Bitte eine Fachabteilung auswählen","Leer";0,"Leer"},2,0)</f>
        <v>Leer</v>
      </c>
    </row>
    <row r="716" spans="2:26" ht="15" customHeight="1" x14ac:dyDescent="0.25">
      <c r="B716" s="78" t="str">
        <f t="shared" si="77"/>
        <v>!!!</v>
      </c>
      <c r="C716" s="279"/>
      <c r="D716" s="272"/>
      <c r="E716" s="280"/>
      <c r="F716" s="92"/>
      <c r="G716" s="281"/>
      <c r="H716" s="46"/>
      <c r="I716" s="46"/>
      <c r="J716" s="72"/>
      <c r="O716" s="9">
        <f t="shared" si="71"/>
        <v>0</v>
      </c>
      <c r="P716" s="9">
        <f>VLOOKUP(C716,{"29 - Psychiatrie (Erwachsene)",1;"30 - Kinder- und Jugendpsychiatrie",1;"31 - Psychosomatik",1;"00 - Bitte eine Fachabteilung auswählen",0;0,0},2,0)</f>
        <v>0</v>
      </c>
      <c r="Q716" s="9">
        <f t="shared" si="72"/>
        <v>0</v>
      </c>
      <c r="R716" s="9">
        <f t="shared" si="73"/>
        <v>0</v>
      </c>
      <c r="S716" s="9">
        <f t="shared" si="74"/>
        <v>0</v>
      </c>
      <c r="T716" s="9">
        <f t="shared" si="75"/>
        <v>0</v>
      </c>
      <c r="V716" s="9">
        <f>VLOOKUP($C716,{"29 - Psychiatrie (Erwachsene)",1;"30 - Kinder- und Jugendpsychiatrie",1;"31 - Psychosomatik",1;"00 - Bitte eine Fachabteilung auswählen",0;0,0},2,0)</f>
        <v>0</v>
      </c>
      <c r="W716" s="9" t="str">
        <f>IF('Angaben KH-Standort'!$D$13&gt;0,"VJ","KJA")</f>
        <v>KJA</v>
      </c>
      <c r="X716" s="9" t="str">
        <f>VLOOKUP(C715,{"29 - Psychiatrie (Erwachsene)","Einrichtungen2";"30 - Kinder- und Jugendpsychiatrie","Einrichtungen2";"31 - Psychosomatik","Einrichtungen2";"00 - Bitte eine Einrichtung auswählen","Leer";0,"Leer"},2,0)</f>
        <v>Leer</v>
      </c>
      <c r="Y716" s="39" t="str">
        <f t="shared" si="76"/>
        <v>Leer</v>
      </c>
      <c r="Z716" s="9" t="str">
        <f>VLOOKUP($C716,{"29 - Psychiatrie (Erwachsene)","Psychiatrie";"30 - Kinder- und Jugendpsychiatrie","KJPsychiatrie";"31 - Psychosomatik","Psychosomatik";"00 - Bitte eine Fachabteilung auswählen","Leer";0,"Leer"},2,0)</f>
        <v>Leer</v>
      </c>
    </row>
    <row r="717" spans="2:26" ht="15" customHeight="1" x14ac:dyDescent="0.25">
      <c r="B717" s="78" t="str">
        <f t="shared" si="77"/>
        <v>!!!</v>
      </c>
      <c r="C717" s="279"/>
      <c r="D717" s="272"/>
      <c r="E717" s="280"/>
      <c r="F717" s="92"/>
      <c r="G717" s="281"/>
      <c r="H717" s="46"/>
      <c r="I717" s="46"/>
      <c r="J717" s="72"/>
      <c r="O717" s="9">
        <f t="shared" si="71"/>
        <v>0</v>
      </c>
      <c r="P717" s="9">
        <f>VLOOKUP(C717,{"29 - Psychiatrie (Erwachsene)",1;"30 - Kinder- und Jugendpsychiatrie",1;"31 - Psychosomatik",1;"00 - Bitte eine Fachabteilung auswählen",0;0,0},2,0)</f>
        <v>0</v>
      </c>
      <c r="Q717" s="9">
        <f t="shared" si="72"/>
        <v>0</v>
      </c>
      <c r="R717" s="9">
        <f t="shared" si="73"/>
        <v>0</v>
      </c>
      <c r="S717" s="9">
        <f t="shared" si="74"/>
        <v>0</v>
      </c>
      <c r="T717" s="9">
        <f t="shared" si="75"/>
        <v>0</v>
      </c>
      <c r="V717" s="9">
        <f>VLOOKUP($C717,{"29 - Psychiatrie (Erwachsene)",1;"30 - Kinder- und Jugendpsychiatrie",1;"31 - Psychosomatik",1;"00 - Bitte eine Fachabteilung auswählen",0;0,0},2,0)</f>
        <v>0</v>
      </c>
      <c r="W717" s="9" t="str">
        <f>IF('Angaben KH-Standort'!$D$13&gt;0,"VJ","KJA")</f>
        <v>KJA</v>
      </c>
      <c r="X717" s="9" t="str">
        <f>VLOOKUP(C716,{"29 - Psychiatrie (Erwachsene)","Einrichtungen2";"30 - Kinder- und Jugendpsychiatrie","Einrichtungen2";"31 - Psychosomatik","Einrichtungen2";"00 - Bitte eine Einrichtung auswählen","Leer";0,"Leer"},2,0)</f>
        <v>Leer</v>
      </c>
      <c r="Y717" s="39" t="str">
        <f t="shared" si="76"/>
        <v>Leer</v>
      </c>
      <c r="Z717" s="9" t="str">
        <f>VLOOKUP($C717,{"29 - Psychiatrie (Erwachsene)","Psychiatrie";"30 - Kinder- und Jugendpsychiatrie","KJPsychiatrie";"31 - Psychosomatik","Psychosomatik";"00 - Bitte eine Fachabteilung auswählen","Leer";0,"Leer"},2,0)</f>
        <v>Leer</v>
      </c>
    </row>
    <row r="718" spans="2:26" ht="15" customHeight="1" x14ac:dyDescent="0.25">
      <c r="B718" s="78" t="str">
        <f t="shared" si="77"/>
        <v>!!!</v>
      </c>
      <c r="C718" s="279"/>
      <c r="D718" s="272"/>
      <c r="E718" s="280"/>
      <c r="F718" s="92"/>
      <c r="G718" s="281"/>
      <c r="H718" s="46"/>
      <c r="I718" s="46"/>
      <c r="J718" s="72"/>
      <c r="O718" s="9">
        <f t="shared" si="71"/>
        <v>0</v>
      </c>
      <c r="P718" s="9">
        <f>VLOOKUP(C718,{"29 - Psychiatrie (Erwachsene)",1;"30 - Kinder- und Jugendpsychiatrie",1;"31 - Psychosomatik",1;"00 - Bitte eine Fachabteilung auswählen",0;0,0},2,0)</f>
        <v>0</v>
      </c>
      <c r="Q718" s="9">
        <f t="shared" si="72"/>
        <v>0</v>
      </c>
      <c r="R718" s="9">
        <f t="shared" si="73"/>
        <v>0</v>
      </c>
      <c r="S718" s="9">
        <f t="shared" si="74"/>
        <v>0</v>
      </c>
      <c r="T718" s="9">
        <f t="shared" si="75"/>
        <v>0</v>
      </c>
      <c r="V718" s="9">
        <f>VLOOKUP($C718,{"29 - Psychiatrie (Erwachsene)",1;"30 - Kinder- und Jugendpsychiatrie",1;"31 - Psychosomatik",1;"00 - Bitte eine Fachabteilung auswählen",0;0,0},2,0)</f>
        <v>0</v>
      </c>
      <c r="W718" s="9" t="str">
        <f>IF('Angaben KH-Standort'!$D$13&gt;0,"VJ","KJA")</f>
        <v>KJA</v>
      </c>
      <c r="X718" s="9" t="str">
        <f>VLOOKUP(C717,{"29 - Psychiatrie (Erwachsene)","Einrichtungen2";"30 - Kinder- und Jugendpsychiatrie","Einrichtungen2";"31 - Psychosomatik","Einrichtungen2";"00 - Bitte eine Einrichtung auswählen","Leer";0,"Leer"},2,0)</f>
        <v>Leer</v>
      </c>
      <c r="Y718" s="39" t="str">
        <f t="shared" si="76"/>
        <v>Leer</v>
      </c>
      <c r="Z718" s="9" t="str">
        <f>VLOOKUP($C718,{"29 - Psychiatrie (Erwachsene)","Psychiatrie";"30 - Kinder- und Jugendpsychiatrie","KJPsychiatrie";"31 - Psychosomatik","Psychosomatik";"00 - Bitte eine Fachabteilung auswählen","Leer";0,"Leer"},2,0)</f>
        <v>Leer</v>
      </c>
    </row>
    <row r="719" spans="2:26" ht="15" customHeight="1" x14ac:dyDescent="0.25">
      <c r="B719" s="78" t="str">
        <f t="shared" si="77"/>
        <v>!!!</v>
      </c>
      <c r="C719" s="279"/>
      <c r="D719" s="272"/>
      <c r="E719" s="280"/>
      <c r="F719" s="92"/>
      <c r="G719" s="281"/>
      <c r="H719" s="46"/>
      <c r="I719" s="46"/>
      <c r="J719" s="72"/>
      <c r="O719" s="9">
        <f t="shared" si="71"/>
        <v>0</v>
      </c>
      <c r="P719" s="9">
        <f>VLOOKUP(C719,{"29 - Psychiatrie (Erwachsene)",1;"30 - Kinder- und Jugendpsychiatrie",1;"31 - Psychosomatik",1;"00 - Bitte eine Fachabteilung auswählen",0;0,0},2,0)</f>
        <v>0</v>
      </c>
      <c r="Q719" s="9">
        <f t="shared" si="72"/>
        <v>0</v>
      </c>
      <c r="R719" s="9">
        <f t="shared" si="73"/>
        <v>0</v>
      </c>
      <c r="S719" s="9">
        <f t="shared" si="74"/>
        <v>0</v>
      </c>
      <c r="T719" s="9">
        <f t="shared" si="75"/>
        <v>0</v>
      </c>
      <c r="V719" s="9">
        <f>VLOOKUP($C719,{"29 - Psychiatrie (Erwachsene)",1;"30 - Kinder- und Jugendpsychiatrie",1;"31 - Psychosomatik",1;"00 - Bitte eine Fachabteilung auswählen",0;0,0},2,0)</f>
        <v>0</v>
      </c>
      <c r="W719" s="9" t="str">
        <f>IF('Angaben KH-Standort'!$D$13&gt;0,"VJ","KJA")</f>
        <v>KJA</v>
      </c>
      <c r="X719" s="9" t="str">
        <f>VLOOKUP(C718,{"29 - Psychiatrie (Erwachsene)","Einrichtungen2";"30 - Kinder- und Jugendpsychiatrie","Einrichtungen2";"31 - Psychosomatik","Einrichtungen2";"00 - Bitte eine Einrichtung auswählen","Leer";0,"Leer"},2,0)</f>
        <v>Leer</v>
      </c>
      <c r="Y719" s="39" t="str">
        <f t="shared" si="76"/>
        <v>Leer</v>
      </c>
      <c r="Z719" s="9" t="str">
        <f>VLOOKUP($C719,{"29 - Psychiatrie (Erwachsene)","Psychiatrie";"30 - Kinder- und Jugendpsychiatrie","KJPsychiatrie";"31 - Psychosomatik","Psychosomatik";"00 - Bitte eine Fachabteilung auswählen","Leer";0,"Leer"},2,0)</f>
        <v>Leer</v>
      </c>
    </row>
    <row r="720" spans="2:26" ht="15" customHeight="1" x14ac:dyDescent="0.25">
      <c r="B720" s="78" t="str">
        <f t="shared" si="77"/>
        <v>!!!</v>
      </c>
      <c r="C720" s="279"/>
      <c r="D720" s="272"/>
      <c r="E720" s="280"/>
      <c r="F720" s="92"/>
      <c r="G720" s="281"/>
      <c r="H720" s="46"/>
      <c r="I720" s="46"/>
      <c r="J720" s="72"/>
      <c r="O720" s="9">
        <f t="shared" si="71"/>
        <v>0</v>
      </c>
      <c r="P720" s="9">
        <f>VLOOKUP(C720,{"29 - Psychiatrie (Erwachsene)",1;"30 - Kinder- und Jugendpsychiatrie",1;"31 - Psychosomatik",1;"00 - Bitte eine Fachabteilung auswählen",0;0,0},2,0)</f>
        <v>0</v>
      </c>
      <c r="Q720" s="9">
        <f t="shared" si="72"/>
        <v>0</v>
      </c>
      <c r="R720" s="9">
        <f t="shared" si="73"/>
        <v>0</v>
      </c>
      <c r="S720" s="9">
        <f t="shared" si="74"/>
        <v>0</v>
      </c>
      <c r="T720" s="9">
        <f t="shared" si="75"/>
        <v>0</v>
      </c>
      <c r="V720" s="9">
        <f>VLOOKUP($C720,{"29 - Psychiatrie (Erwachsene)",1;"30 - Kinder- und Jugendpsychiatrie",1;"31 - Psychosomatik",1;"00 - Bitte eine Fachabteilung auswählen",0;0,0},2,0)</f>
        <v>0</v>
      </c>
      <c r="W720" s="9" t="str">
        <f>IF('Angaben KH-Standort'!$D$13&gt;0,"VJ","KJA")</f>
        <v>KJA</v>
      </c>
      <c r="X720" s="9" t="str">
        <f>VLOOKUP(C719,{"29 - Psychiatrie (Erwachsene)","Einrichtungen2";"30 - Kinder- und Jugendpsychiatrie","Einrichtungen2";"31 - Psychosomatik","Einrichtungen2";"00 - Bitte eine Einrichtung auswählen","Leer";0,"Leer"},2,0)</f>
        <v>Leer</v>
      </c>
      <c r="Y720" s="39" t="str">
        <f t="shared" si="76"/>
        <v>Leer</v>
      </c>
      <c r="Z720" s="9" t="str">
        <f>VLOOKUP($C720,{"29 - Psychiatrie (Erwachsene)","Psychiatrie";"30 - Kinder- und Jugendpsychiatrie","KJPsychiatrie";"31 - Psychosomatik","Psychosomatik";"00 - Bitte eine Fachabteilung auswählen","Leer";0,"Leer"},2,0)</f>
        <v>Leer</v>
      </c>
    </row>
    <row r="721" spans="2:26" ht="15" customHeight="1" x14ac:dyDescent="0.25">
      <c r="B721" s="78" t="str">
        <f t="shared" si="77"/>
        <v>!!!</v>
      </c>
      <c r="C721" s="279"/>
      <c r="D721" s="272"/>
      <c r="E721" s="280"/>
      <c r="F721" s="92"/>
      <c r="G721" s="281"/>
      <c r="H721" s="46"/>
      <c r="I721" s="46"/>
      <c r="J721" s="72"/>
      <c r="O721" s="9">
        <f t="shared" si="71"/>
        <v>0</v>
      </c>
      <c r="P721" s="9">
        <f>VLOOKUP(C721,{"29 - Psychiatrie (Erwachsene)",1;"30 - Kinder- und Jugendpsychiatrie",1;"31 - Psychosomatik",1;"00 - Bitte eine Fachabteilung auswählen",0;0,0},2,0)</f>
        <v>0</v>
      </c>
      <c r="Q721" s="9">
        <f t="shared" si="72"/>
        <v>0</v>
      </c>
      <c r="R721" s="9">
        <f t="shared" si="73"/>
        <v>0</v>
      </c>
      <c r="S721" s="9">
        <f t="shared" si="74"/>
        <v>0</v>
      </c>
      <c r="T721" s="9">
        <f t="shared" si="75"/>
        <v>0</v>
      </c>
      <c r="V721" s="9">
        <f>VLOOKUP($C721,{"29 - Psychiatrie (Erwachsene)",1;"30 - Kinder- und Jugendpsychiatrie",1;"31 - Psychosomatik",1;"00 - Bitte eine Fachabteilung auswählen",0;0,0},2,0)</f>
        <v>0</v>
      </c>
      <c r="W721" s="9" t="str">
        <f>IF('Angaben KH-Standort'!$D$13&gt;0,"VJ","KJA")</f>
        <v>KJA</v>
      </c>
      <c r="X721" s="9" t="str">
        <f>VLOOKUP(C720,{"29 - Psychiatrie (Erwachsene)","Einrichtungen2";"30 - Kinder- und Jugendpsychiatrie","Einrichtungen2";"31 - Psychosomatik","Einrichtungen2";"00 - Bitte eine Einrichtung auswählen","Leer";0,"Leer"},2,0)</f>
        <v>Leer</v>
      </c>
      <c r="Y721" s="39" t="str">
        <f t="shared" si="76"/>
        <v>Leer</v>
      </c>
      <c r="Z721" s="9" t="str">
        <f>VLOOKUP($C721,{"29 - Psychiatrie (Erwachsene)","Psychiatrie";"30 - Kinder- und Jugendpsychiatrie","KJPsychiatrie";"31 - Psychosomatik","Psychosomatik";"00 - Bitte eine Fachabteilung auswählen","Leer";0,"Leer"},2,0)</f>
        <v>Leer</v>
      </c>
    </row>
    <row r="722" spans="2:26" ht="15" customHeight="1" x14ac:dyDescent="0.25">
      <c r="B722" s="78" t="str">
        <f t="shared" si="77"/>
        <v>!!!</v>
      </c>
      <c r="C722" s="279"/>
      <c r="D722" s="272"/>
      <c r="E722" s="280"/>
      <c r="F722" s="92"/>
      <c r="G722" s="281"/>
      <c r="H722" s="46"/>
      <c r="I722" s="46"/>
      <c r="J722" s="72"/>
      <c r="O722" s="9">
        <f t="shared" si="71"/>
        <v>0</v>
      </c>
      <c r="P722" s="9">
        <f>VLOOKUP(C722,{"29 - Psychiatrie (Erwachsene)",1;"30 - Kinder- und Jugendpsychiatrie",1;"31 - Psychosomatik",1;"00 - Bitte eine Fachabteilung auswählen",0;0,0},2,0)</f>
        <v>0</v>
      </c>
      <c r="Q722" s="9">
        <f t="shared" si="72"/>
        <v>0</v>
      </c>
      <c r="R722" s="9">
        <f t="shared" si="73"/>
        <v>0</v>
      </c>
      <c r="S722" s="9">
        <f t="shared" si="74"/>
        <v>0</v>
      </c>
      <c r="T722" s="9">
        <f t="shared" si="75"/>
        <v>0</v>
      </c>
      <c r="V722" s="9">
        <f>VLOOKUP($C722,{"29 - Psychiatrie (Erwachsene)",1;"30 - Kinder- und Jugendpsychiatrie",1;"31 - Psychosomatik",1;"00 - Bitte eine Fachabteilung auswählen",0;0,0},2,0)</f>
        <v>0</v>
      </c>
      <c r="W722" s="9" t="str">
        <f>IF('Angaben KH-Standort'!$D$13&gt;0,"VJ","KJA")</f>
        <v>KJA</v>
      </c>
      <c r="X722" s="9" t="str">
        <f>VLOOKUP(C721,{"29 - Psychiatrie (Erwachsene)","Einrichtungen2";"30 - Kinder- und Jugendpsychiatrie","Einrichtungen2";"31 - Psychosomatik","Einrichtungen2";"00 - Bitte eine Einrichtung auswählen","Leer";0,"Leer"},2,0)</f>
        <v>Leer</v>
      </c>
      <c r="Y722" s="39" t="str">
        <f t="shared" si="76"/>
        <v>Leer</v>
      </c>
      <c r="Z722" s="9" t="str">
        <f>VLOOKUP($C722,{"29 - Psychiatrie (Erwachsene)","Psychiatrie";"30 - Kinder- und Jugendpsychiatrie","KJPsychiatrie";"31 - Psychosomatik","Psychosomatik";"00 - Bitte eine Fachabteilung auswählen","Leer";0,"Leer"},2,0)</f>
        <v>Leer</v>
      </c>
    </row>
    <row r="723" spans="2:26" ht="15" customHeight="1" x14ac:dyDescent="0.25">
      <c r="B723" s="78" t="str">
        <f t="shared" si="77"/>
        <v>!!!</v>
      </c>
      <c r="C723" s="279"/>
      <c r="D723" s="272"/>
      <c r="E723" s="280"/>
      <c r="F723" s="92"/>
      <c r="G723" s="281"/>
      <c r="H723" s="46"/>
      <c r="I723" s="46"/>
      <c r="J723" s="72"/>
      <c r="O723" s="9">
        <f t="shared" si="71"/>
        <v>0</v>
      </c>
      <c r="P723" s="9">
        <f>VLOOKUP(C723,{"29 - Psychiatrie (Erwachsene)",1;"30 - Kinder- und Jugendpsychiatrie",1;"31 - Psychosomatik",1;"00 - Bitte eine Fachabteilung auswählen",0;0,0},2,0)</f>
        <v>0</v>
      </c>
      <c r="Q723" s="9">
        <f t="shared" si="72"/>
        <v>0</v>
      </c>
      <c r="R723" s="9">
        <f t="shared" si="73"/>
        <v>0</v>
      </c>
      <c r="S723" s="9">
        <f t="shared" si="74"/>
        <v>0</v>
      </c>
      <c r="T723" s="9">
        <f t="shared" si="75"/>
        <v>0</v>
      </c>
      <c r="V723" s="9">
        <f>VLOOKUP($C723,{"29 - Psychiatrie (Erwachsene)",1;"30 - Kinder- und Jugendpsychiatrie",1;"31 - Psychosomatik",1;"00 - Bitte eine Fachabteilung auswählen",0;0,0},2,0)</f>
        <v>0</v>
      </c>
      <c r="W723" s="9" t="str">
        <f>IF('Angaben KH-Standort'!$D$13&gt;0,"VJ","KJA")</f>
        <v>KJA</v>
      </c>
      <c r="X723" s="9" t="str">
        <f>VLOOKUP(C722,{"29 - Psychiatrie (Erwachsene)","Einrichtungen2";"30 - Kinder- und Jugendpsychiatrie","Einrichtungen2";"31 - Psychosomatik","Einrichtungen2";"00 - Bitte eine Einrichtung auswählen","Leer";0,"Leer"},2,0)</f>
        <v>Leer</v>
      </c>
      <c r="Y723" s="39" t="str">
        <f t="shared" si="76"/>
        <v>Leer</v>
      </c>
      <c r="Z723" s="9" t="str">
        <f>VLOOKUP($C723,{"29 - Psychiatrie (Erwachsene)","Psychiatrie";"30 - Kinder- und Jugendpsychiatrie","KJPsychiatrie";"31 - Psychosomatik","Psychosomatik";"00 - Bitte eine Fachabteilung auswählen","Leer";0,"Leer"},2,0)</f>
        <v>Leer</v>
      </c>
    </row>
    <row r="724" spans="2:26" ht="15" customHeight="1" x14ac:dyDescent="0.25">
      <c r="B724" s="78" t="str">
        <f t="shared" si="77"/>
        <v>!!!</v>
      </c>
      <c r="C724" s="279"/>
      <c r="D724" s="272"/>
      <c r="E724" s="280"/>
      <c r="F724" s="92"/>
      <c r="G724" s="281"/>
      <c r="H724" s="46"/>
      <c r="I724" s="46"/>
      <c r="J724" s="72"/>
      <c r="O724" s="9">
        <f t="shared" si="71"/>
        <v>0</v>
      </c>
      <c r="P724" s="9">
        <f>VLOOKUP(C724,{"29 - Psychiatrie (Erwachsene)",1;"30 - Kinder- und Jugendpsychiatrie",1;"31 - Psychosomatik",1;"00 - Bitte eine Fachabteilung auswählen",0;0,0},2,0)</f>
        <v>0</v>
      </c>
      <c r="Q724" s="9">
        <f t="shared" si="72"/>
        <v>0</v>
      </c>
      <c r="R724" s="9">
        <f t="shared" si="73"/>
        <v>0</v>
      </c>
      <c r="S724" s="9">
        <f t="shared" si="74"/>
        <v>0</v>
      </c>
      <c r="T724" s="9">
        <f t="shared" si="75"/>
        <v>0</v>
      </c>
      <c r="V724" s="9">
        <f>VLOOKUP($C724,{"29 - Psychiatrie (Erwachsene)",1;"30 - Kinder- und Jugendpsychiatrie",1;"31 - Psychosomatik",1;"00 - Bitte eine Fachabteilung auswählen",0;0,0},2,0)</f>
        <v>0</v>
      </c>
      <c r="W724" s="9" t="str">
        <f>IF('Angaben KH-Standort'!$D$13&gt;0,"VJ","KJA")</f>
        <v>KJA</v>
      </c>
      <c r="X724" s="9" t="str">
        <f>VLOOKUP(C723,{"29 - Psychiatrie (Erwachsene)","Einrichtungen2";"30 - Kinder- und Jugendpsychiatrie","Einrichtungen2";"31 - Psychosomatik","Einrichtungen2";"00 - Bitte eine Einrichtung auswählen","Leer";0,"Leer"},2,0)</f>
        <v>Leer</v>
      </c>
      <c r="Y724" s="39" t="str">
        <f t="shared" si="76"/>
        <v>Leer</v>
      </c>
      <c r="Z724" s="9" t="str">
        <f>VLOOKUP($C724,{"29 - Psychiatrie (Erwachsene)","Psychiatrie";"30 - Kinder- und Jugendpsychiatrie","KJPsychiatrie";"31 - Psychosomatik","Psychosomatik";"00 - Bitte eine Fachabteilung auswählen","Leer";0,"Leer"},2,0)</f>
        <v>Leer</v>
      </c>
    </row>
    <row r="725" spans="2:26" ht="15" customHeight="1" x14ac:dyDescent="0.25">
      <c r="B725" s="78" t="str">
        <f t="shared" si="77"/>
        <v>!!!</v>
      </c>
      <c r="C725" s="279"/>
      <c r="D725" s="272"/>
      <c r="E725" s="280"/>
      <c r="F725" s="92"/>
      <c r="G725" s="281"/>
      <c r="H725" s="46"/>
      <c r="I725" s="46"/>
      <c r="J725" s="72"/>
      <c r="O725" s="9">
        <f t="shared" ref="O725:O788" si="78">IF(LEN(B725)&gt;0,0,1)</f>
        <v>0</v>
      </c>
      <c r="P725" s="9">
        <f>VLOOKUP(C725,{"29 - Psychiatrie (Erwachsene)",1;"30 - Kinder- und Jugendpsychiatrie",1;"31 - Psychosomatik",1;"00 - Bitte eine Fachabteilung auswählen",0;0,0},2,0)</f>
        <v>0</v>
      </c>
      <c r="Q725" s="9">
        <f t="shared" ref="Q725:Q788" si="79">IF(LEN(D725)&gt;0,1,0)</f>
        <v>0</v>
      </c>
      <c r="R725" s="9">
        <f t="shared" ref="R725:R788" si="80">IF(LEN(E725)&gt;0,1,0)</f>
        <v>0</v>
      </c>
      <c r="S725" s="9">
        <f t="shared" ref="S725:S788" si="81">IF(LEN(F725)&gt;0,1,0)</f>
        <v>0</v>
      </c>
      <c r="T725" s="9">
        <f t="shared" ref="T725:T788" si="82">IF(LEN(G725)&gt;0,1,0)</f>
        <v>0</v>
      </c>
      <c r="V725" s="9">
        <f>VLOOKUP($C725,{"29 - Psychiatrie (Erwachsene)",1;"30 - Kinder- und Jugendpsychiatrie",1;"31 - Psychosomatik",1;"00 - Bitte eine Fachabteilung auswählen",0;0,0},2,0)</f>
        <v>0</v>
      </c>
      <c r="W725" s="9" t="str">
        <f>IF('Angaben KH-Standort'!$D$13&gt;0,"VJ","KJA")</f>
        <v>KJA</v>
      </c>
      <c r="X725" s="9" t="str">
        <f>VLOOKUP(C724,{"29 - Psychiatrie (Erwachsene)","Einrichtungen2";"30 - Kinder- und Jugendpsychiatrie","Einrichtungen2";"31 - Psychosomatik","Einrichtungen2";"00 - Bitte eine Einrichtung auswählen","Leer";0,"Leer"},2,0)</f>
        <v>Leer</v>
      </c>
      <c r="Y725" s="39" t="str">
        <f t="shared" ref="Y725:Y788" si="83">IF(V725=1,W725,"Leer")</f>
        <v>Leer</v>
      </c>
      <c r="Z725" s="9" t="str">
        <f>VLOOKUP($C725,{"29 - Psychiatrie (Erwachsene)","Psychiatrie";"30 - Kinder- und Jugendpsychiatrie","KJPsychiatrie";"31 - Psychosomatik","Psychosomatik";"00 - Bitte eine Fachabteilung auswählen","Leer";0,"Leer"},2,0)</f>
        <v>Leer</v>
      </c>
    </row>
    <row r="726" spans="2:26" ht="15" customHeight="1" x14ac:dyDescent="0.25">
      <c r="B726" s="78" t="str">
        <f t="shared" si="77"/>
        <v>!!!</v>
      </c>
      <c r="C726" s="279"/>
      <c r="D726" s="272"/>
      <c r="E726" s="280"/>
      <c r="F726" s="92"/>
      <c r="G726" s="281"/>
      <c r="H726" s="46"/>
      <c r="I726" s="46"/>
      <c r="J726" s="72"/>
      <c r="O726" s="9">
        <f t="shared" si="78"/>
        <v>0</v>
      </c>
      <c r="P726" s="9">
        <f>VLOOKUP(C726,{"29 - Psychiatrie (Erwachsene)",1;"30 - Kinder- und Jugendpsychiatrie",1;"31 - Psychosomatik",1;"00 - Bitte eine Fachabteilung auswählen",0;0,0},2,0)</f>
        <v>0</v>
      </c>
      <c r="Q726" s="9">
        <f t="shared" si="79"/>
        <v>0</v>
      </c>
      <c r="R726" s="9">
        <f t="shared" si="80"/>
        <v>0</v>
      </c>
      <c r="S726" s="9">
        <f t="shared" si="81"/>
        <v>0</v>
      </c>
      <c r="T726" s="9">
        <f t="shared" si="82"/>
        <v>0</v>
      </c>
      <c r="V726" s="9">
        <f>VLOOKUP($C726,{"29 - Psychiatrie (Erwachsene)",1;"30 - Kinder- und Jugendpsychiatrie",1;"31 - Psychosomatik",1;"00 - Bitte eine Fachabteilung auswählen",0;0,0},2,0)</f>
        <v>0</v>
      </c>
      <c r="W726" s="9" t="str">
        <f>IF('Angaben KH-Standort'!$D$13&gt;0,"VJ","KJA")</f>
        <v>KJA</v>
      </c>
      <c r="X726" s="9" t="str">
        <f>VLOOKUP(C725,{"29 - Psychiatrie (Erwachsene)","Einrichtungen2";"30 - Kinder- und Jugendpsychiatrie","Einrichtungen2";"31 - Psychosomatik","Einrichtungen2";"00 - Bitte eine Einrichtung auswählen","Leer";0,"Leer"},2,0)</f>
        <v>Leer</v>
      </c>
      <c r="Y726" s="39" t="str">
        <f t="shared" si="83"/>
        <v>Leer</v>
      </c>
      <c r="Z726" s="9" t="str">
        <f>VLOOKUP($C726,{"29 - Psychiatrie (Erwachsene)","Psychiatrie";"30 - Kinder- und Jugendpsychiatrie","KJPsychiatrie";"31 - Psychosomatik","Psychosomatik";"00 - Bitte eine Fachabteilung auswählen","Leer";0,"Leer"},2,0)</f>
        <v>Leer</v>
      </c>
    </row>
    <row r="727" spans="2:26" ht="15" customHeight="1" x14ac:dyDescent="0.25">
      <c r="B727" s="78" t="str">
        <f t="shared" si="77"/>
        <v>!!!</v>
      </c>
      <c r="C727" s="279"/>
      <c r="D727" s="272"/>
      <c r="E727" s="280"/>
      <c r="F727" s="92"/>
      <c r="G727" s="281"/>
      <c r="H727" s="46"/>
      <c r="I727" s="46"/>
      <c r="J727" s="72"/>
      <c r="O727" s="9">
        <f t="shared" si="78"/>
        <v>0</v>
      </c>
      <c r="P727" s="9">
        <f>VLOOKUP(C727,{"29 - Psychiatrie (Erwachsene)",1;"30 - Kinder- und Jugendpsychiatrie",1;"31 - Psychosomatik",1;"00 - Bitte eine Fachabteilung auswählen",0;0,0},2,0)</f>
        <v>0</v>
      </c>
      <c r="Q727" s="9">
        <f t="shared" si="79"/>
        <v>0</v>
      </c>
      <c r="R727" s="9">
        <f t="shared" si="80"/>
        <v>0</v>
      </c>
      <c r="S727" s="9">
        <f t="shared" si="81"/>
        <v>0</v>
      </c>
      <c r="T727" s="9">
        <f t="shared" si="82"/>
        <v>0</v>
      </c>
      <c r="V727" s="9">
        <f>VLOOKUP($C727,{"29 - Psychiatrie (Erwachsene)",1;"30 - Kinder- und Jugendpsychiatrie",1;"31 - Psychosomatik",1;"00 - Bitte eine Fachabteilung auswählen",0;0,0},2,0)</f>
        <v>0</v>
      </c>
      <c r="W727" s="9" t="str">
        <f>IF('Angaben KH-Standort'!$D$13&gt;0,"VJ","KJA")</f>
        <v>KJA</v>
      </c>
      <c r="X727" s="9" t="str">
        <f>VLOOKUP(C726,{"29 - Psychiatrie (Erwachsene)","Einrichtungen2";"30 - Kinder- und Jugendpsychiatrie","Einrichtungen2";"31 - Psychosomatik","Einrichtungen2";"00 - Bitte eine Einrichtung auswählen","Leer";0,"Leer"},2,0)</f>
        <v>Leer</v>
      </c>
      <c r="Y727" s="39" t="str">
        <f t="shared" si="83"/>
        <v>Leer</v>
      </c>
      <c r="Z727" s="9" t="str">
        <f>VLOOKUP($C727,{"29 - Psychiatrie (Erwachsene)","Psychiatrie";"30 - Kinder- und Jugendpsychiatrie","KJPsychiatrie";"31 - Psychosomatik","Psychosomatik";"00 - Bitte eine Fachabteilung auswählen","Leer";0,"Leer"},2,0)</f>
        <v>Leer</v>
      </c>
    </row>
    <row r="728" spans="2:26" ht="15" customHeight="1" x14ac:dyDescent="0.25">
      <c r="B728" s="78" t="str">
        <f t="shared" si="77"/>
        <v>!!!</v>
      </c>
      <c r="C728" s="279"/>
      <c r="D728" s="272"/>
      <c r="E728" s="280"/>
      <c r="F728" s="92"/>
      <c r="G728" s="281"/>
      <c r="H728" s="46"/>
      <c r="I728" s="46"/>
      <c r="J728" s="72"/>
      <c r="O728" s="9">
        <f t="shared" si="78"/>
        <v>0</v>
      </c>
      <c r="P728" s="9">
        <f>VLOOKUP(C728,{"29 - Psychiatrie (Erwachsene)",1;"30 - Kinder- und Jugendpsychiatrie",1;"31 - Psychosomatik",1;"00 - Bitte eine Fachabteilung auswählen",0;0,0},2,0)</f>
        <v>0</v>
      </c>
      <c r="Q728" s="9">
        <f t="shared" si="79"/>
        <v>0</v>
      </c>
      <c r="R728" s="9">
        <f t="shared" si="80"/>
        <v>0</v>
      </c>
      <c r="S728" s="9">
        <f t="shared" si="81"/>
        <v>0</v>
      </c>
      <c r="T728" s="9">
        <f t="shared" si="82"/>
        <v>0</v>
      </c>
      <c r="V728" s="9">
        <f>VLOOKUP($C728,{"29 - Psychiatrie (Erwachsene)",1;"30 - Kinder- und Jugendpsychiatrie",1;"31 - Psychosomatik",1;"00 - Bitte eine Fachabteilung auswählen",0;0,0},2,0)</f>
        <v>0</v>
      </c>
      <c r="W728" s="9" t="str">
        <f>IF('Angaben KH-Standort'!$D$13&gt;0,"VJ","KJA")</f>
        <v>KJA</v>
      </c>
      <c r="X728" s="9" t="str">
        <f>VLOOKUP(C727,{"29 - Psychiatrie (Erwachsene)","Einrichtungen2";"30 - Kinder- und Jugendpsychiatrie","Einrichtungen2";"31 - Psychosomatik","Einrichtungen2";"00 - Bitte eine Einrichtung auswählen","Leer";0,"Leer"},2,0)</f>
        <v>Leer</v>
      </c>
      <c r="Y728" s="39" t="str">
        <f t="shared" si="83"/>
        <v>Leer</v>
      </c>
      <c r="Z728" s="9" t="str">
        <f>VLOOKUP($C728,{"29 - Psychiatrie (Erwachsene)","Psychiatrie";"30 - Kinder- und Jugendpsychiatrie","KJPsychiatrie";"31 - Psychosomatik","Psychosomatik";"00 - Bitte eine Fachabteilung auswählen","Leer";0,"Leer"},2,0)</f>
        <v>Leer</v>
      </c>
    </row>
    <row r="729" spans="2:26" ht="15" customHeight="1" x14ac:dyDescent="0.25">
      <c r="B729" s="78" t="str">
        <f t="shared" si="77"/>
        <v>!!!</v>
      </c>
      <c r="C729" s="279"/>
      <c r="D729" s="272"/>
      <c r="E729" s="280"/>
      <c r="F729" s="92"/>
      <c r="G729" s="281"/>
      <c r="H729" s="46"/>
      <c r="I729" s="46"/>
      <c r="J729" s="72"/>
      <c r="O729" s="9">
        <f t="shared" si="78"/>
        <v>0</v>
      </c>
      <c r="P729" s="9">
        <f>VLOOKUP(C729,{"29 - Psychiatrie (Erwachsene)",1;"30 - Kinder- und Jugendpsychiatrie",1;"31 - Psychosomatik",1;"00 - Bitte eine Fachabteilung auswählen",0;0,0},2,0)</f>
        <v>0</v>
      </c>
      <c r="Q729" s="9">
        <f t="shared" si="79"/>
        <v>0</v>
      </c>
      <c r="R729" s="9">
        <f t="shared" si="80"/>
        <v>0</v>
      </c>
      <c r="S729" s="9">
        <f t="shared" si="81"/>
        <v>0</v>
      </c>
      <c r="T729" s="9">
        <f t="shared" si="82"/>
        <v>0</v>
      </c>
      <c r="V729" s="9">
        <f>VLOOKUP($C729,{"29 - Psychiatrie (Erwachsene)",1;"30 - Kinder- und Jugendpsychiatrie",1;"31 - Psychosomatik",1;"00 - Bitte eine Fachabteilung auswählen",0;0,0},2,0)</f>
        <v>0</v>
      </c>
      <c r="W729" s="9" t="str">
        <f>IF('Angaben KH-Standort'!$D$13&gt;0,"VJ","KJA")</f>
        <v>KJA</v>
      </c>
      <c r="X729" s="9" t="str">
        <f>VLOOKUP(C728,{"29 - Psychiatrie (Erwachsene)","Einrichtungen2";"30 - Kinder- und Jugendpsychiatrie","Einrichtungen2";"31 - Psychosomatik","Einrichtungen2";"00 - Bitte eine Einrichtung auswählen","Leer";0,"Leer"},2,0)</f>
        <v>Leer</v>
      </c>
      <c r="Y729" s="39" t="str">
        <f t="shared" si="83"/>
        <v>Leer</v>
      </c>
      <c r="Z729" s="9" t="str">
        <f>VLOOKUP($C729,{"29 - Psychiatrie (Erwachsene)","Psychiatrie";"30 - Kinder- und Jugendpsychiatrie","KJPsychiatrie";"31 - Psychosomatik","Psychosomatik";"00 - Bitte eine Fachabteilung auswählen","Leer";0,"Leer"},2,0)</f>
        <v>Leer</v>
      </c>
    </row>
    <row r="730" spans="2:26" ht="15" customHeight="1" x14ac:dyDescent="0.25">
      <c r="B730" s="78" t="str">
        <f t="shared" si="77"/>
        <v>!!!</v>
      </c>
      <c r="C730" s="279"/>
      <c r="D730" s="272"/>
      <c r="E730" s="280"/>
      <c r="F730" s="92"/>
      <c r="G730" s="281"/>
      <c r="H730" s="46"/>
      <c r="I730" s="46"/>
      <c r="J730" s="72"/>
      <c r="O730" s="9">
        <f t="shared" si="78"/>
        <v>0</v>
      </c>
      <c r="P730" s="9">
        <f>VLOOKUP(C730,{"29 - Psychiatrie (Erwachsene)",1;"30 - Kinder- und Jugendpsychiatrie",1;"31 - Psychosomatik",1;"00 - Bitte eine Fachabteilung auswählen",0;0,0},2,0)</f>
        <v>0</v>
      </c>
      <c r="Q730" s="9">
        <f t="shared" si="79"/>
        <v>0</v>
      </c>
      <c r="R730" s="9">
        <f t="shared" si="80"/>
        <v>0</v>
      </c>
      <c r="S730" s="9">
        <f t="shared" si="81"/>
        <v>0</v>
      </c>
      <c r="T730" s="9">
        <f t="shared" si="82"/>
        <v>0</v>
      </c>
      <c r="V730" s="9">
        <f>VLOOKUP($C730,{"29 - Psychiatrie (Erwachsene)",1;"30 - Kinder- und Jugendpsychiatrie",1;"31 - Psychosomatik",1;"00 - Bitte eine Fachabteilung auswählen",0;0,0},2,0)</f>
        <v>0</v>
      </c>
      <c r="W730" s="9" t="str">
        <f>IF('Angaben KH-Standort'!$D$13&gt;0,"VJ","KJA")</f>
        <v>KJA</v>
      </c>
      <c r="X730" s="9" t="str">
        <f>VLOOKUP(C729,{"29 - Psychiatrie (Erwachsene)","Einrichtungen2";"30 - Kinder- und Jugendpsychiatrie","Einrichtungen2";"31 - Psychosomatik","Einrichtungen2";"00 - Bitte eine Einrichtung auswählen","Leer";0,"Leer"},2,0)</f>
        <v>Leer</v>
      </c>
      <c r="Y730" s="39" t="str">
        <f t="shared" si="83"/>
        <v>Leer</v>
      </c>
      <c r="Z730" s="9" t="str">
        <f>VLOOKUP($C730,{"29 - Psychiatrie (Erwachsene)","Psychiatrie";"30 - Kinder- und Jugendpsychiatrie","KJPsychiatrie";"31 - Psychosomatik","Psychosomatik";"00 - Bitte eine Fachabteilung auswählen","Leer";0,"Leer"},2,0)</f>
        <v>Leer</v>
      </c>
    </row>
    <row r="731" spans="2:26" ht="15" customHeight="1" x14ac:dyDescent="0.25">
      <c r="B731" s="78" t="str">
        <f t="shared" ref="B731:B794" si="84">IF(SUM(P731:T731)&lt;5,"!!!","")</f>
        <v>!!!</v>
      </c>
      <c r="C731" s="279"/>
      <c r="D731" s="272"/>
      <c r="E731" s="280"/>
      <c r="F731" s="92"/>
      <c r="G731" s="281"/>
      <c r="H731" s="46"/>
      <c r="I731" s="46"/>
      <c r="J731" s="72"/>
      <c r="O731" s="9">
        <f t="shared" si="78"/>
        <v>0</v>
      </c>
      <c r="P731" s="9">
        <f>VLOOKUP(C731,{"29 - Psychiatrie (Erwachsene)",1;"30 - Kinder- und Jugendpsychiatrie",1;"31 - Psychosomatik",1;"00 - Bitte eine Fachabteilung auswählen",0;0,0},2,0)</f>
        <v>0</v>
      </c>
      <c r="Q731" s="9">
        <f t="shared" si="79"/>
        <v>0</v>
      </c>
      <c r="R731" s="9">
        <f t="shared" si="80"/>
        <v>0</v>
      </c>
      <c r="S731" s="9">
        <f t="shared" si="81"/>
        <v>0</v>
      </c>
      <c r="T731" s="9">
        <f t="shared" si="82"/>
        <v>0</v>
      </c>
      <c r="V731" s="9">
        <f>VLOOKUP($C731,{"29 - Psychiatrie (Erwachsene)",1;"30 - Kinder- und Jugendpsychiatrie",1;"31 - Psychosomatik",1;"00 - Bitte eine Fachabteilung auswählen",0;0,0},2,0)</f>
        <v>0</v>
      </c>
      <c r="W731" s="9" t="str">
        <f>IF('Angaben KH-Standort'!$D$13&gt;0,"VJ","KJA")</f>
        <v>KJA</v>
      </c>
      <c r="X731" s="9" t="str">
        <f>VLOOKUP(C730,{"29 - Psychiatrie (Erwachsene)","Einrichtungen2";"30 - Kinder- und Jugendpsychiatrie","Einrichtungen2";"31 - Psychosomatik","Einrichtungen2";"00 - Bitte eine Einrichtung auswählen","Leer";0,"Leer"},2,0)</f>
        <v>Leer</v>
      </c>
      <c r="Y731" s="39" t="str">
        <f t="shared" si="83"/>
        <v>Leer</v>
      </c>
      <c r="Z731" s="9" t="str">
        <f>VLOOKUP($C731,{"29 - Psychiatrie (Erwachsene)","Psychiatrie";"30 - Kinder- und Jugendpsychiatrie","KJPsychiatrie";"31 - Psychosomatik","Psychosomatik";"00 - Bitte eine Fachabteilung auswählen","Leer";0,"Leer"},2,0)</f>
        <v>Leer</v>
      </c>
    </row>
    <row r="732" spans="2:26" ht="15" customHeight="1" x14ac:dyDescent="0.25">
      <c r="B732" s="78" t="str">
        <f t="shared" si="84"/>
        <v>!!!</v>
      </c>
      <c r="C732" s="279"/>
      <c r="D732" s="272"/>
      <c r="E732" s="280"/>
      <c r="F732" s="92"/>
      <c r="G732" s="281"/>
      <c r="H732" s="46"/>
      <c r="I732" s="46"/>
      <c r="J732" s="72"/>
      <c r="O732" s="9">
        <f t="shared" si="78"/>
        <v>0</v>
      </c>
      <c r="P732" s="9">
        <f>VLOOKUP(C732,{"29 - Psychiatrie (Erwachsene)",1;"30 - Kinder- und Jugendpsychiatrie",1;"31 - Psychosomatik",1;"00 - Bitte eine Fachabteilung auswählen",0;0,0},2,0)</f>
        <v>0</v>
      </c>
      <c r="Q732" s="9">
        <f t="shared" si="79"/>
        <v>0</v>
      </c>
      <c r="R732" s="9">
        <f t="shared" si="80"/>
        <v>0</v>
      </c>
      <c r="S732" s="9">
        <f t="shared" si="81"/>
        <v>0</v>
      </c>
      <c r="T732" s="9">
        <f t="shared" si="82"/>
        <v>0</v>
      </c>
      <c r="V732" s="9">
        <f>VLOOKUP($C732,{"29 - Psychiatrie (Erwachsene)",1;"30 - Kinder- und Jugendpsychiatrie",1;"31 - Psychosomatik",1;"00 - Bitte eine Fachabteilung auswählen",0;0,0},2,0)</f>
        <v>0</v>
      </c>
      <c r="W732" s="9" t="str">
        <f>IF('Angaben KH-Standort'!$D$13&gt;0,"VJ","KJA")</f>
        <v>KJA</v>
      </c>
      <c r="X732" s="9" t="str">
        <f>VLOOKUP(C731,{"29 - Psychiatrie (Erwachsene)","Einrichtungen2";"30 - Kinder- und Jugendpsychiatrie","Einrichtungen2";"31 - Psychosomatik","Einrichtungen2";"00 - Bitte eine Einrichtung auswählen","Leer";0,"Leer"},2,0)</f>
        <v>Leer</v>
      </c>
      <c r="Y732" s="39" t="str">
        <f t="shared" si="83"/>
        <v>Leer</v>
      </c>
      <c r="Z732" s="9" t="str">
        <f>VLOOKUP($C732,{"29 - Psychiatrie (Erwachsene)","Psychiatrie";"30 - Kinder- und Jugendpsychiatrie","KJPsychiatrie";"31 - Psychosomatik","Psychosomatik";"00 - Bitte eine Fachabteilung auswählen","Leer";0,"Leer"},2,0)</f>
        <v>Leer</v>
      </c>
    </row>
    <row r="733" spans="2:26" ht="15" customHeight="1" x14ac:dyDescent="0.25">
      <c r="B733" s="78" t="str">
        <f t="shared" si="84"/>
        <v>!!!</v>
      </c>
      <c r="C733" s="279"/>
      <c r="D733" s="272"/>
      <c r="E733" s="280"/>
      <c r="F733" s="92"/>
      <c r="G733" s="281"/>
      <c r="H733" s="46"/>
      <c r="I733" s="46"/>
      <c r="J733" s="72"/>
      <c r="O733" s="9">
        <f t="shared" si="78"/>
        <v>0</v>
      </c>
      <c r="P733" s="9">
        <f>VLOOKUP(C733,{"29 - Psychiatrie (Erwachsene)",1;"30 - Kinder- und Jugendpsychiatrie",1;"31 - Psychosomatik",1;"00 - Bitte eine Fachabteilung auswählen",0;0,0},2,0)</f>
        <v>0</v>
      </c>
      <c r="Q733" s="9">
        <f t="shared" si="79"/>
        <v>0</v>
      </c>
      <c r="R733" s="9">
        <f t="shared" si="80"/>
        <v>0</v>
      </c>
      <c r="S733" s="9">
        <f t="shared" si="81"/>
        <v>0</v>
      </c>
      <c r="T733" s="9">
        <f t="shared" si="82"/>
        <v>0</v>
      </c>
      <c r="V733" s="9">
        <f>VLOOKUP($C733,{"29 - Psychiatrie (Erwachsene)",1;"30 - Kinder- und Jugendpsychiatrie",1;"31 - Psychosomatik",1;"00 - Bitte eine Fachabteilung auswählen",0;0,0},2,0)</f>
        <v>0</v>
      </c>
      <c r="W733" s="9" t="str">
        <f>IF('Angaben KH-Standort'!$D$13&gt;0,"VJ","KJA")</f>
        <v>KJA</v>
      </c>
      <c r="X733" s="9" t="str">
        <f>VLOOKUP(C732,{"29 - Psychiatrie (Erwachsene)","Einrichtungen2";"30 - Kinder- und Jugendpsychiatrie","Einrichtungen2";"31 - Psychosomatik","Einrichtungen2";"00 - Bitte eine Einrichtung auswählen","Leer";0,"Leer"},2,0)</f>
        <v>Leer</v>
      </c>
      <c r="Y733" s="39" t="str">
        <f t="shared" si="83"/>
        <v>Leer</v>
      </c>
      <c r="Z733" s="9" t="str">
        <f>VLOOKUP($C733,{"29 - Psychiatrie (Erwachsene)","Psychiatrie";"30 - Kinder- und Jugendpsychiatrie","KJPsychiatrie";"31 - Psychosomatik","Psychosomatik";"00 - Bitte eine Fachabteilung auswählen","Leer";0,"Leer"},2,0)</f>
        <v>Leer</v>
      </c>
    </row>
    <row r="734" spans="2:26" ht="15" customHeight="1" x14ac:dyDescent="0.25">
      <c r="B734" s="78" t="str">
        <f t="shared" si="84"/>
        <v>!!!</v>
      </c>
      <c r="C734" s="279"/>
      <c r="D734" s="272"/>
      <c r="E734" s="280"/>
      <c r="F734" s="92"/>
      <c r="G734" s="281"/>
      <c r="H734" s="46"/>
      <c r="I734" s="46"/>
      <c r="J734" s="72"/>
      <c r="O734" s="9">
        <f t="shared" si="78"/>
        <v>0</v>
      </c>
      <c r="P734" s="9">
        <f>VLOOKUP(C734,{"29 - Psychiatrie (Erwachsene)",1;"30 - Kinder- und Jugendpsychiatrie",1;"31 - Psychosomatik",1;"00 - Bitte eine Fachabteilung auswählen",0;0,0},2,0)</f>
        <v>0</v>
      </c>
      <c r="Q734" s="9">
        <f t="shared" si="79"/>
        <v>0</v>
      </c>
      <c r="R734" s="9">
        <f t="shared" si="80"/>
        <v>0</v>
      </c>
      <c r="S734" s="9">
        <f t="shared" si="81"/>
        <v>0</v>
      </c>
      <c r="T734" s="9">
        <f t="shared" si="82"/>
        <v>0</v>
      </c>
      <c r="V734" s="9">
        <f>VLOOKUP($C734,{"29 - Psychiatrie (Erwachsene)",1;"30 - Kinder- und Jugendpsychiatrie",1;"31 - Psychosomatik",1;"00 - Bitte eine Fachabteilung auswählen",0;0,0},2,0)</f>
        <v>0</v>
      </c>
      <c r="W734" s="9" t="str">
        <f>IF('Angaben KH-Standort'!$D$13&gt;0,"VJ","KJA")</f>
        <v>KJA</v>
      </c>
      <c r="X734" s="9" t="str">
        <f>VLOOKUP(C733,{"29 - Psychiatrie (Erwachsene)","Einrichtungen2";"30 - Kinder- und Jugendpsychiatrie","Einrichtungen2";"31 - Psychosomatik","Einrichtungen2";"00 - Bitte eine Einrichtung auswählen","Leer";0,"Leer"},2,0)</f>
        <v>Leer</v>
      </c>
      <c r="Y734" s="39" t="str">
        <f t="shared" si="83"/>
        <v>Leer</v>
      </c>
      <c r="Z734" s="9" t="str">
        <f>VLOOKUP($C734,{"29 - Psychiatrie (Erwachsene)","Psychiatrie";"30 - Kinder- und Jugendpsychiatrie","KJPsychiatrie";"31 - Psychosomatik","Psychosomatik";"00 - Bitte eine Fachabteilung auswählen","Leer";0,"Leer"},2,0)</f>
        <v>Leer</v>
      </c>
    </row>
    <row r="735" spans="2:26" ht="15" customHeight="1" x14ac:dyDescent="0.25">
      <c r="B735" s="78" t="str">
        <f t="shared" si="84"/>
        <v>!!!</v>
      </c>
      <c r="C735" s="279"/>
      <c r="D735" s="272"/>
      <c r="E735" s="280"/>
      <c r="F735" s="92"/>
      <c r="G735" s="281"/>
      <c r="H735" s="46"/>
      <c r="I735" s="46"/>
      <c r="J735" s="72"/>
      <c r="O735" s="9">
        <f t="shared" si="78"/>
        <v>0</v>
      </c>
      <c r="P735" s="9">
        <f>VLOOKUP(C735,{"29 - Psychiatrie (Erwachsene)",1;"30 - Kinder- und Jugendpsychiatrie",1;"31 - Psychosomatik",1;"00 - Bitte eine Fachabteilung auswählen",0;0,0},2,0)</f>
        <v>0</v>
      </c>
      <c r="Q735" s="9">
        <f t="shared" si="79"/>
        <v>0</v>
      </c>
      <c r="R735" s="9">
        <f t="shared" si="80"/>
        <v>0</v>
      </c>
      <c r="S735" s="9">
        <f t="shared" si="81"/>
        <v>0</v>
      </c>
      <c r="T735" s="9">
        <f t="shared" si="82"/>
        <v>0</v>
      </c>
      <c r="V735" s="9">
        <f>VLOOKUP($C735,{"29 - Psychiatrie (Erwachsene)",1;"30 - Kinder- und Jugendpsychiatrie",1;"31 - Psychosomatik",1;"00 - Bitte eine Fachabteilung auswählen",0;0,0},2,0)</f>
        <v>0</v>
      </c>
      <c r="W735" s="9" t="str">
        <f>IF('Angaben KH-Standort'!$D$13&gt;0,"VJ","KJA")</f>
        <v>KJA</v>
      </c>
      <c r="X735" s="9" t="str">
        <f>VLOOKUP(C734,{"29 - Psychiatrie (Erwachsene)","Einrichtungen2";"30 - Kinder- und Jugendpsychiatrie","Einrichtungen2";"31 - Psychosomatik","Einrichtungen2";"00 - Bitte eine Einrichtung auswählen","Leer";0,"Leer"},2,0)</f>
        <v>Leer</v>
      </c>
      <c r="Y735" s="39" t="str">
        <f t="shared" si="83"/>
        <v>Leer</v>
      </c>
      <c r="Z735" s="9" t="str">
        <f>VLOOKUP($C735,{"29 - Psychiatrie (Erwachsene)","Psychiatrie";"30 - Kinder- und Jugendpsychiatrie","KJPsychiatrie";"31 - Psychosomatik","Psychosomatik";"00 - Bitte eine Fachabteilung auswählen","Leer";0,"Leer"},2,0)</f>
        <v>Leer</v>
      </c>
    </row>
    <row r="736" spans="2:26" ht="15" customHeight="1" x14ac:dyDescent="0.25">
      <c r="B736" s="78" t="str">
        <f t="shared" si="84"/>
        <v>!!!</v>
      </c>
      <c r="C736" s="279"/>
      <c r="D736" s="272"/>
      <c r="E736" s="280"/>
      <c r="F736" s="92"/>
      <c r="G736" s="281"/>
      <c r="H736" s="46"/>
      <c r="I736" s="46"/>
      <c r="J736" s="72"/>
      <c r="O736" s="9">
        <f t="shared" si="78"/>
        <v>0</v>
      </c>
      <c r="P736" s="9">
        <f>VLOOKUP(C736,{"29 - Psychiatrie (Erwachsene)",1;"30 - Kinder- und Jugendpsychiatrie",1;"31 - Psychosomatik",1;"00 - Bitte eine Fachabteilung auswählen",0;0,0},2,0)</f>
        <v>0</v>
      </c>
      <c r="Q736" s="9">
        <f t="shared" si="79"/>
        <v>0</v>
      </c>
      <c r="R736" s="9">
        <f t="shared" si="80"/>
        <v>0</v>
      </c>
      <c r="S736" s="9">
        <f t="shared" si="81"/>
        <v>0</v>
      </c>
      <c r="T736" s="9">
        <f t="shared" si="82"/>
        <v>0</v>
      </c>
      <c r="V736" s="9">
        <f>VLOOKUP($C736,{"29 - Psychiatrie (Erwachsene)",1;"30 - Kinder- und Jugendpsychiatrie",1;"31 - Psychosomatik",1;"00 - Bitte eine Fachabteilung auswählen",0;0,0},2,0)</f>
        <v>0</v>
      </c>
      <c r="W736" s="9" t="str">
        <f>IF('Angaben KH-Standort'!$D$13&gt;0,"VJ","KJA")</f>
        <v>KJA</v>
      </c>
      <c r="X736" s="9" t="str">
        <f>VLOOKUP(C735,{"29 - Psychiatrie (Erwachsene)","Einrichtungen2";"30 - Kinder- und Jugendpsychiatrie","Einrichtungen2";"31 - Psychosomatik","Einrichtungen2";"00 - Bitte eine Einrichtung auswählen","Leer";0,"Leer"},2,0)</f>
        <v>Leer</v>
      </c>
      <c r="Y736" s="39" t="str">
        <f t="shared" si="83"/>
        <v>Leer</v>
      </c>
      <c r="Z736" s="9" t="str">
        <f>VLOOKUP($C736,{"29 - Psychiatrie (Erwachsene)","Psychiatrie";"30 - Kinder- und Jugendpsychiatrie","KJPsychiatrie";"31 - Psychosomatik","Psychosomatik";"00 - Bitte eine Fachabteilung auswählen","Leer";0,"Leer"},2,0)</f>
        <v>Leer</v>
      </c>
    </row>
    <row r="737" spans="2:26" ht="15" customHeight="1" x14ac:dyDescent="0.25">
      <c r="B737" s="78" t="str">
        <f t="shared" si="84"/>
        <v>!!!</v>
      </c>
      <c r="C737" s="279"/>
      <c r="D737" s="272"/>
      <c r="E737" s="280"/>
      <c r="F737" s="92"/>
      <c r="G737" s="281"/>
      <c r="H737" s="46"/>
      <c r="I737" s="46"/>
      <c r="J737" s="72"/>
      <c r="O737" s="9">
        <f t="shared" si="78"/>
        <v>0</v>
      </c>
      <c r="P737" s="9">
        <f>VLOOKUP(C737,{"29 - Psychiatrie (Erwachsene)",1;"30 - Kinder- und Jugendpsychiatrie",1;"31 - Psychosomatik",1;"00 - Bitte eine Fachabteilung auswählen",0;0,0},2,0)</f>
        <v>0</v>
      </c>
      <c r="Q737" s="9">
        <f t="shared" si="79"/>
        <v>0</v>
      </c>
      <c r="R737" s="9">
        <f t="shared" si="80"/>
        <v>0</v>
      </c>
      <c r="S737" s="9">
        <f t="shared" si="81"/>
        <v>0</v>
      </c>
      <c r="T737" s="9">
        <f t="shared" si="82"/>
        <v>0</v>
      </c>
      <c r="V737" s="9">
        <f>VLOOKUP($C737,{"29 - Psychiatrie (Erwachsene)",1;"30 - Kinder- und Jugendpsychiatrie",1;"31 - Psychosomatik",1;"00 - Bitte eine Fachabteilung auswählen",0;0,0},2,0)</f>
        <v>0</v>
      </c>
      <c r="W737" s="9" t="str">
        <f>IF('Angaben KH-Standort'!$D$13&gt;0,"VJ","KJA")</f>
        <v>KJA</v>
      </c>
      <c r="X737" s="9" t="str">
        <f>VLOOKUP(C736,{"29 - Psychiatrie (Erwachsene)","Einrichtungen2";"30 - Kinder- und Jugendpsychiatrie","Einrichtungen2";"31 - Psychosomatik","Einrichtungen2";"00 - Bitte eine Einrichtung auswählen","Leer";0,"Leer"},2,0)</f>
        <v>Leer</v>
      </c>
      <c r="Y737" s="39" t="str">
        <f t="shared" si="83"/>
        <v>Leer</v>
      </c>
      <c r="Z737" s="9" t="str">
        <f>VLOOKUP($C737,{"29 - Psychiatrie (Erwachsene)","Psychiatrie";"30 - Kinder- und Jugendpsychiatrie","KJPsychiatrie";"31 - Psychosomatik","Psychosomatik";"00 - Bitte eine Fachabteilung auswählen","Leer";0,"Leer"},2,0)</f>
        <v>Leer</v>
      </c>
    </row>
    <row r="738" spans="2:26" ht="15" customHeight="1" x14ac:dyDescent="0.25">
      <c r="B738" s="78" t="str">
        <f t="shared" si="84"/>
        <v>!!!</v>
      </c>
      <c r="C738" s="279"/>
      <c r="D738" s="272"/>
      <c r="E738" s="280"/>
      <c r="F738" s="92"/>
      <c r="G738" s="281"/>
      <c r="H738" s="46"/>
      <c r="I738" s="46"/>
      <c r="J738" s="72"/>
      <c r="O738" s="9">
        <f t="shared" si="78"/>
        <v>0</v>
      </c>
      <c r="P738" s="9">
        <f>VLOOKUP(C738,{"29 - Psychiatrie (Erwachsene)",1;"30 - Kinder- und Jugendpsychiatrie",1;"31 - Psychosomatik",1;"00 - Bitte eine Fachabteilung auswählen",0;0,0},2,0)</f>
        <v>0</v>
      </c>
      <c r="Q738" s="9">
        <f t="shared" si="79"/>
        <v>0</v>
      </c>
      <c r="R738" s="9">
        <f t="shared" si="80"/>
        <v>0</v>
      </c>
      <c r="S738" s="9">
        <f t="shared" si="81"/>
        <v>0</v>
      </c>
      <c r="T738" s="9">
        <f t="shared" si="82"/>
        <v>0</v>
      </c>
      <c r="V738" s="9">
        <f>VLOOKUP($C738,{"29 - Psychiatrie (Erwachsene)",1;"30 - Kinder- und Jugendpsychiatrie",1;"31 - Psychosomatik",1;"00 - Bitte eine Fachabteilung auswählen",0;0,0},2,0)</f>
        <v>0</v>
      </c>
      <c r="W738" s="9" t="str">
        <f>IF('Angaben KH-Standort'!$D$13&gt;0,"VJ","KJA")</f>
        <v>KJA</v>
      </c>
      <c r="X738" s="9" t="str">
        <f>VLOOKUP(C737,{"29 - Psychiatrie (Erwachsene)","Einrichtungen2";"30 - Kinder- und Jugendpsychiatrie","Einrichtungen2";"31 - Psychosomatik","Einrichtungen2";"00 - Bitte eine Einrichtung auswählen","Leer";0,"Leer"},2,0)</f>
        <v>Leer</v>
      </c>
      <c r="Y738" s="39" t="str">
        <f t="shared" si="83"/>
        <v>Leer</v>
      </c>
      <c r="Z738" s="9" t="str">
        <f>VLOOKUP($C738,{"29 - Psychiatrie (Erwachsene)","Psychiatrie";"30 - Kinder- und Jugendpsychiatrie","KJPsychiatrie";"31 - Psychosomatik","Psychosomatik";"00 - Bitte eine Fachabteilung auswählen","Leer";0,"Leer"},2,0)</f>
        <v>Leer</v>
      </c>
    </row>
    <row r="739" spans="2:26" ht="15" customHeight="1" x14ac:dyDescent="0.25">
      <c r="B739" s="78" t="str">
        <f t="shared" si="84"/>
        <v>!!!</v>
      </c>
      <c r="C739" s="279"/>
      <c r="D739" s="272"/>
      <c r="E739" s="280"/>
      <c r="F739" s="92"/>
      <c r="G739" s="281"/>
      <c r="H739" s="46"/>
      <c r="I739" s="46"/>
      <c r="J739" s="72"/>
      <c r="O739" s="9">
        <f t="shared" si="78"/>
        <v>0</v>
      </c>
      <c r="P739" s="9">
        <f>VLOOKUP(C739,{"29 - Psychiatrie (Erwachsene)",1;"30 - Kinder- und Jugendpsychiatrie",1;"31 - Psychosomatik",1;"00 - Bitte eine Fachabteilung auswählen",0;0,0},2,0)</f>
        <v>0</v>
      </c>
      <c r="Q739" s="9">
        <f t="shared" si="79"/>
        <v>0</v>
      </c>
      <c r="R739" s="9">
        <f t="shared" si="80"/>
        <v>0</v>
      </c>
      <c r="S739" s="9">
        <f t="shared" si="81"/>
        <v>0</v>
      </c>
      <c r="T739" s="9">
        <f t="shared" si="82"/>
        <v>0</v>
      </c>
      <c r="V739" s="9">
        <f>VLOOKUP($C739,{"29 - Psychiatrie (Erwachsene)",1;"30 - Kinder- und Jugendpsychiatrie",1;"31 - Psychosomatik",1;"00 - Bitte eine Fachabteilung auswählen",0;0,0},2,0)</f>
        <v>0</v>
      </c>
      <c r="W739" s="9" t="str">
        <f>IF('Angaben KH-Standort'!$D$13&gt;0,"VJ","KJA")</f>
        <v>KJA</v>
      </c>
      <c r="X739" s="9" t="str">
        <f>VLOOKUP(C738,{"29 - Psychiatrie (Erwachsene)","Einrichtungen2";"30 - Kinder- und Jugendpsychiatrie","Einrichtungen2";"31 - Psychosomatik","Einrichtungen2";"00 - Bitte eine Einrichtung auswählen","Leer";0,"Leer"},2,0)</f>
        <v>Leer</v>
      </c>
      <c r="Y739" s="39" t="str">
        <f t="shared" si="83"/>
        <v>Leer</v>
      </c>
      <c r="Z739" s="9" t="str">
        <f>VLOOKUP($C739,{"29 - Psychiatrie (Erwachsene)","Psychiatrie";"30 - Kinder- und Jugendpsychiatrie","KJPsychiatrie";"31 - Psychosomatik","Psychosomatik";"00 - Bitte eine Fachabteilung auswählen","Leer";0,"Leer"},2,0)</f>
        <v>Leer</v>
      </c>
    </row>
    <row r="740" spans="2:26" ht="15" customHeight="1" x14ac:dyDescent="0.25">
      <c r="B740" s="78" t="str">
        <f t="shared" si="84"/>
        <v>!!!</v>
      </c>
      <c r="C740" s="279"/>
      <c r="D740" s="272"/>
      <c r="E740" s="280"/>
      <c r="F740" s="92"/>
      <c r="G740" s="281"/>
      <c r="H740" s="46"/>
      <c r="I740" s="46"/>
      <c r="J740" s="72"/>
      <c r="O740" s="9">
        <f t="shared" si="78"/>
        <v>0</v>
      </c>
      <c r="P740" s="9">
        <f>VLOOKUP(C740,{"29 - Psychiatrie (Erwachsene)",1;"30 - Kinder- und Jugendpsychiatrie",1;"31 - Psychosomatik",1;"00 - Bitte eine Fachabteilung auswählen",0;0,0},2,0)</f>
        <v>0</v>
      </c>
      <c r="Q740" s="9">
        <f t="shared" si="79"/>
        <v>0</v>
      </c>
      <c r="R740" s="9">
        <f t="shared" si="80"/>
        <v>0</v>
      </c>
      <c r="S740" s="9">
        <f t="shared" si="81"/>
        <v>0</v>
      </c>
      <c r="T740" s="9">
        <f t="shared" si="82"/>
        <v>0</v>
      </c>
      <c r="V740" s="9">
        <f>VLOOKUP($C740,{"29 - Psychiatrie (Erwachsene)",1;"30 - Kinder- und Jugendpsychiatrie",1;"31 - Psychosomatik",1;"00 - Bitte eine Fachabteilung auswählen",0;0,0},2,0)</f>
        <v>0</v>
      </c>
      <c r="W740" s="9" t="str">
        <f>IF('Angaben KH-Standort'!$D$13&gt;0,"VJ","KJA")</f>
        <v>KJA</v>
      </c>
      <c r="X740" s="9" t="str">
        <f>VLOOKUP(C739,{"29 - Psychiatrie (Erwachsene)","Einrichtungen2";"30 - Kinder- und Jugendpsychiatrie","Einrichtungen2";"31 - Psychosomatik","Einrichtungen2";"00 - Bitte eine Einrichtung auswählen","Leer";0,"Leer"},2,0)</f>
        <v>Leer</v>
      </c>
      <c r="Y740" s="39" t="str">
        <f t="shared" si="83"/>
        <v>Leer</v>
      </c>
      <c r="Z740" s="9" t="str">
        <f>VLOOKUP($C740,{"29 - Psychiatrie (Erwachsene)","Psychiatrie";"30 - Kinder- und Jugendpsychiatrie","KJPsychiatrie";"31 - Psychosomatik","Psychosomatik";"00 - Bitte eine Fachabteilung auswählen","Leer";0,"Leer"},2,0)</f>
        <v>Leer</v>
      </c>
    </row>
    <row r="741" spans="2:26" ht="15" customHeight="1" x14ac:dyDescent="0.25">
      <c r="B741" s="78" t="str">
        <f t="shared" si="84"/>
        <v>!!!</v>
      </c>
      <c r="C741" s="279"/>
      <c r="D741" s="272"/>
      <c r="E741" s="280"/>
      <c r="F741" s="92"/>
      <c r="G741" s="281"/>
      <c r="H741" s="46"/>
      <c r="I741" s="46"/>
      <c r="J741" s="72"/>
      <c r="O741" s="9">
        <f t="shared" si="78"/>
        <v>0</v>
      </c>
      <c r="P741" s="9">
        <f>VLOOKUP(C741,{"29 - Psychiatrie (Erwachsene)",1;"30 - Kinder- und Jugendpsychiatrie",1;"31 - Psychosomatik",1;"00 - Bitte eine Fachabteilung auswählen",0;0,0},2,0)</f>
        <v>0</v>
      </c>
      <c r="Q741" s="9">
        <f t="shared" si="79"/>
        <v>0</v>
      </c>
      <c r="R741" s="9">
        <f t="shared" si="80"/>
        <v>0</v>
      </c>
      <c r="S741" s="9">
        <f t="shared" si="81"/>
        <v>0</v>
      </c>
      <c r="T741" s="9">
        <f t="shared" si="82"/>
        <v>0</v>
      </c>
      <c r="V741" s="9">
        <f>VLOOKUP($C741,{"29 - Psychiatrie (Erwachsene)",1;"30 - Kinder- und Jugendpsychiatrie",1;"31 - Psychosomatik",1;"00 - Bitte eine Fachabteilung auswählen",0;0,0},2,0)</f>
        <v>0</v>
      </c>
      <c r="W741" s="9" t="str">
        <f>IF('Angaben KH-Standort'!$D$13&gt;0,"VJ","KJA")</f>
        <v>KJA</v>
      </c>
      <c r="X741" s="9" t="str">
        <f>VLOOKUP(C740,{"29 - Psychiatrie (Erwachsene)","Einrichtungen2";"30 - Kinder- und Jugendpsychiatrie","Einrichtungen2";"31 - Psychosomatik","Einrichtungen2";"00 - Bitte eine Einrichtung auswählen","Leer";0,"Leer"},2,0)</f>
        <v>Leer</v>
      </c>
      <c r="Y741" s="39" t="str">
        <f t="shared" si="83"/>
        <v>Leer</v>
      </c>
      <c r="Z741" s="9" t="str">
        <f>VLOOKUP($C741,{"29 - Psychiatrie (Erwachsene)","Psychiatrie";"30 - Kinder- und Jugendpsychiatrie","KJPsychiatrie";"31 - Psychosomatik","Psychosomatik";"00 - Bitte eine Fachabteilung auswählen","Leer";0,"Leer"},2,0)</f>
        <v>Leer</v>
      </c>
    </row>
    <row r="742" spans="2:26" ht="15" customHeight="1" x14ac:dyDescent="0.25">
      <c r="B742" s="78" t="str">
        <f t="shared" si="84"/>
        <v>!!!</v>
      </c>
      <c r="C742" s="279"/>
      <c r="D742" s="272"/>
      <c r="E742" s="280"/>
      <c r="F742" s="92"/>
      <c r="G742" s="281"/>
      <c r="H742" s="46"/>
      <c r="I742" s="46"/>
      <c r="J742" s="72"/>
      <c r="O742" s="9">
        <f t="shared" si="78"/>
        <v>0</v>
      </c>
      <c r="P742" s="9">
        <f>VLOOKUP(C742,{"29 - Psychiatrie (Erwachsene)",1;"30 - Kinder- und Jugendpsychiatrie",1;"31 - Psychosomatik",1;"00 - Bitte eine Fachabteilung auswählen",0;0,0},2,0)</f>
        <v>0</v>
      </c>
      <c r="Q742" s="9">
        <f t="shared" si="79"/>
        <v>0</v>
      </c>
      <c r="R742" s="9">
        <f t="shared" si="80"/>
        <v>0</v>
      </c>
      <c r="S742" s="9">
        <f t="shared" si="81"/>
        <v>0</v>
      </c>
      <c r="T742" s="9">
        <f t="shared" si="82"/>
        <v>0</v>
      </c>
      <c r="V742" s="9">
        <f>VLOOKUP($C742,{"29 - Psychiatrie (Erwachsene)",1;"30 - Kinder- und Jugendpsychiatrie",1;"31 - Psychosomatik",1;"00 - Bitte eine Fachabteilung auswählen",0;0,0},2,0)</f>
        <v>0</v>
      </c>
      <c r="W742" s="9" t="str">
        <f>IF('Angaben KH-Standort'!$D$13&gt;0,"VJ","KJA")</f>
        <v>KJA</v>
      </c>
      <c r="X742" s="9" t="str">
        <f>VLOOKUP(C741,{"29 - Psychiatrie (Erwachsene)","Einrichtungen2";"30 - Kinder- und Jugendpsychiatrie","Einrichtungen2";"31 - Psychosomatik","Einrichtungen2";"00 - Bitte eine Einrichtung auswählen","Leer";0,"Leer"},2,0)</f>
        <v>Leer</v>
      </c>
      <c r="Y742" s="39" t="str">
        <f t="shared" si="83"/>
        <v>Leer</v>
      </c>
      <c r="Z742" s="9" t="str">
        <f>VLOOKUP($C742,{"29 - Psychiatrie (Erwachsene)","Psychiatrie";"30 - Kinder- und Jugendpsychiatrie","KJPsychiatrie";"31 - Psychosomatik","Psychosomatik";"00 - Bitte eine Fachabteilung auswählen","Leer";0,"Leer"},2,0)</f>
        <v>Leer</v>
      </c>
    </row>
    <row r="743" spans="2:26" ht="15" customHeight="1" x14ac:dyDescent="0.25">
      <c r="B743" s="78" t="str">
        <f t="shared" si="84"/>
        <v>!!!</v>
      </c>
      <c r="C743" s="279"/>
      <c r="D743" s="272"/>
      <c r="E743" s="280"/>
      <c r="F743" s="92"/>
      <c r="G743" s="281"/>
      <c r="H743" s="46"/>
      <c r="I743" s="46"/>
      <c r="J743" s="72"/>
      <c r="O743" s="9">
        <f t="shared" si="78"/>
        <v>0</v>
      </c>
      <c r="P743" s="9">
        <f>VLOOKUP(C743,{"29 - Psychiatrie (Erwachsene)",1;"30 - Kinder- und Jugendpsychiatrie",1;"31 - Psychosomatik",1;"00 - Bitte eine Fachabteilung auswählen",0;0,0},2,0)</f>
        <v>0</v>
      </c>
      <c r="Q743" s="9">
        <f t="shared" si="79"/>
        <v>0</v>
      </c>
      <c r="R743" s="9">
        <f t="shared" si="80"/>
        <v>0</v>
      </c>
      <c r="S743" s="9">
        <f t="shared" si="81"/>
        <v>0</v>
      </c>
      <c r="T743" s="9">
        <f t="shared" si="82"/>
        <v>0</v>
      </c>
      <c r="V743" s="9">
        <f>VLOOKUP($C743,{"29 - Psychiatrie (Erwachsene)",1;"30 - Kinder- und Jugendpsychiatrie",1;"31 - Psychosomatik",1;"00 - Bitte eine Fachabteilung auswählen",0;0,0},2,0)</f>
        <v>0</v>
      </c>
      <c r="W743" s="9" t="str">
        <f>IF('Angaben KH-Standort'!$D$13&gt;0,"VJ","KJA")</f>
        <v>KJA</v>
      </c>
      <c r="X743" s="9" t="str">
        <f>VLOOKUP(C742,{"29 - Psychiatrie (Erwachsene)","Einrichtungen2";"30 - Kinder- und Jugendpsychiatrie","Einrichtungen2";"31 - Psychosomatik","Einrichtungen2";"00 - Bitte eine Einrichtung auswählen","Leer";0,"Leer"},2,0)</f>
        <v>Leer</v>
      </c>
      <c r="Y743" s="39" t="str">
        <f t="shared" si="83"/>
        <v>Leer</v>
      </c>
      <c r="Z743" s="9" t="str">
        <f>VLOOKUP($C743,{"29 - Psychiatrie (Erwachsene)","Psychiatrie";"30 - Kinder- und Jugendpsychiatrie","KJPsychiatrie";"31 - Psychosomatik","Psychosomatik";"00 - Bitte eine Fachabteilung auswählen","Leer";0,"Leer"},2,0)</f>
        <v>Leer</v>
      </c>
    </row>
    <row r="744" spans="2:26" ht="15" customHeight="1" x14ac:dyDescent="0.25">
      <c r="B744" s="78" t="str">
        <f t="shared" si="84"/>
        <v>!!!</v>
      </c>
      <c r="C744" s="279"/>
      <c r="D744" s="272"/>
      <c r="E744" s="280"/>
      <c r="F744" s="92"/>
      <c r="G744" s="281"/>
      <c r="H744" s="46"/>
      <c r="I744" s="46"/>
      <c r="J744" s="72"/>
      <c r="O744" s="9">
        <f t="shared" si="78"/>
        <v>0</v>
      </c>
      <c r="P744" s="9">
        <f>VLOOKUP(C744,{"29 - Psychiatrie (Erwachsene)",1;"30 - Kinder- und Jugendpsychiatrie",1;"31 - Psychosomatik",1;"00 - Bitte eine Fachabteilung auswählen",0;0,0},2,0)</f>
        <v>0</v>
      </c>
      <c r="Q744" s="9">
        <f t="shared" si="79"/>
        <v>0</v>
      </c>
      <c r="R744" s="9">
        <f t="shared" si="80"/>
        <v>0</v>
      </c>
      <c r="S744" s="9">
        <f t="shared" si="81"/>
        <v>0</v>
      </c>
      <c r="T744" s="9">
        <f t="shared" si="82"/>
        <v>0</v>
      </c>
      <c r="V744" s="9">
        <f>VLOOKUP($C744,{"29 - Psychiatrie (Erwachsene)",1;"30 - Kinder- und Jugendpsychiatrie",1;"31 - Psychosomatik",1;"00 - Bitte eine Fachabteilung auswählen",0;0,0},2,0)</f>
        <v>0</v>
      </c>
      <c r="W744" s="9" t="str">
        <f>IF('Angaben KH-Standort'!$D$13&gt;0,"VJ","KJA")</f>
        <v>KJA</v>
      </c>
      <c r="X744" s="9" t="str">
        <f>VLOOKUP(C743,{"29 - Psychiatrie (Erwachsene)","Einrichtungen2";"30 - Kinder- und Jugendpsychiatrie","Einrichtungen2";"31 - Psychosomatik","Einrichtungen2";"00 - Bitte eine Einrichtung auswählen","Leer";0,"Leer"},2,0)</f>
        <v>Leer</v>
      </c>
      <c r="Y744" s="39" t="str">
        <f t="shared" si="83"/>
        <v>Leer</v>
      </c>
      <c r="Z744" s="9" t="str">
        <f>VLOOKUP($C744,{"29 - Psychiatrie (Erwachsene)","Psychiatrie";"30 - Kinder- und Jugendpsychiatrie","KJPsychiatrie";"31 - Psychosomatik","Psychosomatik";"00 - Bitte eine Fachabteilung auswählen","Leer";0,"Leer"},2,0)</f>
        <v>Leer</v>
      </c>
    </row>
    <row r="745" spans="2:26" ht="15" customHeight="1" x14ac:dyDescent="0.25">
      <c r="B745" s="78" t="str">
        <f t="shared" si="84"/>
        <v>!!!</v>
      </c>
      <c r="C745" s="279"/>
      <c r="D745" s="272"/>
      <c r="E745" s="280"/>
      <c r="F745" s="92"/>
      <c r="G745" s="281"/>
      <c r="H745" s="46"/>
      <c r="I745" s="46"/>
      <c r="J745" s="72"/>
      <c r="O745" s="9">
        <f t="shared" si="78"/>
        <v>0</v>
      </c>
      <c r="P745" s="9">
        <f>VLOOKUP(C745,{"29 - Psychiatrie (Erwachsene)",1;"30 - Kinder- und Jugendpsychiatrie",1;"31 - Psychosomatik",1;"00 - Bitte eine Fachabteilung auswählen",0;0,0},2,0)</f>
        <v>0</v>
      </c>
      <c r="Q745" s="9">
        <f t="shared" si="79"/>
        <v>0</v>
      </c>
      <c r="R745" s="9">
        <f t="shared" si="80"/>
        <v>0</v>
      </c>
      <c r="S745" s="9">
        <f t="shared" si="81"/>
        <v>0</v>
      </c>
      <c r="T745" s="9">
        <f t="shared" si="82"/>
        <v>0</v>
      </c>
      <c r="V745" s="9">
        <f>VLOOKUP($C745,{"29 - Psychiatrie (Erwachsene)",1;"30 - Kinder- und Jugendpsychiatrie",1;"31 - Psychosomatik",1;"00 - Bitte eine Fachabteilung auswählen",0;0,0},2,0)</f>
        <v>0</v>
      </c>
      <c r="W745" s="9" t="str">
        <f>IF('Angaben KH-Standort'!$D$13&gt;0,"VJ","KJA")</f>
        <v>KJA</v>
      </c>
      <c r="X745" s="9" t="str">
        <f>VLOOKUP(C744,{"29 - Psychiatrie (Erwachsene)","Einrichtungen2";"30 - Kinder- und Jugendpsychiatrie","Einrichtungen2";"31 - Psychosomatik","Einrichtungen2";"00 - Bitte eine Einrichtung auswählen","Leer";0,"Leer"},2,0)</f>
        <v>Leer</v>
      </c>
      <c r="Y745" s="39" t="str">
        <f t="shared" si="83"/>
        <v>Leer</v>
      </c>
      <c r="Z745" s="9" t="str">
        <f>VLOOKUP($C745,{"29 - Psychiatrie (Erwachsene)","Psychiatrie";"30 - Kinder- und Jugendpsychiatrie","KJPsychiatrie";"31 - Psychosomatik","Psychosomatik";"00 - Bitte eine Fachabteilung auswählen","Leer";0,"Leer"},2,0)</f>
        <v>Leer</v>
      </c>
    </row>
    <row r="746" spans="2:26" ht="15" customHeight="1" x14ac:dyDescent="0.25">
      <c r="B746" s="78" t="str">
        <f t="shared" si="84"/>
        <v>!!!</v>
      </c>
      <c r="C746" s="279"/>
      <c r="D746" s="272"/>
      <c r="E746" s="280"/>
      <c r="F746" s="92"/>
      <c r="G746" s="281"/>
      <c r="H746" s="46"/>
      <c r="I746" s="46"/>
      <c r="J746" s="72"/>
      <c r="O746" s="9">
        <f t="shared" si="78"/>
        <v>0</v>
      </c>
      <c r="P746" s="9">
        <f>VLOOKUP(C746,{"29 - Psychiatrie (Erwachsene)",1;"30 - Kinder- und Jugendpsychiatrie",1;"31 - Psychosomatik",1;"00 - Bitte eine Fachabteilung auswählen",0;0,0},2,0)</f>
        <v>0</v>
      </c>
      <c r="Q746" s="9">
        <f t="shared" si="79"/>
        <v>0</v>
      </c>
      <c r="R746" s="9">
        <f t="shared" si="80"/>
        <v>0</v>
      </c>
      <c r="S746" s="9">
        <f t="shared" si="81"/>
        <v>0</v>
      </c>
      <c r="T746" s="9">
        <f t="shared" si="82"/>
        <v>0</v>
      </c>
      <c r="V746" s="9">
        <f>VLOOKUP($C746,{"29 - Psychiatrie (Erwachsene)",1;"30 - Kinder- und Jugendpsychiatrie",1;"31 - Psychosomatik",1;"00 - Bitte eine Fachabteilung auswählen",0;0,0},2,0)</f>
        <v>0</v>
      </c>
      <c r="W746" s="9" t="str">
        <f>IF('Angaben KH-Standort'!$D$13&gt;0,"VJ","KJA")</f>
        <v>KJA</v>
      </c>
      <c r="X746" s="9" t="str">
        <f>VLOOKUP(C745,{"29 - Psychiatrie (Erwachsene)","Einrichtungen2";"30 - Kinder- und Jugendpsychiatrie","Einrichtungen2";"31 - Psychosomatik","Einrichtungen2";"00 - Bitte eine Einrichtung auswählen","Leer";0,"Leer"},2,0)</f>
        <v>Leer</v>
      </c>
      <c r="Y746" s="39" t="str">
        <f t="shared" si="83"/>
        <v>Leer</v>
      </c>
      <c r="Z746" s="9" t="str">
        <f>VLOOKUP($C746,{"29 - Psychiatrie (Erwachsene)","Psychiatrie";"30 - Kinder- und Jugendpsychiatrie","KJPsychiatrie";"31 - Psychosomatik","Psychosomatik";"00 - Bitte eine Fachabteilung auswählen","Leer";0,"Leer"},2,0)</f>
        <v>Leer</v>
      </c>
    </row>
    <row r="747" spans="2:26" ht="15" customHeight="1" x14ac:dyDescent="0.25">
      <c r="B747" s="78" t="str">
        <f t="shared" si="84"/>
        <v>!!!</v>
      </c>
      <c r="C747" s="279"/>
      <c r="D747" s="272"/>
      <c r="E747" s="280"/>
      <c r="F747" s="92"/>
      <c r="G747" s="281"/>
      <c r="H747" s="46"/>
      <c r="I747" s="46"/>
      <c r="J747" s="72"/>
      <c r="O747" s="9">
        <f t="shared" si="78"/>
        <v>0</v>
      </c>
      <c r="P747" s="9">
        <f>VLOOKUP(C747,{"29 - Psychiatrie (Erwachsene)",1;"30 - Kinder- und Jugendpsychiatrie",1;"31 - Psychosomatik",1;"00 - Bitte eine Fachabteilung auswählen",0;0,0},2,0)</f>
        <v>0</v>
      </c>
      <c r="Q747" s="9">
        <f t="shared" si="79"/>
        <v>0</v>
      </c>
      <c r="R747" s="9">
        <f t="shared" si="80"/>
        <v>0</v>
      </c>
      <c r="S747" s="9">
        <f t="shared" si="81"/>
        <v>0</v>
      </c>
      <c r="T747" s="9">
        <f t="shared" si="82"/>
        <v>0</v>
      </c>
      <c r="V747" s="9">
        <f>VLOOKUP($C747,{"29 - Psychiatrie (Erwachsene)",1;"30 - Kinder- und Jugendpsychiatrie",1;"31 - Psychosomatik",1;"00 - Bitte eine Fachabteilung auswählen",0;0,0},2,0)</f>
        <v>0</v>
      </c>
      <c r="W747" s="9" t="str">
        <f>IF('Angaben KH-Standort'!$D$13&gt;0,"VJ","KJA")</f>
        <v>KJA</v>
      </c>
      <c r="X747" s="9" t="str">
        <f>VLOOKUP(C746,{"29 - Psychiatrie (Erwachsene)","Einrichtungen2";"30 - Kinder- und Jugendpsychiatrie","Einrichtungen2";"31 - Psychosomatik","Einrichtungen2";"00 - Bitte eine Einrichtung auswählen","Leer";0,"Leer"},2,0)</f>
        <v>Leer</v>
      </c>
      <c r="Y747" s="39" t="str">
        <f t="shared" si="83"/>
        <v>Leer</v>
      </c>
      <c r="Z747" s="9" t="str">
        <f>VLOOKUP($C747,{"29 - Psychiatrie (Erwachsene)","Psychiatrie";"30 - Kinder- und Jugendpsychiatrie","KJPsychiatrie";"31 - Psychosomatik","Psychosomatik";"00 - Bitte eine Fachabteilung auswählen","Leer";0,"Leer"},2,0)</f>
        <v>Leer</v>
      </c>
    </row>
    <row r="748" spans="2:26" ht="15" customHeight="1" x14ac:dyDescent="0.25">
      <c r="B748" s="78" t="str">
        <f t="shared" si="84"/>
        <v>!!!</v>
      </c>
      <c r="C748" s="279"/>
      <c r="D748" s="272"/>
      <c r="E748" s="280"/>
      <c r="F748" s="92"/>
      <c r="G748" s="281"/>
      <c r="H748" s="46"/>
      <c r="I748" s="46"/>
      <c r="J748" s="72"/>
      <c r="O748" s="9">
        <f t="shared" si="78"/>
        <v>0</v>
      </c>
      <c r="P748" s="9">
        <f>VLOOKUP(C748,{"29 - Psychiatrie (Erwachsene)",1;"30 - Kinder- und Jugendpsychiatrie",1;"31 - Psychosomatik",1;"00 - Bitte eine Fachabteilung auswählen",0;0,0},2,0)</f>
        <v>0</v>
      </c>
      <c r="Q748" s="9">
        <f t="shared" si="79"/>
        <v>0</v>
      </c>
      <c r="R748" s="9">
        <f t="shared" si="80"/>
        <v>0</v>
      </c>
      <c r="S748" s="9">
        <f t="shared" si="81"/>
        <v>0</v>
      </c>
      <c r="T748" s="9">
        <f t="shared" si="82"/>
        <v>0</v>
      </c>
      <c r="V748" s="9">
        <f>VLOOKUP($C748,{"29 - Psychiatrie (Erwachsene)",1;"30 - Kinder- und Jugendpsychiatrie",1;"31 - Psychosomatik",1;"00 - Bitte eine Fachabteilung auswählen",0;0,0},2,0)</f>
        <v>0</v>
      </c>
      <c r="W748" s="9" t="str">
        <f>IF('Angaben KH-Standort'!$D$13&gt;0,"VJ","KJA")</f>
        <v>KJA</v>
      </c>
      <c r="X748" s="9" t="str">
        <f>VLOOKUP(C747,{"29 - Psychiatrie (Erwachsene)","Einrichtungen2";"30 - Kinder- und Jugendpsychiatrie","Einrichtungen2";"31 - Psychosomatik","Einrichtungen2";"00 - Bitte eine Einrichtung auswählen","Leer";0,"Leer"},2,0)</f>
        <v>Leer</v>
      </c>
      <c r="Y748" s="39" t="str">
        <f t="shared" si="83"/>
        <v>Leer</v>
      </c>
      <c r="Z748" s="9" t="str">
        <f>VLOOKUP($C748,{"29 - Psychiatrie (Erwachsene)","Psychiatrie";"30 - Kinder- und Jugendpsychiatrie","KJPsychiatrie";"31 - Psychosomatik","Psychosomatik";"00 - Bitte eine Fachabteilung auswählen","Leer";0,"Leer"},2,0)</f>
        <v>Leer</v>
      </c>
    </row>
    <row r="749" spans="2:26" ht="15" customHeight="1" x14ac:dyDescent="0.25">
      <c r="B749" s="78" t="str">
        <f t="shared" si="84"/>
        <v>!!!</v>
      </c>
      <c r="C749" s="279"/>
      <c r="D749" s="272"/>
      <c r="E749" s="280"/>
      <c r="F749" s="92"/>
      <c r="G749" s="281"/>
      <c r="H749" s="46"/>
      <c r="I749" s="46"/>
      <c r="J749" s="72"/>
      <c r="O749" s="9">
        <f t="shared" si="78"/>
        <v>0</v>
      </c>
      <c r="P749" s="9">
        <f>VLOOKUP(C749,{"29 - Psychiatrie (Erwachsene)",1;"30 - Kinder- und Jugendpsychiatrie",1;"31 - Psychosomatik",1;"00 - Bitte eine Fachabteilung auswählen",0;0,0},2,0)</f>
        <v>0</v>
      </c>
      <c r="Q749" s="9">
        <f t="shared" si="79"/>
        <v>0</v>
      </c>
      <c r="R749" s="9">
        <f t="shared" si="80"/>
        <v>0</v>
      </c>
      <c r="S749" s="9">
        <f t="shared" si="81"/>
        <v>0</v>
      </c>
      <c r="T749" s="9">
        <f t="shared" si="82"/>
        <v>0</v>
      </c>
      <c r="V749" s="9">
        <f>VLOOKUP($C749,{"29 - Psychiatrie (Erwachsene)",1;"30 - Kinder- und Jugendpsychiatrie",1;"31 - Psychosomatik",1;"00 - Bitte eine Fachabteilung auswählen",0;0,0},2,0)</f>
        <v>0</v>
      </c>
      <c r="W749" s="9" t="str">
        <f>IF('Angaben KH-Standort'!$D$13&gt;0,"VJ","KJA")</f>
        <v>KJA</v>
      </c>
      <c r="X749" s="9" t="str">
        <f>VLOOKUP(C748,{"29 - Psychiatrie (Erwachsene)","Einrichtungen2";"30 - Kinder- und Jugendpsychiatrie","Einrichtungen2";"31 - Psychosomatik","Einrichtungen2";"00 - Bitte eine Einrichtung auswählen","Leer";0,"Leer"},2,0)</f>
        <v>Leer</v>
      </c>
      <c r="Y749" s="39" t="str">
        <f t="shared" si="83"/>
        <v>Leer</v>
      </c>
      <c r="Z749" s="9" t="str">
        <f>VLOOKUP($C749,{"29 - Psychiatrie (Erwachsene)","Psychiatrie";"30 - Kinder- und Jugendpsychiatrie","KJPsychiatrie";"31 - Psychosomatik","Psychosomatik";"00 - Bitte eine Fachabteilung auswählen","Leer";0,"Leer"},2,0)</f>
        <v>Leer</v>
      </c>
    </row>
    <row r="750" spans="2:26" ht="15" customHeight="1" x14ac:dyDescent="0.25">
      <c r="B750" s="78" t="str">
        <f t="shared" si="84"/>
        <v>!!!</v>
      </c>
      <c r="C750" s="279"/>
      <c r="D750" s="272"/>
      <c r="E750" s="280"/>
      <c r="F750" s="92"/>
      <c r="G750" s="281"/>
      <c r="H750" s="46"/>
      <c r="I750" s="46"/>
      <c r="J750" s="72"/>
      <c r="O750" s="9">
        <f t="shared" si="78"/>
        <v>0</v>
      </c>
      <c r="P750" s="9">
        <f>VLOOKUP(C750,{"29 - Psychiatrie (Erwachsene)",1;"30 - Kinder- und Jugendpsychiatrie",1;"31 - Psychosomatik",1;"00 - Bitte eine Fachabteilung auswählen",0;0,0},2,0)</f>
        <v>0</v>
      </c>
      <c r="Q750" s="9">
        <f t="shared" si="79"/>
        <v>0</v>
      </c>
      <c r="R750" s="9">
        <f t="shared" si="80"/>
        <v>0</v>
      </c>
      <c r="S750" s="9">
        <f t="shared" si="81"/>
        <v>0</v>
      </c>
      <c r="T750" s="9">
        <f t="shared" si="82"/>
        <v>0</v>
      </c>
      <c r="V750" s="9">
        <f>VLOOKUP($C750,{"29 - Psychiatrie (Erwachsene)",1;"30 - Kinder- und Jugendpsychiatrie",1;"31 - Psychosomatik",1;"00 - Bitte eine Fachabteilung auswählen",0;0,0},2,0)</f>
        <v>0</v>
      </c>
      <c r="W750" s="9" t="str">
        <f>IF('Angaben KH-Standort'!$D$13&gt;0,"VJ","KJA")</f>
        <v>KJA</v>
      </c>
      <c r="X750" s="9" t="str">
        <f>VLOOKUP(C749,{"29 - Psychiatrie (Erwachsene)","Einrichtungen2";"30 - Kinder- und Jugendpsychiatrie","Einrichtungen2";"31 - Psychosomatik","Einrichtungen2";"00 - Bitte eine Einrichtung auswählen","Leer";0,"Leer"},2,0)</f>
        <v>Leer</v>
      </c>
      <c r="Y750" s="39" t="str">
        <f t="shared" si="83"/>
        <v>Leer</v>
      </c>
      <c r="Z750" s="9" t="str">
        <f>VLOOKUP($C750,{"29 - Psychiatrie (Erwachsene)","Psychiatrie";"30 - Kinder- und Jugendpsychiatrie","KJPsychiatrie";"31 - Psychosomatik","Psychosomatik";"00 - Bitte eine Fachabteilung auswählen","Leer";0,"Leer"},2,0)</f>
        <v>Leer</v>
      </c>
    </row>
    <row r="751" spans="2:26" ht="15" customHeight="1" x14ac:dyDescent="0.25">
      <c r="B751" s="78" t="str">
        <f t="shared" si="84"/>
        <v>!!!</v>
      </c>
      <c r="C751" s="279"/>
      <c r="D751" s="272"/>
      <c r="E751" s="280"/>
      <c r="F751" s="92"/>
      <c r="G751" s="281"/>
      <c r="H751" s="46"/>
      <c r="I751" s="46"/>
      <c r="J751" s="72"/>
      <c r="O751" s="9">
        <f t="shared" si="78"/>
        <v>0</v>
      </c>
      <c r="P751" s="9">
        <f>VLOOKUP(C751,{"29 - Psychiatrie (Erwachsene)",1;"30 - Kinder- und Jugendpsychiatrie",1;"31 - Psychosomatik",1;"00 - Bitte eine Fachabteilung auswählen",0;0,0},2,0)</f>
        <v>0</v>
      </c>
      <c r="Q751" s="9">
        <f t="shared" si="79"/>
        <v>0</v>
      </c>
      <c r="R751" s="9">
        <f t="shared" si="80"/>
        <v>0</v>
      </c>
      <c r="S751" s="9">
        <f t="shared" si="81"/>
        <v>0</v>
      </c>
      <c r="T751" s="9">
        <f t="shared" si="82"/>
        <v>0</v>
      </c>
      <c r="V751" s="9">
        <f>VLOOKUP($C751,{"29 - Psychiatrie (Erwachsene)",1;"30 - Kinder- und Jugendpsychiatrie",1;"31 - Psychosomatik",1;"00 - Bitte eine Fachabteilung auswählen",0;0,0},2,0)</f>
        <v>0</v>
      </c>
      <c r="W751" s="9" t="str">
        <f>IF('Angaben KH-Standort'!$D$13&gt;0,"VJ","KJA")</f>
        <v>KJA</v>
      </c>
      <c r="X751" s="9" t="str">
        <f>VLOOKUP(C750,{"29 - Psychiatrie (Erwachsene)","Einrichtungen2";"30 - Kinder- und Jugendpsychiatrie","Einrichtungen2";"31 - Psychosomatik","Einrichtungen2";"00 - Bitte eine Einrichtung auswählen","Leer";0,"Leer"},2,0)</f>
        <v>Leer</v>
      </c>
      <c r="Y751" s="39" t="str">
        <f t="shared" si="83"/>
        <v>Leer</v>
      </c>
      <c r="Z751" s="9" t="str">
        <f>VLOOKUP($C751,{"29 - Psychiatrie (Erwachsene)","Psychiatrie";"30 - Kinder- und Jugendpsychiatrie","KJPsychiatrie";"31 - Psychosomatik","Psychosomatik";"00 - Bitte eine Fachabteilung auswählen","Leer";0,"Leer"},2,0)</f>
        <v>Leer</v>
      </c>
    </row>
    <row r="752" spans="2:26" ht="15" customHeight="1" x14ac:dyDescent="0.25">
      <c r="B752" s="78" t="str">
        <f t="shared" si="84"/>
        <v>!!!</v>
      </c>
      <c r="C752" s="279"/>
      <c r="D752" s="272"/>
      <c r="E752" s="280"/>
      <c r="F752" s="92"/>
      <c r="G752" s="281"/>
      <c r="H752" s="46"/>
      <c r="I752" s="46"/>
      <c r="J752" s="72"/>
      <c r="O752" s="9">
        <f t="shared" si="78"/>
        <v>0</v>
      </c>
      <c r="P752" s="9">
        <f>VLOOKUP(C752,{"29 - Psychiatrie (Erwachsene)",1;"30 - Kinder- und Jugendpsychiatrie",1;"31 - Psychosomatik",1;"00 - Bitte eine Fachabteilung auswählen",0;0,0},2,0)</f>
        <v>0</v>
      </c>
      <c r="Q752" s="9">
        <f t="shared" si="79"/>
        <v>0</v>
      </c>
      <c r="R752" s="9">
        <f t="shared" si="80"/>
        <v>0</v>
      </c>
      <c r="S752" s="9">
        <f t="shared" si="81"/>
        <v>0</v>
      </c>
      <c r="T752" s="9">
        <f t="shared" si="82"/>
        <v>0</v>
      </c>
      <c r="V752" s="9">
        <f>VLOOKUP($C752,{"29 - Psychiatrie (Erwachsene)",1;"30 - Kinder- und Jugendpsychiatrie",1;"31 - Psychosomatik",1;"00 - Bitte eine Fachabteilung auswählen",0;0,0},2,0)</f>
        <v>0</v>
      </c>
      <c r="W752" s="9" t="str">
        <f>IF('Angaben KH-Standort'!$D$13&gt;0,"VJ","KJA")</f>
        <v>KJA</v>
      </c>
      <c r="X752" s="9" t="str">
        <f>VLOOKUP(C751,{"29 - Psychiatrie (Erwachsene)","Einrichtungen2";"30 - Kinder- und Jugendpsychiatrie","Einrichtungen2";"31 - Psychosomatik","Einrichtungen2";"00 - Bitte eine Einrichtung auswählen","Leer";0,"Leer"},2,0)</f>
        <v>Leer</v>
      </c>
      <c r="Y752" s="39" t="str">
        <f t="shared" si="83"/>
        <v>Leer</v>
      </c>
      <c r="Z752" s="9" t="str">
        <f>VLOOKUP($C752,{"29 - Psychiatrie (Erwachsene)","Psychiatrie";"30 - Kinder- und Jugendpsychiatrie","KJPsychiatrie";"31 - Psychosomatik","Psychosomatik";"00 - Bitte eine Fachabteilung auswählen","Leer";0,"Leer"},2,0)</f>
        <v>Leer</v>
      </c>
    </row>
    <row r="753" spans="2:26" ht="15" customHeight="1" x14ac:dyDescent="0.25">
      <c r="B753" s="78" t="str">
        <f t="shared" si="84"/>
        <v>!!!</v>
      </c>
      <c r="C753" s="279"/>
      <c r="D753" s="272"/>
      <c r="E753" s="280"/>
      <c r="F753" s="92"/>
      <c r="G753" s="281"/>
      <c r="H753" s="46"/>
      <c r="I753" s="46"/>
      <c r="J753" s="72"/>
      <c r="O753" s="9">
        <f t="shared" si="78"/>
        <v>0</v>
      </c>
      <c r="P753" s="9">
        <f>VLOOKUP(C753,{"29 - Psychiatrie (Erwachsene)",1;"30 - Kinder- und Jugendpsychiatrie",1;"31 - Psychosomatik",1;"00 - Bitte eine Fachabteilung auswählen",0;0,0},2,0)</f>
        <v>0</v>
      </c>
      <c r="Q753" s="9">
        <f t="shared" si="79"/>
        <v>0</v>
      </c>
      <c r="R753" s="9">
        <f t="shared" si="80"/>
        <v>0</v>
      </c>
      <c r="S753" s="9">
        <f t="shared" si="81"/>
        <v>0</v>
      </c>
      <c r="T753" s="9">
        <f t="shared" si="82"/>
        <v>0</v>
      </c>
      <c r="V753" s="9">
        <f>VLOOKUP($C753,{"29 - Psychiatrie (Erwachsene)",1;"30 - Kinder- und Jugendpsychiatrie",1;"31 - Psychosomatik",1;"00 - Bitte eine Fachabteilung auswählen",0;0,0},2,0)</f>
        <v>0</v>
      </c>
      <c r="W753" s="9" t="str">
        <f>IF('Angaben KH-Standort'!$D$13&gt;0,"VJ","KJA")</f>
        <v>KJA</v>
      </c>
      <c r="X753" s="9" t="str">
        <f>VLOOKUP(C752,{"29 - Psychiatrie (Erwachsene)","Einrichtungen2";"30 - Kinder- und Jugendpsychiatrie","Einrichtungen2";"31 - Psychosomatik","Einrichtungen2";"00 - Bitte eine Einrichtung auswählen","Leer";0,"Leer"},2,0)</f>
        <v>Leer</v>
      </c>
      <c r="Y753" s="39" t="str">
        <f t="shared" si="83"/>
        <v>Leer</v>
      </c>
      <c r="Z753" s="9" t="str">
        <f>VLOOKUP($C753,{"29 - Psychiatrie (Erwachsene)","Psychiatrie";"30 - Kinder- und Jugendpsychiatrie","KJPsychiatrie";"31 - Psychosomatik","Psychosomatik";"00 - Bitte eine Fachabteilung auswählen","Leer";0,"Leer"},2,0)</f>
        <v>Leer</v>
      </c>
    </row>
    <row r="754" spans="2:26" ht="15" customHeight="1" x14ac:dyDescent="0.25">
      <c r="B754" s="78" t="str">
        <f t="shared" si="84"/>
        <v>!!!</v>
      </c>
      <c r="C754" s="279"/>
      <c r="D754" s="272"/>
      <c r="E754" s="280"/>
      <c r="F754" s="92"/>
      <c r="G754" s="281"/>
      <c r="H754" s="46"/>
      <c r="I754" s="46"/>
      <c r="J754" s="72"/>
      <c r="O754" s="9">
        <f t="shared" si="78"/>
        <v>0</v>
      </c>
      <c r="P754" s="9">
        <f>VLOOKUP(C754,{"29 - Psychiatrie (Erwachsene)",1;"30 - Kinder- und Jugendpsychiatrie",1;"31 - Psychosomatik",1;"00 - Bitte eine Fachabteilung auswählen",0;0,0},2,0)</f>
        <v>0</v>
      </c>
      <c r="Q754" s="9">
        <f t="shared" si="79"/>
        <v>0</v>
      </c>
      <c r="R754" s="9">
        <f t="shared" si="80"/>
        <v>0</v>
      </c>
      <c r="S754" s="9">
        <f t="shared" si="81"/>
        <v>0</v>
      </c>
      <c r="T754" s="9">
        <f t="shared" si="82"/>
        <v>0</v>
      </c>
      <c r="V754" s="9">
        <f>VLOOKUP($C754,{"29 - Psychiatrie (Erwachsene)",1;"30 - Kinder- und Jugendpsychiatrie",1;"31 - Psychosomatik",1;"00 - Bitte eine Fachabteilung auswählen",0;0,0},2,0)</f>
        <v>0</v>
      </c>
      <c r="W754" s="9" t="str">
        <f>IF('Angaben KH-Standort'!$D$13&gt;0,"VJ","KJA")</f>
        <v>KJA</v>
      </c>
      <c r="X754" s="9" t="str">
        <f>VLOOKUP(C753,{"29 - Psychiatrie (Erwachsene)","Einrichtungen2";"30 - Kinder- und Jugendpsychiatrie","Einrichtungen2";"31 - Psychosomatik","Einrichtungen2";"00 - Bitte eine Einrichtung auswählen","Leer";0,"Leer"},2,0)</f>
        <v>Leer</v>
      </c>
      <c r="Y754" s="39" t="str">
        <f t="shared" si="83"/>
        <v>Leer</v>
      </c>
      <c r="Z754" s="9" t="str">
        <f>VLOOKUP($C754,{"29 - Psychiatrie (Erwachsene)","Psychiatrie";"30 - Kinder- und Jugendpsychiatrie","KJPsychiatrie";"31 - Psychosomatik","Psychosomatik";"00 - Bitte eine Fachabteilung auswählen","Leer";0,"Leer"},2,0)</f>
        <v>Leer</v>
      </c>
    </row>
    <row r="755" spans="2:26" ht="15" customHeight="1" x14ac:dyDescent="0.25">
      <c r="B755" s="78" t="str">
        <f t="shared" si="84"/>
        <v>!!!</v>
      </c>
      <c r="C755" s="279"/>
      <c r="D755" s="272"/>
      <c r="E755" s="280"/>
      <c r="F755" s="92"/>
      <c r="G755" s="281"/>
      <c r="H755" s="46"/>
      <c r="I755" s="46"/>
      <c r="J755" s="72"/>
      <c r="O755" s="9">
        <f t="shared" si="78"/>
        <v>0</v>
      </c>
      <c r="P755" s="9">
        <f>VLOOKUP(C755,{"29 - Psychiatrie (Erwachsene)",1;"30 - Kinder- und Jugendpsychiatrie",1;"31 - Psychosomatik",1;"00 - Bitte eine Fachabteilung auswählen",0;0,0},2,0)</f>
        <v>0</v>
      </c>
      <c r="Q755" s="9">
        <f t="shared" si="79"/>
        <v>0</v>
      </c>
      <c r="R755" s="9">
        <f t="shared" si="80"/>
        <v>0</v>
      </c>
      <c r="S755" s="9">
        <f t="shared" si="81"/>
        <v>0</v>
      </c>
      <c r="T755" s="9">
        <f t="shared" si="82"/>
        <v>0</v>
      </c>
      <c r="V755" s="9">
        <f>VLOOKUP($C755,{"29 - Psychiatrie (Erwachsene)",1;"30 - Kinder- und Jugendpsychiatrie",1;"31 - Psychosomatik",1;"00 - Bitte eine Fachabteilung auswählen",0;0,0},2,0)</f>
        <v>0</v>
      </c>
      <c r="W755" s="9" t="str">
        <f>IF('Angaben KH-Standort'!$D$13&gt;0,"VJ","KJA")</f>
        <v>KJA</v>
      </c>
      <c r="X755" s="9" t="str">
        <f>VLOOKUP(C754,{"29 - Psychiatrie (Erwachsene)","Einrichtungen2";"30 - Kinder- und Jugendpsychiatrie","Einrichtungen2";"31 - Psychosomatik","Einrichtungen2";"00 - Bitte eine Einrichtung auswählen","Leer";0,"Leer"},2,0)</f>
        <v>Leer</v>
      </c>
      <c r="Y755" s="39" t="str">
        <f t="shared" si="83"/>
        <v>Leer</v>
      </c>
      <c r="Z755" s="9" t="str">
        <f>VLOOKUP($C755,{"29 - Psychiatrie (Erwachsene)","Psychiatrie";"30 - Kinder- und Jugendpsychiatrie","KJPsychiatrie";"31 - Psychosomatik","Psychosomatik";"00 - Bitte eine Fachabteilung auswählen","Leer";0,"Leer"},2,0)</f>
        <v>Leer</v>
      </c>
    </row>
    <row r="756" spans="2:26" ht="15" customHeight="1" x14ac:dyDescent="0.25">
      <c r="B756" s="78" t="str">
        <f t="shared" si="84"/>
        <v>!!!</v>
      </c>
      <c r="C756" s="279"/>
      <c r="D756" s="272"/>
      <c r="E756" s="280"/>
      <c r="F756" s="92"/>
      <c r="G756" s="281"/>
      <c r="H756" s="46"/>
      <c r="I756" s="46"/>
      <c r="J756" s="72"/>
      <c r="O756" s="9">
        <f t="shared" si="78"/>
        <v>0</v>
      </c>
      <c r="P756" s="9">
        <f>VLOOKUP(C756,{"29 - Psychiatrie (Erwachsene)",1;"30 - Kinder- und Jugendpsychiatrie",1;"31 - Psychosomatik",1;"00 - Bitte eine Fachabteilung auswählen",0;0,0},2,0)</f>
        <v>0</v>
      </c>
      <c r="Q756" s="9">
        <f t="shared" si="79"/>
        <v>0</v>
      </c>
      <c r="R756" s="9">
        <f t="shared" si="80"/>
        <v>0</v>
      </c>
      <c r="S756" s="9">
        <f t="shared" si="81"/>
        <v>0</v>
      </c>
      <c r="T756" s="9">
        <f t="shared" si="82"/>
        <v>0</v>
      </c>
      <c r="V756" s="9">
        <f>VLOOKUP($C756,{"29 - Psychiatrie (Erwachsene)",1;"30 - Kinder- und Jugendpsychiatrie",1;"31 - Psychosomatik",1;"00 - Bitte eine Fachabteilung auswählen",0;0,0},2,0)</f>
        <v>0</v>
      </c>
      <c r="W756" s="9" t="str">
        <f>IF('Angaben KH-Standort'!$D$13&gt;0,"VJ","KJA")</f>
        <v>KJA</v>
      </c>
      <c r="X756" s="9" t="str">
        <f>VLOOKUP(C755,{"29 - Psychiatrie (Erwachsene)","Einrichtungen2";"30 - Kinder- und Jugendpsychiatrie","Einrichtungen2";"31 - Psychosomatik","Einrichtungen2";"00 - Bitte eine Einrichtung auswählen","Leer";0,"Leer"},2,0)</f>
        <v>Leer</v>
      </c>
      <c r="Y756" s="39" t="str">
        <f t="shared" si="83"/>
        <v>Leer</v>
      </c>
      <c r="Z756" s="9" t="str">
        <f>VLOOKUP($C756,{"29 - Psychiatrie (Erwachsene)","Psychiatrie";"30 - Kinder- und Jugendpsychiatrie","KJPsychiatrie";"31 - Psychosomatik","Psychosomatik";"00 - Bitte eine Fachabteilung auswählen","Leer";0,"Leer"},2,0)</f>
        <v>Leer</v>
      </c>
    </row>
    <row r="757" spans="2:26" ht="15" customHeight="1" x14ac:dyDescent="0.25">
      <c r="B757" s="78" t="str">
        <f t="shared" si="84"/>
        <v>!!!</v>
      </c>
      <c r="C757" s="279"/>
      <c r="D757" s="272"/>
      <c r="E757" s="280"/>
      <c r="F757" s="92"/>
      <c r="G757" s="281"/>
      <c r="H757" s="46"/>
      <c r="I757" s="46"/>
      <c r="J757" s="72"/>
      <c r="O757" s="9">
        <f t="shared" si="78"/>
        <v>0</v>
      </c>
      <c r="P757" s="9">
        <f>VLOOKUP(C757,{"29 - Psychiatrie (Erwachsene)",1;"30 - Kinder- und Jugendpsychiatrie",1;"31 - Psychosomatik",1;"00 - Bitte eine Fachabteilung auswählen",0;0,0},2,0)</f>
        <v>0</v>
      </c>
      <c r="Q757" s="9">
        <f t="shared" si="79"/>
        <v>0</v>
      </c>
      <c r="R757" s="9">
        <f t="shared" si="80"/>
        <v>0</v>
      </c>
      <c r="S757" s="9">
        <f t="shared" si="81"/>
        <v>0</v>
      </c>
      <c r="T757" s="9">
        <f t="shared" si="82"/>
        <v>0</v>
      </c>
      <c r="V757" s="9">
        <f>VLOOKUP($C757,{"29 - Psychiatrie (Erwachsene)",1;"30 - Kinder- und Jugendpsychiatrie",1;"31 - Psychosomatik",1;"00 - Bitte eine Fachabteilung auswählen",0;0,0},2,0)</f>
        <v>0</v>
      </c>
      <c r="W757" s="9" t="str">
        <f>IF('Angaben KH-Standort'!$D$13&gt;0,"VJ","KJA")</f>
        <v>KJA</v>
      </c>
      <c r="X757" s="9" t="str">
        <f>VLOOKUP(C756,{"29 - Psychiatrie (Erwachsene)","Einrichtungen2";"30 - Kinder- und Jugendpsychiatrie","Einrichtungen2";"31 - Psychosomatik","Einrichtungen2";"00 - Bitte eine Einrichtung auswählen","Leer";0,"Leer"},2,0)</f>
        <v>Leer</v>
      </c>
      <c r="Y757" s="39" t="str">
        <f t="shared" si="83"/>
        <v>Leer</v>
      </c>
      <c r="Z757" s="9" t="str">
        <f>VLOOKUP($C757,{"29 - Psychiatrie (Erwachsene)","Psychiatrie";"30 - Kinder- und Jugendpsychiatrie","KJPsychiatrie";"31 - Psychosomatik","Psychosomatik";"00 - Bitte eine Fachabteilung auswählen","Leer";0,"Leer"},2,0)</f>
        <v>Leer</v>
      </c>
    </row>
    <row r="758" spans="2:26" ht="15" customHeight="1" x14ac:dyDescent="0.25">
      <c r="B758" s="78" t="str">
        <f t="shared" si="84"/>
        <v>!!!</v>
      </c>
      <c r="C758" s="279"/>
      <c r="D758" s="272"/>
      <c r="E758" s="280"/>
      <c r="F758" s="92"/>
      <c r="G758" s="281"/>
      <c r="H758" s="46"/>
      <c r="I758" s="46"/>
      <c r="J758" s="72"/>
      <c r="O758" s="9">
        <f t="shared" si="78"/>
        <v>0</v>
      </c>
      <c r="P758" s="9">
        <f>VLOOKUP(C758,{"29 - Psychiatrie (Erwachsene)",1;"30 - Kinder- und Jugendpsychiatrie",1;"31 - Psychosomatik",1;"00 - Bitte eine Fachabteilung auswählen",0;0,0},2,0)</f>
        <v>0</v>
      </c>
      <c r="Q758" s="9">
        <f t="shared" si="79"/>
        <v>0</v>
      </c>
      <c r="R758" s="9">
        <f t="shared" si="80"/>
        <v>0</v>
      </c>
      <c r="S758" s="9">
        <f t="shared" si="81"/>
        <v>0</v>
      </c>
      <c r="T758" s="9">
        <f t="shared" si="82"/>
        <v>0</v>
      </c>
      <c r="V758" s="9">
        <f>VLOOKUP($C758,{"29 - Psychiatrie (Erwachsene)",1;"30 - Kinder- und Jugendpsychiatrie",1;"31 - Psychosomatik",1;"00 - Bitte eine Fachabteilung auswählen",0;0,0},2,0)</f>
        <v>0</v>
      </c>
      <c r="W758" s="9" t="str">
        <f>IF('Angaben KH-Standort'!$D$13&gt;0,"VJ","KJA")</f>
        <v>KJA</v>
      </c>
      <c r="X758" s="9" t="str">
        <f>VLOOKUP(C757,{"29 - Psychiatrie (Erwachsene)","Einrichtungen2";"30 - Kinder- und Jugendpsychiatrie","Einrichtungen2";"31 - Psychosomatik","Einrichtungen2";"00 - Bitte eine Einrichtung auswählen","Leer";0,"Leer"},2,0)</f>
        <v>Leer</v>
      </c>
      <c r="Y758" s="39" t="str">
        <f t="shared" si="83"/>
        <v>Leer</v>
      </c>
      <c r="Z758" s="9" t="str">
        <f>VLOOKUP($C758,{"29 - Psychiatrie (Erwachsene)","Psychiatrie";"30 - Kinder- und Jugendpsychiatrie","KJPsychiatrie";"31 - Psychosomatik","Psychosomatik";"00 - Bitte eine Fachabteilung auswählen","Leer";0,"Leer"},2,0)</f>
        <v>Leer</v>
      </c>
    </row>
    <row r="759" spans="2:26" ht="15" customHeight="1" x14ac:dyDescent="0.25">
      <c r="B759" s="78" t="str">
        <f t="shared" si="84"/>
        <v>!!!</v>
      </c>
      <c r="C759" s="279"/>
      <c r="D759" s="272"/>
      <c r="E759" s="280"/>
      <c r="F759" s="92"/>
      <c r="G759" s="281"/>
      <c r="H759" s="46"/>
      <c r="I759" s="46"/>
      <c r="J759" s="72"/>
      <c r="O759" s="9">
        <f t="shared" si="78"/>
        <v>0</v>
      </c>
      <c r="P759" s="9">
        <f>VLOOKUP(C759,{"29 - Psychiatrie (Erwachsene)",1;"30 - Kinder- und Jugendpsychiatrie",1;"31 - Psychosomatik",1;"00 - Bitte eine Fachabteilung auswählen",0;0,0},2,0)</f>
        <v>0</v>
      </c>
      <c r="Q759" s="9">
        <f t="shared" si="79"/>
        <v>0</v>
      </c>
      <c r="R759" s="9">
        <f t="shared" si="80"/>
        <v>0</v>
      </c>
      <c r="S759" s="9">
        <f t="shared" si="81"/>
        <v>0</v>
      </c>
      <c r="T759" s="9">
        <f t="shared" si="82"/>
        <v>0</v>
      </c>
      <c r="V759" s="9">
        <f>VLOOKUP($C759,{"29 - Psychiatrie (Erwachsene)",1;"30 - Kinder- und Jugendpsychiatrie",1;"31 - Psychosomatik",1;"00 - Bitte eine Fachabteilung auswählen",0;0,0},2,0)</f>
        <v>0</v>
      </c>
      <c r="W759" s="9" t="str">
        <f>IF('Angaben KH-Standort'!$D$13&gt;0,"VJ","KJA")</f>
        <v>KJA</v>
      </c>
      <c r="X759" s="9" t="str">
        <f>VLOOKUP(C758,{"29 - Psychiatrie (Erwachsene)","Einrichtungen2";"30 - Kinder- und Jugendpsychiatrie","Einrichtungen2";"31 - Psychosomatik","Einrichtungen2";"00 - Bitte eine Einrichtung auswählen","Leer";0,"Leer"},2,0)</f>
        <v>Leer</v>
      </c>
      <c r="Y759" s="39" t="str">
        <f t="shared" si="83"/>
        <v>Leer</v>
      </c>
      <c r="Z759" s="9" t="str">
        <f>VLOOKUP($C759,{"29 - Psychiatrie (Erwachsene)","Psychiatrie";"30 - Kinder- und Jugendpsychiatrie","KJPsychiatrie";"31 - Psychosomatik","Psychosomatik";"00 - Bitte eine Fachabteilung auswählen","Leer";0,"Leer"},2,0)</f>
        <v>Leer</v>
      </c>
    </row>
    <row r="760" spans="2:26" ht="15" customHeight="1" x14ac:dyDescent="0.25">
      <c r="B760" s="78" t="str">
        <f t="shared" si="84"/>
        <v>!!!</v>
      </c>
      <c r="C760" s="279"/>
      <c r="D760" s="272"/>
      <c r="E760" s="280"/>
      <c r="F760" s="92"/>
      <c r="G760" s="281"/>
      <c r="H760" s="46"/>
      <c r="I760" s="46"/>
      <c r="J760" s="72"/>
      <c r="O760" s="9">
        <f t="shared" si="78"/>
        <v>0</v>
      </c>
      <c r="P760" s="9">
        <f>VLOOKUP(C760,{"29 - Psychiatrie (Erwachsene)",1;"30 - Kinder- und Jugendpsychiatrie",1;"31 - Psychosomatik",1;"00 - Bitte eine Fachabteilung auswählen",0;0,0},2,0)</f>
        <v>0</v>
      </c>
      <c r="Q760" s="9">
        <f t="shared" si="79"/>
        <v>0</v>
      </c>
      <c r="R760" s="9">
        <f t="shared" si="80"/>
        <v>0</v>
      </c>
      <c r="S760" s="9">
        <f t="shared" si="81"/>
        <v>0</v>
      </c>
      <c r="T760" s="9">
        <f t="shared" si="82"/>
        <v>0</v>
      </c>
      <c r="V760" s="9">
        <f>VLOOKUP($C760,{"29 - Psychiatrie (Erwachsene)",1;"30 - Kinder- und Jugendpsychiatrie",1;"31 - Psychosomatik",1;"00 - Bitte eine Fachabteilung auswählen",0;0,0},2,0)</f>
        <v>0</v>
      </c>
      <c r="W760" s="9" t="str">
        <f>IF('Angaben KH-Standort'!$D$13&gt;0,"VJ","KJA")</f>
        <v>KJA</v>
      </c>
      <c r="X760" s="9" t="str">
        <f>VLOOKUP(C759,{"29 - Psychiatrie (Erwachsene)","Einrichtungen2";"30 - Kinder- und Jugendpsychiatrie","Einrichtungen2";"31 - Psychosomatik","Einrichtungen2";"00 - Bitte eine Einrichtung auswählen","Leer";0,"Leer"},2,0)</f>
        <v>Leer</v>
      </c>
      <c r="Y760" s="39" t="str">
        <f t="shared" si="83"/>
        <v>Leer</v>
      </c>
      <c r="Z760" s="9" t="str">
        <f>VLOOKUP($C760,{"29 - Psychiatrie (Erwachsene)","Psychiatrie";"30 - Kinder- und Jugendpsychiatrie","KJPsychiatrie";"31 - Psychosomatik","Psychosomatik";"00 - Bitte eine Fachabteilung auswählen","Leer";0,"Leer"},2,0)</f>
        <v>Leer</v>
      </c>
    </row>
    <row r="761" spans="2:26" ht="15" customHeight="1" x14ac:dyDescent="0.25">
      <c r="B761" s="78" t="str">
        <f t="shared" si="84"/>
        <v>!!!</v>
      </c>
      <c r="C761" s="279"/>
      <c r="D761" s="272"/>
      <c r="E761" s="280"/>
      <c r="F761" s="92"/>
      <c r="G761" s="281"/>
      <c r="H761" s="46"/>
      <c r="I761" s="46"/>
      <c r="J761" s="72"/>
      <c r="O761" s="9">
        <f t="shared" si="78"/>
        <v>0</v>
      </c>
      <c r="P761" s="9">
        <f>VLOOKUP(C761,{"29 - Psychiatrie (Erwachsene)",1;"30 - Kinder- und Jugendpsychiatrie",1;"31 - Psychosomatik",1;"00 - Bitte eine Fachabteilung auswählen",0;0,0},2,0)</f>
        <v>0</v>
      </c>
      <c r="Q761" s="9">
        <f t="shared" si="79"/>
        <v>0</v>
      </c>
      <c r="R761" s="9">
        <f t="shared" si="80"/>
        <v>0</v>
      </c>
      <c r="S761" s="9">
        <f t="shared" si="81"/>
        <v>0</v>
      </c>
      <c r="T761" s="9">
        <f t="shared" si="82"/>
        <v>0</v>
      </c>
      <c r="V761" s="9">
        <f>VLOOKUP($C761,{"29 - Psychiatrie (Erwachsene)",1;"30 - Kinder- und Jugendpsychiatrie",1;"31 - Psychosomatik",1;"00 - Bitte eine Fachabteilung auswählen",0;0,0},2,0)</f>
        <v>0</v>
      </c>
      <c r="W761" s="9" t="str">
        <f>IF('Angaben KH-Standort'!$D$13&gt;0,"VJ","KJA")</f>
        <v>KJA</v>
      </c>
      <c r="X761" s="9" t="str">
        <f>VLOOKUP(C760,{"29 - Psychiatrie (Erwachsene)","Einrichtungen2";"30 - Kinder- und Jugendpsychiatrie","Einrichtungen2";"31 - Psychosomatik","Einrichtungen2";"00 - Bitte eine Einrichtung auswählen","Leer";0,"Leer"},2,0)</f>
        <v>Leer</v>
      </c>
      <c r="Y761" s="39" t="str">
        <f t="shared" si="83"/>
        <v>Leer</v>
      </c>
      <c r="Z761" s="9" t="str">
        <f>VLOOKUP($C761,{"29 - Psychiatrie (Erwachsene)","Psychiatrie";"30 - Kinder- und Jugendpsychiatrie","KJPsychiatrie";"31 - Psychosomatik","Psychosomatik";"00 - Bitte eine Fachabteilung auswählen","Leer";0,"Leer"},2,0)</f>
        <v>Leer</v>
      </c>
    </row>
    <row r="762" spans="2:26" ht="15" customHeight="1" x14ac:dyDescent="0.25">
      <c r="B762" s="78" t="str">
        <f t="shared" si="84"/>
        <v>!!!</v>
      </c>
      <c r="C762" s="279"/>
      <c r="D762" s="272"/>
      <c r="E762" s="280"/>
      <c r="F762" s="92"/>
      <c r="G762" s="281"/>
      <c r="H762" s="46"/>
      <c r="I762" s="46"/>
      <c r="J762" s="72"/>
      <c r="O762" s="9">
        <f t="shared" si="78"/>
        <v>0</v>
      </c>
      <c r="P762" s="9">
        <f>VLOOKUP(C762,{"29 - Psychiatrie (Erwachsene)",1;"30 - Kinder- und Jugendpsychiatrie",1;"31 - Psychosomatik",1;"00 - Bitte eine Fachabteilung auswählen",0;0,0},2,0)</f>
        <v>0</v>
      </c>
      <c r="Q762" s="9">
        <f t="shared" si="79"/>
        <v>0</v>
      </c>
      <c r="R762" s="9">
        <f t="shared" si="80"/>
        <v>0</v>
      </c>
      <c r="S762" s="9">
        <f t="shared" si="81"/>
        <v>0</v>
      </c>
      <c r="T762" s="9">
        <f t="shared" si="82"/>
        <v>0</v>
      </c>
      <c r="V762" s="9">
        <f>VLOOKUP($C762,{"29 - Psychiatrie (Erwachsene)",1;"30 - Kinder- und Jugendpsychiatrie",1;"31 - Psychosomatik",1;"00 - Bitte eine Fachabteilung auswählen",0;0,0},2,0)</f>
        <v>0</v>
      </c>
      <c r="W762" s="9" t="str">
        <f>IF('Angaben KH-Standort'!$D$13&gt;0,"VJ","KJA")</f>
        <v>KJA</v>
      </c>
      <c r="X762" s="9" t="str">
        <f>VLOOKUP(C761,{"29 - Psychiatrie (Erwachsene)","Einrichtungen2";"30 - Kinder- und Jugendpsychiatrie","Einrichtungen2";"31 - Psychosomatik","Einrichtungen2";"00 - Bitte eine Einrichtung auswählen","Leer";0,"Leer"},2,0)</f>
        <v>Leer</v>
      </c>
      <c r="Y762" s="39" t="str">
        <f t="shared" si="83"/>
        <v>Leer</v>
      </c>
      <c r="Z762" s="9" t="str">
        <f>VLOOKUP($C762,{"29 - Psychiatrie (Erwachsene)","Psychiatrie";"30 - Kinder- und Jugendpsychiatrie","KJPsychiatrie";"31 - Psychosomatik","Psychosomatik";"00 - Bitte eine Fachabteilung auswählen","Leer";0,"Leer"},2,0)</f>
        <v>Leer</v>
      </c>
    </row>
    <row r="763" spans="2:26" ht="15" customHeight="1" x14ac:dyDescent="0.25">
      <c r="B763" s="78" t="str">
        <f t="shared" si="84"/>
        <v>!!!</v>
      </c>
      <c r="C763" s="279"/>
      <c r="D763" s="272"/>
      <c r="E763" s="280"/>
      <c r="F763" s="92"/>
      <c r="G763" s="281"/>
      <c r="H763" s="46"/>
      <c r="I763" s="46"/>
      <c r="J763" s="72"/>
      <c r="O763" s="9">
        <f t="shared" si="78"/>
        <v>0</v>
      </c>
      <c r="P763" s="9">
        <f>VLOOKUP(C763,{"29 - Psychiatrie (Erwachsene)",1;"30 - Kinder- und Jugendpsychiatrie",1;"31 - Psychosomatik",1;"00 - Bitte eine Fachabteilung auswählen",0;0,0},2,0)</f>
        <v>0</v>
      </c>
      <c r="Q763" s="9">
        <f t="shared" si="79"/>
        <v>0</v>
      </c>
      <c r="R763" s="9">
        <f t="shared" si="80"/>
        <v>0</v>
      </c>
      <c r="S763" s="9">
        <f t="shared" si="81"/>
        <v>0</v>
      </c>
      <c r="T763" s="9">
        <f t="shared" si="82"/>
        <v>0</v>
      </c>
      <c r="V763" s="9">
        <f>VLOOKUP($C763,{"29 - Psychiatrie (Erwachsene)",1;"30 - Kinder- und Jugendpsychiatrie",1;"31 - Psychosomatik",1;"00 - Bitte eine Fachabteilung auswählen",0;0,0},2,0)</f>
        <v>0</v>
      </c>
      <c r="W763" s="9" t="str">
        <f>IF('Angaben KH-Standort'!$D$13&gt;0,"VJ","KJA")</f>
        <v>KJA</v>
      </c>
      <c r="X763" s="9" t="str">
        <f>VLOOKUP(C762,{"29 - Psychiatrie (Erwachsene)","Einrichtungen2";"30 - Kinder- und Jugendpsychiatrie","Einrichtungen2";"31 - Psychosomatik","Einrichtungen2";"00 - Bitte eine Einrichtung auswählen","Leer";0,"Leer"},2,0)</f>
        <v>Leer</v>
      </c>
      <c r="Y763" s="39" t="str">
        <f t="shared" si="83"/>
        <v>Leer</v>
      </c>
      <c r="Z763" s="9" t="str">
        <f>VLOOKUP($C763,{"29 - Psychiatrie (Erwachsene)","Psychiatrie";"30 - Kinder- und Jugendpsychiatrie","KJPsychiatrie";"31 - Psychosomatik","Psychosomatik";"00 - Bitte eine Fachabteilung auswählen","Leer";0,"Leer"},2,0)</f>
        <v>Leer</v>
      </c>
    </row>
    <row r="764" spans="2:26" ht="15" customHeight="1" x14ac:dyDescent="0.25">
      <c r="B764" s="78" t="str">
        <f t="shared" si="84"/>
        <v>!!!</v>
      </c>
      <c r="C764" s="279"/>
      <c r="D764" s="272"/>
      <c r="E764" s="280"/>
      <c r="F764" s="92"/>
      <c r="G764" s="281"/>
      <c r="H764" s="46"/>
      <c r="I764" s="46"/>
      <c r="J764" s="72"/>
      <c r="O764" s="9">
        <f t="shared" si="78"/>
        <v>0</v>
      </c>
      <c r="P764" s="9">
        <f>VLOOKUP(C764,{"29 - Psychiatrie (Erwachsene)",1;"30 - Kinder- und Jugendpsychiatrie",1;"31 - Psychosomatik",1;"00 - Bitte eine Fachabteilung auswählen",0;0,0},2,0)</f>
        <v>0</v>
      </c>
      <c r="Q764" s="9">
        <f t="shared" si="79"/>
        <v>0</v>
      </c>
      <c r="R764" s="9">
        <f t="shared" si="80"/>
        <v>0</v>
      </c>
      <c r="S764" s="9">
        <f t="shared" si="81"/>
        <v>0</v>
      </c>
      <c r="T764" s="9">
        <f t="shared" si="82"/>
        <v>0</v>
      </c>
      <c r="V764" s="9">
        <f>VLOOKUP($C764,{"29 - Psychiatrie (Erwachsene)",1;"30 - Kinder- und Jugendpsychiatrie",1;"31 - Psychosomatik",1;"00 - Bitte eine Fachabteilung auswählen",0;0,0},2,0)</f>
        <v>0</v>
      </c>
      <c r="W764" s="9" t="str">
        <f>IF('Angaben KH-Standort'!$D$13&gt;0,"VJ","KJA")</f>
        <v>KJA</v>
      </c>
      <c r="X764" s="9" t="str">
        <f>VLOOKUP(C763,{"29 - Psychiatrie (Erwachsene)","Einrichtungen2";"30 - Kinder- und Jugendpsychiatrie","Einrichtungen2";"31 - Psychosomatik","Einrichtungen2";"00 - Bitte eine Einrichtung auswählen","Leer";0,"Leer"},2,0)</f>
        <v>Leer</v>
      </c>
      <c r="Y764" s="39" t="str">
        <f t="shared" si="83"/>
        <v>Leer</v>
      </c>
      <c r="Z764" s="9" t="str">
        <f>VLOOKUP($C764,{"29 - Psychiatrie (Erwachsene)","Psychiatrie";"30 - Kinder- und Jugendpsychiatrie","KJPsychiatrie";"31 - Psychosomatik","Psychosomatik";"00 - Bitte eine Fachabteilung auswählen","Leer";0,"Leer"},2,0)</f>
        <v>Leer</v>
      </c>
    </row>
    <row r="765" spans="2:26" ht="15" customHeight="1" x14ac:dyDescent="0.25">
      <c r="B765" s="78" t="str">
        <f t="shared" si="84"/>
        <v>!!!</v>
      </c>
      <c r="C765" s="279"/>
      <c r="D765" s="272"/>
      <c r="E765" s="280"/>
      <c r="F765" s="92"/>
      <c r="G765" s="281"/>
      <c r="H765" s="46"/>
      <c r="I765" s="46"/>
      <c r="J765" s="72"/>
      <c r="O765" s="9">
        <f t="shared" si="78"/>
        <v>0</v>
      </c>
      <c r="P765" s="9">
        <f>VLOOKUP(C765,{"29 - Psychiatrie (Erwachsene)",1;"30 - Kinder- und Jugendpsychiatrie",1;"31 - Psychosomatik",1;"00 - Bitte eine Fachabteilung auswählen",0;0,0},2,0)</f>
        <v>0</v>
      </c>
      <c r="Q765" s="9">
        <f t="shared" si="79"/>
        <v>0</v>
      </c>
      <c r="R765" s="9">
        <f t="shared" si="80"/>
        <v>0</v>
      </c>
      <c r="S765" s="9">
        <f t="shared" si="81"/>
        <v>0</v>
      </c>
      <c r="T765" s="9">
        <f t="shared" si="82"/>
        <v>0</v>
      </c>
      <c r="V765" s="9">
        <f>VLOOKUP($C765,{"29 - Psychiatrie (Erwachsene)",1;"30 - Kinder- und Jugendpsychiatrie",1;"31 - Psychosomatik",1;"00 - Bitte eine Fachabteilung auswählen",0;0,0},2,0)</f>
        <v>0</v>
      </c>
      <c r="W765" s="9" t="str">
        <f>IF('Angaben KH-Standort'!$D$13&gt;0,"VJ","KJA")</f>
        <v>KJA</v>
      </c>
      <c r="X765" s="9" t="str">
        <f>VLOOKUP(C764,{"29 - Psychiatrie (Erwachsene)","Einrichtungen2";"30 - Kinder- und Jugendpsychiatrie","Einrichtungen2";"31 - Psychosomatik","Einrichtungen2";"00 - Bitte eine Einrichtung auswählen","Leer";0,"Leer"},2,0)</f>
        <v>Leer</v>
      </c>
      <c r="Y765" s="39" t="str">
        <f t="shared" si="83"/>
        <v>Leer</v>
      </c>
      <c r="Z765" s="9" t="str">
        <f>VLOOKUP($C765,{"29 - Psychiatrie (Erwachsene)","Psychiatrie";"30 - Kinder- und Jugendpsychiatrie","KJPsychiatrie";"31 - Psychosomatik","Psychosomatik";"00 - Bitte eine Fachabteilung auswählen","Leer";0,"Leer"},2,0)</f>
        <v>Leer</v>
      </c>
    </row>
    <row r="766" spans="2:26" ht="15" customHeight="1" x14ac:dyDescent="0.25">
      <c r="B766" s="78" t="str">
        <f t="shared" si="84"/>
        <v>!!!</v>
      </c>
      <c r="C766" s="279"/>
      <c r="D766" s="272"/>
      <c r="E766" s="280"/>
      <c r="F766" s="92"/>
      <c r="G766" s="281"/>
      <c r="H766" s="46"/>
      <c r="I766" s="46"/>
      <c r="J766" s="72"/>
      <c r="O766" s="9">
        <f t="shared" si="78"/>
        <v>0</v>
      </c>
      <c r="P766" s="9">
        <f>VLOOKUP(C766,{"29 - Psychiatrie (Erwachsene)",1;"30 - Kinder- und Jugendpsychiatrie",1;"31 - Psychosomatik",1;"00 - Bitte eine Fachabteilung auswählen",0;0,0},2,0)</f>
        <v>0</v>
      </c>
      <c r="Q766" s="9">
        <f t="shared" si="79"/>
        <v>0</v>
      </c>
      <c r="R766" s="9">
        <f t="shared" si="80"/>
        <v>0</v>
      </c>
      <c r="S766" s="9">
        <f t="shared" si="81"/>
        <v>0</v>
      </c>
      <c r="T766" s="9">
        <f t="shared" si="82"/>
        <v>0</v>
      </c>
      <c r="V766" s="9">
        <f>VLOOKUP($C766,{"29 - Psychiatrie (Erwachsene)",1;"30 - Kinder- und Jugendpsychiatrie",1;"31 - Psychosomatik",1;"00 - Bitte eine Fachabteilung auswählen",0;0,0},2,0)</f>
        <v>0</v>
      </c>
      <c r="W766" s="9" t="str">
        <f>IF('Angaben KH-Standort'!$D$13&gt;0,"VJ","KJA")</f>
        <v>KJA</v>
      </c>
      <c r="X766" s="9" t="str">
        <f>VLOOKUP(C765,{"29 - Psychiatrie (Erwachsene)","Einrichtungen2";"30 - Kinder- und Jugendpsychiatrie","Einrichtungen2";"31 - Psychosomatik","Einrichtungen2";"00 - Bitte eine Einrichtung auswählen","Leer";0,"Leer"},2,0)</f>
        <v>Leer</v>
      </c>
      <c r="Y766" s="39" t="str">
        <f t="shared" si="83"/>
        <v>Leer</v>
      </c>
      <c r="Z766" s="9" t="str">
        <f>VLOOKUP($C766,{"29 - Psychiatrie (Erwachsene)","Psychiatrie";"30 - Kinder- und Jugendpsychiatrie","KJPsychiatrie";"31 - Psychosomatik","Psychosomatik";"00 - Bitte eine Fachabteilung auswählen","Leer";0,"Leer"},2,0)</f>
        <v>Leer</v>
      </c>
    </row>
    <row r="767" spans="2:26" ht="15" customHeight="1" x14ac:dyDescent="0.25">
      <c r="B767" s="78" t="str">
        <f t="shared" si="84"/>
        <v>!!!</v>
      </c>
      <c r="C767" s="279"/>
      <c r="D767" s="272"/>
      <c r="E767" s="280"/>
      <c r="F767" s="92"/>
      <c r="G767" s="281"/>
      <c r="H767" s="46"/>
      <c r="I767" s="46"/>
      <c r="J767" s="72"/>
      <c r="O767" s="9">
        <f t="shared" si="78"/>
        <v>0</v>
      </c>
      <c r="P767" s="9">
        <f>VLOOKUP(C767,{"29 - Psychiatrie (Erwachsene)",1;"30 - Kinder- und Jugendpsychiatrie",1;"31 - Psychosomatik",1;"00 - Bitte eine Fachabteilung auswählen",0;0,0},2,0)</f>
        <v>0</v>
      </c>
      <c r="Q767" s="9">
        <f t="shared" si="79"/>
        <v>0</v>
      </c>
      <c r="R767" s="9">
        <f t="shared" si="80"/>
        <v>0</v>
      </c>
      <c r="S767" s="9">
        <f t="shared" si="81"/>
        <v>0</v>
      </c>
      <c r="T767" s="9">
        <f t="shared" si="82"/>
        <v>0</v>
      </c>
      <c r="V767" s="9">
        <f>VLOOKUP($C767,{"29 - Psychiatrie (Erwachsene)",1;"30 - Kinder- und Jugendpsychiatrie",1;"31 - Psychosomatik",1;"00 - Bitte eine Fachabteilung auswählen",0;0,0},2,0)</f>
        <v>0</v>
      </c>
      <c r="W767" s="9" t="str">
        <f>IF('Angaben KH-Standort'!$D$13&gt;0,"VJ","KJA")</f>
        <v>KJA</v>
      </c>
      <c r="X767" s="9" t="str">
        <f>VLOOKUP(C766,{"29 - Psychiatrie (Erwachsene)","Einrichtungen2";"30 - Kinder- und Jugendpsychiatrie","Einrichtungen2";"31 - Psychosomatik","Einrichtungen2";"00 - Bitte eine Einrichtung auswählen","Leer";0,"Leer"},2,0)</f>
        <v>Leer</v>
      </c>
      <c r="Y767" s="39" t="str">
        <f t="shared" si="83"/>
        <v>Leer</v>
      </c>
      <c r="Z767" s="9" t="str">
        <f>VLOOKUP($C767,{"29 - Psychiatrie (Erwachsene)","Psychiatrie";"30 - Kinder- und Jugendpsychiatrie","KJPsychiatrie";"31 - Psychosomatik","Psychosomatik";"00 - Bitte eine Fachabteilung auswählen","Leer";0,"Leer"},2,0)</f>
        <v>Leer</v>
      </c>
    </row>
    <row r="768" spans="2:26" ht="15" customHeight="1" x14ac:dyDescent="0.25">
      <c r="B768" s="78" t="str">
        <f t="shared" si="84"/>
        <v>!!!</v>
      </c>
      <c r="C768" s="279"/>
      <c r="D768" s="272"/>
      <c r="E768" s="280"/>
      <c r="F768" s="92"/>
      <c r="G768" s="281"/>
      <c r="H768" s="46"/>
      <c r="I768" s="46"/>
      <c r="J768" s="72"/>
      <c r="O768" s="9">
        <f t="shared" si="78"/>
        <v>0</v>
      </c>
      <c r="P768" s="9">
        <f>VLOOKUP(C768,{"29 - Psychiatrie (Erwachsene)",1;"30 - Kinder- und Jugendpsychiatrie",1;"31 - Psychosomatik",1;"00 - Bitte eine Fachabteilung auswählen",0;0,0},2,0)</f>
        <v>0</v>
      </c>
      <c r="Q768" s="9">
        <f t="shared" si="79"/>
        <v>0</v>
      </c>
      <c r="R768" s="9">
        <f t="shared" si="80"/>
        <v>0</v>
      </c>
      <c r="S768" s="9">
        <f t="shared" si="81"/>
        <v>0</v>
      </c>
      <c r="T768" s="9">
        <f t="shared" si="82"/>
        <v>0</v>
      </c>
      <c r="V768" s="9">
        <f>VLOOKUP($C768,{"29 - Psychiatrie (Erwachsene)",1;"30 - Kinder- und Jugendpsychiatrie",1;"31 - Psychosomatik",1;"00 - Bitte eine Fachabteilung auswählen",0;0,0},2,0)</f>
        <v>0</v>
      </c>
      <c r="W768" s="9" t="str">
        <f>IF('Angaben KH-Standort'!$D$13&gt;0,"VJ","KJA")</f>
        <v>KJA</v>
      </c>
      <c r="X768" s="9" t="str">
        <f>VLOOKUP(C767,{"29 - Psychiatrie (Erwachsene)","Einrichtungen2";"30 - Kinder- und Jugendpsychiatrie","Einrichtungen2";"31 - Psychosomatik","Einrichtungen2";"00 - Bitte eine Einrichtung auswählen","Leer";0,"Leer"},2,0)</f>
        <v>Leer</v>
      </c>
      <c r="Y768" s="39" t="str">
        <f t="shared" si="83"/>
        <v>Leer</v>
      </c>
      <c r="Z768" s="9" t="str">
        <f>VLOOKUP($C768,{"29 - Psychiatrie (Erwachsene)","Psychiatrie";"30 - Kinder- und Jugendpsychiatrie","KJPsychiatrie";"31 - Psychosomatik","Psychosomatik";"00 - Bitte eine Fachabteilung auswählen","Leer";0,"Leer"},2,0)</f>
        <v>Leer</v>
      </c>
    </row>
    <row r="769" spans="2:26" ht="15" customHeight="1" x14ac:dyDescent="0.25">
      <c r="B769" s="78" t="str">
        <f t="shared" si="84"/>
        <v>!!!</v>
      </c>
      <c r="C769" s="279"/>
      <c r="D769" s="272"/>
      <c r="E769" s="280"/>
      <c r="F769" s="92"/>
      <c r="G769" s="281"/>
      <c r="H769" s="46"/>
      <c r="I769" s="46"/>
      <c r="J769" s="72"/>
      <c r="O769" s="9">
        <f t="shared" si="78"/>
        <v>0</v>
      </c>
      <c r="P769" s="9">
        <f>VLOOKUP(C769,{"29 - Psychiatrie (Erwachsene)",1;"30 - Kinder- und Jugendpsychiatrie",1;"31 - Psychosomatik",1;"00 - Bitte eine Fachabteilung auswählen",0;0,0},2,0)</f>
        <v>0</v>
      </c>
      <c r="Q769" s="9">
        <f t="shared" si="79"/>
        <v>0</v>
      </c>
      <c r="R769" s="9">
        <f t="shared" si="80"/>
        <v>0</v>
      </c>
      <c r="S769" s="9">
        <f t="shared" si="81"/>
        <v>0</v>
      </c>
      <c r="T769" s="9">
        <f t="shared" si="82"/>
        <v>0</v>
      </c>
      <c r="V769" s="9">
        <f>VLOOKUP($C769,{"29 - Psychiatrie (Erwachsene)",1;"30 - Kinder- und Jugendpsychiatrie",1;"31 - Psychosomatik",1;"00 - Bitte eine Fachabteilung auswählen",0;0,0},2,0)</f>
        <v>0</v>
      </c>
      <c r="W769" s="9" t="str">
        <f>IF('Angaben KH-Standort'!$D$13&gt;0,"VJ","KJA")</f>
        <v>KJA</v>
      </c>
      <c r="X769" s="9" t="str">
        <f>VLOOKUP(C768,{"29 - Psychiatrie (Erwachsene)","Einrichtungen2";"30 - Kinder- und Jugendpsychiatrie","Einrichtungen2";"31 - Psychosomatik","Einrichtungen2";"00 - Bitte eine Einrichtung auswählen","Leer";0,"Leer"},2,0)</f>
        <v>Leer</v>
      </c>
      <c r="Y769" s="39" t="str">
        <f t="shared" si="83"/>
        <v>Leer</v>
      </c>
      <c r="Z769" s="9" t="str">
        <f>VLOOKUP($C769,{"29 - Psychiatrie (Erwachsene)","Psychiatrie";"30 - Kinder- und Jugendpsychiatrie","KJPsychiatrie";"31 - Psychosomatik","Psychosomatik";"00 - Bitte eine Fachabteilung auswählen","Leer";0,"Leer"},2,0)</f>
        <v>Leer</v>
      </c>
    </row>
    <row r="770" spans="2:26" ht="15" customHeight="1" x14ac:dyDescent="0.25">
      <c r="B770" s="78" t="str">
        <f t="shared" si="84"/>
        <v>!!!</v>
      </c>
      <c r="C770" s="279"/>
      <c r="D770" s="272"/>
      <c r="E770" s="280"/>
      <c r="F770" s="92"/>
      <c r="G770" s="281"/>
      <c r="H770" s="46"/>
      <c r="I770" s="46"/>
      <c r="J770" s="72"/>
      <c r="O770" s="9">
        <f t="shared" si="78"/>
        <v>0</v>
      </c>
      <c r="P770" s="9">
        <f>VLOOKUP(C770,{"29 - Psychiatrie (Erwachsene)",1;"30 - Kinder- und Jugendpsychiatrie",1;"31 - Psychosomatik",1;"00 - Bitte eine Fachabteilung auswählen",0;0,0},2,0)</f>
        <v>0</v>
      </c>
      <c r="Q770" s="9">
        <f t="shared" si="79"/>
        <v>0</v>
      </c>
      <c r="R770" s="9">
        <f t="shared" si="80"/>
        <v>0</v>
      </c>
      <c r="S770" s="9">
        <f t="shared" si="81"/>
        <v>0</v>
      </c>
      <c r="T770" s="9">
        <f t="shared" si="82"/>
        <v>0</v>
      </c>
      <c r="V770" s="9">
        <f>VLOOKUP($C770,{"29 - Psychiatrie (Erwachsene)",1;"30 - Kinder- und Jugendpsychiatrie",1;"31 - Psychosomatik",1;"00 - Bitte eine Fachabteilung auswählen",0;0,0},2,0)</f>
        <v>0</v>
      </c>
      <c r="W770" s="9" t="str">
        <f>IF('Angaben KH-Standort'!$D$13&gt;0,"VJ","KJA")</f>
        <v>KJA</v>
      </c>
      <c r="X770" s="9" t="str">
        <f>VLOOKUP(C769,{"29 - Psychiatrie (Erwachsene)","Einrichtungen2";"30 - Kinder- und Jugendpsychiatrie","Einrichtungen2";"31 - Psychosomatik","Einrichtungen2";"00 - Bitte eine Einrichtung auswählen","Leer";0,"Leer"},2,0)</f>
        <v>Leer</v>
      </c>
      <c r="Y770" s="39" t="str">
        <f t="shared" si="83"/>
        <v>Leer</v>
      </c>
      <c r="Z770" s="9" t="str">
        <f>VLOOKUP($C770,{"29 - Psychiatrie (Erwachsene)","Psychiatrie";"30 - Kinder- und Jugendpsychiatrie","KJPsychiatrie";"31 - Psychosomatik","Psychosomatik";"00 - Bitte eine Fachabteilung auswählen","Leer";0,"Leer"},2,0)</f>
        <v>Leer</v>
      </c>
    </row>
    <row r="771" spans="2:26" ht="15" customHeight="1" x14ac:dyDescent="0.25">
      <c r="B771" s="78" t="str">
        <f t="shared" si="84"/>
        <v>!!!</v>
      </c>
      <c r="C771" s="279"/>
      <c r="D771" s="272"/>
      <c r="E771" s="280"/>
      <c r="F771" s="92"/>
      <c r="G771" s="281"/>
      <c r="H771" s="46"/>
      <c r="I771" s="46"/>
      <c r="J771" s="72"/>
      <c r="O771" s="9">
        <f t="shared" si="78"/>
        <v>0</v>
      </c>
      <c r="P771" s="9">
        <f>VLOOKUP(C771,{"29 - Psychiatrie (Erwachsene)",1;"30 - Kinder- und Jugendpsychiatrie",1;"31 - Psychosomatik",1;"00 - Bitte eine Fachabteilung auswählen",0;0,0},2,0)</f>
        <v>0</v>
      </c>
      <c r="Q771" s="9">
        <f t="shared" si="79"/>
        <v>0</v>
      </c>
      <c r="R771" s="9">
        <f t="shared" si="80"/>
        <v>0</v>
      </c>
      <c r="S771" s="9">
        <f t="shared" si="81"/>
        <v>0</v>
      </c>
      <c r="T771" s="9">
        <f t="shared" si="82"/>
        <v>0</v>
      </c>
      <c r="V771" s="9">
        <f>VLOOKUP($C771,{"29 - Psychiatrie (Erwachsene)",1;"30 - Kinder- und Jugendpsychiatrie",1;"31 - Psychosomatik",1;"00 - Bitte eine Fachabteilung auswählen",0;0,0},2,0)</f>
        <v>0</v>
      </c>
      <c r="W771" s="9" t="str">
        <f>IF('Angaben KH-Standort'!$D$13&gt;0,"VJ","KJA")</f>
        <v>KJA</v>
      </c>
      <c r="X771" s="9" t="str">
        <f>VLOOKUP(C770,{"29 - Psychiatrie (Erwachsene)","Einrichtungen2";"30 - Kinder- und Jugendpsychiatrie","Einrichtungen2";"31 - Psychosomatik","Einrichtungen2";"00 - Bitte eine Einrichtung auswählen","Leer";0,"Leer"},2,0)</f>
        <v>Leer</v>
      </c>
      <c r="Y771" s="39" t="str">
        <f t="shared" si="83"/>
        <v>Leer</v>
      </c>
      <c r="Z771" s="9" t="str">
        <f>VLOOKUP($C771,{"29 - Psychiatrie (Erwachsene)","Psychiatrie";"30 - Kinder- und Jugendpsychiatrie","KJPsychiatrie";"31 - Psychosomatik","Psychosomatik";"00 - Bitte eine Fachabteilung auswählen","Leer";0,"Leer"},2,0)</f>
        <v>Leer</v>
      </c>
    </row>
    <row r="772" spans="2:26" ht="15" customHeight="1" x14ac:dyDescent="0.25">
      <c r="B772" s="78" t="str">
        <f t="shared" si="84"/>
        <v>!!!</v>
      </c>
      <c r="C772" s="279"/>
      <c r="D772" s="272"/>
      <c r="E772" s="280"/>
      <c r="F772" s="92"/>
      <c r="G772" s="281"/>
      <c r="H772" s="46"/>
      <c r="I772" s="46"/>
      <c r="J772" s="72"/>
      <c r="O772" s="9">
        <f t="shared" si="78"/>
        <v>0</v>
      </c>
      <c r="P772" s="9">
        <f>VLOOKUP(C772,{"29 - Psychiatrie (Erwachsene)",1;"30 - Kinder- und Jugendpsychiatrie",1;"31 - Psychosomatik",1;"00 - Bitte eine Fachabteilung auswählen",0;0,0},2,0)</f>
        <v>0</v>
      </c>
      <c r="Q772" s="9">
        <f t="shared" si="79"/>
        <v>0</v>
      </c>
      <c r="R772" s="9">
        <f t="shared" si="80"/>
        <v>0</v>
      </c>
      <c r="S772" s="9">
        <f t="shared" si="81"/>
        <v>0</v>
      </c>
      <c r="T772" s="9">
        <f t="shared" si="82"/>
        <v>0</v>
      </c>
      <c r="V772" s="9">
        <f>VLOOKUP($C772,{"29 - Psychiatrie (Erwachsene)",1;"30 - Kinder- und Jugendpsychiatrie",1;"31 - Psychosomatik",1;"00 - Bitte eine Fachabteilung auswählen",0;0,0},2,0)</f>
        <v>0</v>
      </c>
      <c r="W772" s="9" t="str">
        <f>IF('Angaben KH-Standort'!$D$13&gt;0,"VJ","KJA")</f>
        <v>KJA</v>
      </c>
      <c r="X772" s="9" t="str">
        <f>VLOOKUP(C771,{"29 - Psychiatrie (Erwachsene)","Einrichtungen2";"30 - Kinder- und Jugendpsychiatrie","Einrichtungen2";"31 - Psychosomatik","Einrichtungen2";"00 - Bitte eine Einrichtung auswählen","Leer";0,"Leer"},2,0)</f>
        <v>Leer</v>
      </c>
      <c r="Y772" s="39" t="str">
        <f t="shared" si="83"/>
        <v>Leer</v>
      </c>
      <c r="Z772" s="9" t="str">
        <f>VLOOKUP($C772,{"29 - Psychiatrie (Erwachsene)","Psychiatrie";"30 - Kinder- und Jugendpsychiatrie","KJPsychiatrie";"31 - Psychosomatik","Psychosomatik";"00 - Bitte eine Fachabteilung auswählen","Leer";0,"Leer"},2,0)</f>
        <v>Leer</v>
      </c>
    </row>
    <row r="773" spans="2:26" ht="15" customHeight="1" x14ac:dyDescent="0.25">
      <c r="B773" s="78" t="str">
        <f t="shared" si="84"/>
        <v>!!!</v>
      </c>
      <c r="C773" s="279"/>
      <c r="D773" s="272"/>
      <c r="E773" s="280"/>
      <c r="F773" s="92"/>
      <c r="G773" s="281"/>
      <c r="H773" s="46"/>
      <c r="I773" s="46"/>
      <c r="J773" s="72"/>
      <c r="O773" s="9">
        <f t="shared" si="78"/>
        <v>0</v>
      </c>
      <c r="P773" s="9">
        <f>VLOOKUP(C773,{"29 - Psychiatrie (Erwachsene)",1;"30 - Kinder- und Jugendpsychiatrie",1;"31 - Psychosomatik",1;"00 - Bitte eine Fachabteilung auswählen",0;0,0},2,0)</f>
        <v>0</v>
      </c>
      <c r="Q773" s="9">
        <f t="shared" si="79"/>
        <v>0</v>
      </c>
      <c r="R773" s="9">
        <f t="shared" si="80"/>
        <v>0</v>
      </c>
      <c r="S773" s="9">
        <f t="shared" si="81"/>
        <v>0</v>
      </c>
      <c r="T773" s="9">
        <f t="shared" si="82"/>
        <v>0</v>
      </c>
      <c r="V773" s="9">
        <f>VLOOKUP($C773,{"29 - Psychiatrie (Erwachsene)",1;"30 - Kinder- und Jugendpsychiatrie",1;"31 - Psychosomatik",1;"00 - Bitte eine Fachabteilung auswählen",0;0,0},2,0)</f>
        <v>0</v>
      </c>
      <c r="W773" s="9" t="str">
        <f>IF('Angaben KH-Standort'!$D$13&gt;0,"VJ","KJA")</f>
        <v>KJA</v>
      </c>
      <c r="X773" s="9" t="str">
        <f>VLOOKUP(C772,{"29 - Psychiatrie (Erwachsene)","Einrichtungen2";"30 - Kinder- und Jugendpsychiatrie","Einrichtungen2";"31 - Psychosomatik","Einrichtungen2";"00 - Bitte eine Einrichtung auswählen","Leer";0,"Leer"},2,0)</f>
        <v>Leer</v>
      </c>
      <c r="Y773" s="39" t="str">
        <f t="shared" si="83"/>
        <v>Leer</v>
      </c>
      <c r="Z773" s="9" t="str">
        <f>VLOOKUP($C773,{"29 - Psychiatrie (Erwachsene)","Psychiatrie";"30 - Kinder- und Jugendpsychiatrie","KJPsychiatrie";"31 - Psychosomatik","Psychosomatik";"00 - Bitte eine Fachabteilung auswählen","Leer";0,"Leer"},2,0)</f>
        <v>Leer</v>
      </c>
    </row>
    <row r="774" spans="2:26" ht="15" customHeight="1" x14ac:dyDescent="0.25">
      <c r="B774" s="78" t="str">
        <f t="shared" si="84"/>
        <v>!!!</v>
      </c>
      <c r="C774" s="279"/>
      <c r="D774" s="272"/>
      <c r="E774" s="280"/>
      <c r="F774" s="92"/>
      <c r="G774" s="281"/>
      <c r="H774" s="46"/>
      <c r="I774" s="46"/>
      <c r="J774" s="72"/>
      <c r="O774" s="9">
        <f t="shared" si="78"/>
        <v>0</v>
      </c>
      <c r="P774" s="9">
        <f>VLOOKUP(C774,{"29 - Psychiatrie (Erwachsene)",1;"30 - Kinder- und Jugendpsychiatrie",1;"31 - Psychosomatik",1;"00 - Bitte eine Fachabteilung auswählen",0;0,0},2,0)</f>
        <v>0</v>
      </c>
      <c r="Q774" s="9">
        <f t="shared" si="79"/>
        <v>0</v>
      </c>
      <c r="R774" s="9">
        <f t="shared" si="80"/>
        <v>0</v>
      </c>
      <c r="S774" s="9">
        <f t="shared" si="81"/>
        <v>0</v>
      </c>
      <c r="T774" s="9">
        <f t="shared" si="82"/>
        <v>0</v>
      </c>
      <c r="V774" s="9">
        <f>VLOOKUP($C774,{"29 - Psychiatrie (Erwachsene)",1;"30 - Kinder- und Jugendpsychiatrie",1;"31 - Psychosomatik",1;"00 - Bitte eine Fachabteilung auswählen",0;0,0},2,0)</f>
        <v>0</v>
      </c>
      <c r="W774" s="9" t="str">
        <f>IF('Angaben KH-Standort'!$D$13&gt;0,"VJ","KJA")</f>
        <v>KJA</v>
      </c>
      <c r="X774" s="9" t="str">
        <f>VLOOKUP(C773,{"29 - Psychiatrie (Erwachsene)","Einrichtungen2";"30 - Kinder- und Jugendpsychiatrie","Einrichtungen2";"31 - Psychosomatik","Einrichtungen2";"00 - Bitte eine Einrichtung auswählen","Leer";0,"Leer"},2,0)</f>
        <v>Leer</v>
      </c>
      <c r="Y774" s="39" t="str">
        <f t="shared" si="83"/>
        <v>Leer</v>
      </c>
      <c r="Z774" s="9" t="str">
        <f>VLOOKUP($C774,{"29 - Psychiatrie (Erwachsene)","Psychiatrie";"30 - Kinder- und Jugendpsychiatrie","KJPsychiatrie";"31 - Psychosomatik","Psychosomatik";"00 - Bitte eine Fachabteilung auswählen","Leer";0,"Leer"},2,0)</f>
        <v>Leer</v>
      </c>
    </row>
    <row r="775" spans="2:26" ht="15" customHeight="1" x14ac:dyDescent="0.25">
      <c r="B775" s="78" t="str">
        <f t="shared" si="84"/>
        <v>!!!</v>
      </c>
      <c r="C775" s="279"/>
      <c r="D775" s="272"/>
      <c r="E775" s="280"/>
      <c r="F775" s="92"/>
      <c r="G775" s="281"/>
      <c r="H775" s="46"/>
      <c r="I775" s="46"/>
      <c r="J775" s="72"/>
      <c r="O775" s="9">
        <f t="shared" si="78"/>
        <v>0</v>
      </c>
      <c r="P775" s="9">
        <f>VLOOKUP(C775,{"29 - Psychiatrie (Erwachsene)",1;"30 - Kinder- und Jugendpsychiatrie",1;"31 - Psychosomatik",1;"00 - Bitte eine Fachabteilung auswählen",0;0,0},2,0)</f>
        <v>0</v>
      </c>
      <c r="Q775" s="9">
        <f t="shared" si="79"/>
        <v>0</v>
      </c>
      <c r="R775" s="9">
        <f t="shared" si="80"/>
        <v>0</v>
      </c>
      <c r="S775" s="9">
        <f t="shared" si="81"/>
        <v>0</v>
      </c>
      <c r="T775" s="9">
        <f t="shared" si="82"/>
        <v>0</v>
      </c>
      <c r="V775" s="9">
        <f>VLOOKUP($C775,{"29 - Psychiatrie (Erwachsene)",1;"30 - Kinder- und Jugendpsychiatrie",1;"31 - Psychosomatik",1;"00 - Bitte eine Fachabteilung auswählen",0;0,0},2,0)</f>
        <v>0</v>
      </c>
      <c r="W775" s="9" t="str">
        <f>IF('Angaben KH-Standort'!$D$13&gt;0,"VJ","KJA")</f>
        <v>KJA</v>
      </c>
      <c r="X775" s="9" t="str">
        <f>VLOOKUP(C774,{"29 - Psychiatrie (Erwachsene)","Einrichtungen2";"30 - Kinder- und Jugendpsychiatrie","Einrichtungen2";"31 - Psychosomatik","Einrichtungen2";"00 - Bitte eine Einrichtung auswählen","Leer";0,"Leer"},2,0)</f>
        <v>Leer</v>
      </c>
      <c r="Y775" s="39" t="str">
        <f t="shared" si="83"/>
        <v>Leer</v>
      </c>
      <c r="Z775" s="9" t="str">
        <f>VLOOKUP($C775,{"29 - Psychiatrie (Erwachsene)","Psychiatrie";"30 - Kinder- und Jugendpsychiatrie","KJPsychiatrie";"31 - Psychosomatik","Psychosomatik";"00 - Bitte eine Fachabteilung auswählen","Leer";0,"Leer"},2,0)</f>
        <v>Leer</v>
      </c>
    </row>
    <row r="776" spans="2:26" ht="15" customHeight="1" x14ac:dyDescent="0.25">
      <c r="B776" s="78" t="str">
        <f t="shared" si="84"/>
        <v>!!!</v>
      </c>
      <c r="C776" s="279"/>
      <c r="D776" s="272"/>
      <c r="E776" s="280"/>
      <c r="F776" s="92"/>
      <c r="G776" s="281"/>
      <c r="H776" s="46"/>
      <c r="I776" s="46"/>
      <c r="J776" s="72"/>
      <c r="O776" s="9">
        <f t="shared" si="78"/>
        <v>0</v>
      </c>
      <c r="P776" s="9">
        <f>VLOOKUP(C776,{"29 - Psychiatrie (Erwachsene)",1;"30 - Kinder- und Jugendpsychiatrie",1;"31 - Psychosomatik",1;"00 - Bitte eine Fachabteilung auswählen",0;0,0},2,0)</f>
        <v>0</v>
      </c>
      <c r="Q776" s="9">
        <f t="shared" si="79"/>
        <v>0</v>
      </c>
      <c r="R776" s="9">
        <f t="shared" si="80"/>
        <v>0</v>
      </c>
      <c r="S776" s="9">
        <f t="shared" si="81"/>
        <v>0</v>
      </c>
      <c r="T776" s="9">
        <f t="shared" si="82"/>
        <v>0</v>
      </c>
      <c r="V776" s="9">
        <f>VLOOKUP($C776,{"29 - Psychiatrie (Erwachsene)",1;"30 - Kinder- und Jugendpsychiatrie",1;"31 - Psychosomatik",1;"00 - Bitte eine Fachabteilung auswählen",0;0,0},2,0)</f>
        <v>0</v>
      </c>
      <c r="W776" s="9" t="str">
        <f>IF('Angaben KH-Standort'!$D$13&gt;0,"VJ","KJA")</f>
        <v>KJA</v>
      </c>
      <c r="X776" s="9" t="str">
        <f>VLOOKUP(C775,{"29 - Psychiatrie (Erwachsene)","Einrichtungen2";"30 - Kinder- und Jugendpsychiatrie","Einrichtungen2";"31 - Psychosomatik","Einrichtungen2";"00 - Bitte eine Einrichtung auswählen","Leer";0,"Leer"},2,0)</f>
        <v>Leer</v>
      </c>
      <c r="Y776" s="39" t="str">
        <f t="shared" si="83"/>
        <v>Leer</v>
      </c>
      <c r="Z776" s="9" t="str">
        <f>VLOOKUP($C776,{"29 - Psychiatrie (Erwachsene)","Psychiatrie";"30 - Kinder- und Jugendpsychiatrie","KJPsychiatrie";"31 - Psychosomatik","Psychosomatik";"00 - Bitte eine Fachabteilung auswählen","Leer";0,"Leer"},2,0)</f>
        <v>Leer</v>
      </c>
    </row>
    <row r="777" spans="2:26" ht="15" customHeight="1" x14ac:dyDescent="0.25">
      <c r="B777" s="78" t="str">
        <f t="shared" si="84"/>
        <v>!!!</v>
      </c>
      <c r="C777" s="279"/>
      <c r="D777" s="272"/>
      <c r="E777" s="280"/>
      <c r="F777" s="92"/>
      <c r="G777" s="281"/>
      <c r="H777" s="46"/>
      <c r="I777" s="46"/>
      <c r="J777" s="72"/>
      <c r="O777" s="9">
        <f t="shared" si="78"/>
        <v>0</v>
      </c>
      <c r="P777" s="9">
        <f>VLOOKUP(C777,{"29 - Psychiatrie (Erwachsene)",1;"30 - Kinder- und Jugendpsychiatrie",1;"31 - Psychosomatik",1;"00 - Bitte eine Fachabteilung auswählen",0;0,0},2,0)</f>
        <v>0</v>
      </c>
      <c r="Q777" s="9">
        <f t="shared" si="79"/>
        <v>0</v>
      </c>
      <c r="R777" s="9">
        <f t="shared" si="80"/>
        <v>0</v>
      </c>
      <c r="S777" s="9">
        <f t="shared" si="81"/>
        <v>0</v>
      </c>
      <c r="T777" s="9">
        <f t="shared" si="82"/>
        <v>0</v>
      </c>
      <c r="V777" s="9">
        <f>VLOOKUP($C777,{"29 - Psychiatrie (Erwachsene)",1;"30 - Kinder- und Jugendpsychiatrie",1;"31 - Psychosomatik",1;"00 - Bitte eine Fachabteilung auswählen",0;0,0},2,0)</f>
        <v>0</v>
      </c>
      <c r="W777" s="9" t="str">
        <f>IF('Angaben KH-Standort'!$D$13&gt;0,"VJ","KJA")</f>
        <v>KJA</v>
      </c>
      <c r="X777" s="9" t="str">
        <f>VLOOKUP(C776,{"29 - Psychiatrie (Erwachsene)","Einrichtungen2";"30 - Kinder- und Jugendpsychiatrie","Einrichtungen2";"31 - Psychosomatik","Einrichtungen2";"00 - Bitte eine Einrichtung auswählen","Leer";0,"Leer"},2,0)</f>
        <v>Leer</v>
      </c>
      <c r="Y777" s="39" t="str">
        <f t="shared" si="83"/>
        <v>Leer</v>
      </c>
      <c r="Z777" s="9" t="str">
        <f>VLOOKUP($C777,{"29 - Psychiatrie (Erwachsene)","Psychiatrie";"30 - Kinder- und Jugendpsychiatrie","KJPsychiatrie";"31 - Psychosomatik","Psychosomatik";"00 - Bitte eine Fachabteilung auswählen","Leer";0,"Leer"},2,0)</f>
        <v>Leer</v>
      </c>
    </row>
    <row r="778" spans="2:26" ht="15" customHeight="1" x14ac:dyDescent="0.25">
      <c r="B778" s="78" t="str">
        <f t="shared" si="84"/>
        <v>!!!</v>
      </c>
      <c r="C778" s="279"/>
      <c r="D778" s="272"/>
      <c r="E778" s="280"/>
      <c r="F778" s="92"/>
      <c r="G778" s="281"/>
      <c r="H778" s="46"/>
      <c r="I778" s="46"/>
      <c r="J778" s="72"/>
      <c r="O778" s="9">
        <f t="shared" si="78"/>
        <v>0</v>
      </c>
      <c r="P778" s="9">
        <f>VLOOKUP(C778,{"29 - Psychiatrie (Erwachsene)",1;"30 - Kinder- und Jugendpsychiatrie",1;"31 - Psychosomatik",1;"00 - Bitte eine Fachabteilung auswählen",0;0,0},2,0)</f>
        <v>0</v>
      </c>
      <c r="Q778" s="9">
        <f t="shared" si="79"/>
        <v>0</v>
      </c>
      <c r="R778" s="9">
        <f t="shared" si="80"/>
        <v>0</v>
      </c>
      <c r="S778" s="9">
        <f t="shared" si="81"/>
        <v>0</v>
      </c>
      <c r="T778" s="9">
        <f t="shared" si="82"/>
        <v>0</v>
      </c>
      <c r="V778" s="9">
        <f>VLOOKUP($C778,{"29 - Psychiatrie (Erwachsene)",1;"30 - Kinder- und Jugendpsychiatrie",1;"31 - Psychosomatik",1;"00 - Bitte eine Fachabteilung auswählen",0;0,0},2,0)</f>
        <v>0</v>
      </c>
      <c r="W778" s="9" t="str">
        <f>IF('Angaben KH-Standort'!$D$13&gt;0,"VJ","KJA")</f>
        <v>KJA</v>
      </c>
      <c r="X778" s="9" t="str">
        <f>VLOOKUP(C777,{"29 - Psychiatrie (Erwachsene)","Einrichtungen2";"30 - Kinder- und Jugendpsychiatrie","Einrichtungen2";"31 - Psychosomatik","Einrichtungen2";"00 - Bitte eine Einrichtung auswählen","Leer";0,"Leer"},2,0)</f>
        <v>Leer</v>
      </c>
      <c r="Y778" s="39" t="str">
        <f t="shared" si="83"/>
        <v>Leer</v>
      </c>
      <c r="Z778" s="9" t="str">
        <f>VLOOKUP($C778,{"29 - Psychiatrie (Erwachsene)","Psychiatrie";"30 - Kinder- und Jugendpsychiatrie","KJPsychiatrie";"31 - Psychosomatik","Psychosomatik";"00 - Bitte eine Fachabteilung auswählen","Leer";0,"Leer"},2,0)</f>
        <v>Leer</v>
      </c>
    </row>
    <row r="779" spans="2:26" ht="15" customHeight="1" x14ac:dyDescent="0.25">
      <c r="B779" s="78" t="str">
        <f t="shared" si="84"/>
        <v>!!!</v>
      </c>
      <c r="C779" s="279"/>
      <c r="D779" s="272"/>
      <c r="E779" s="280"/>
      <c r="F779" s="92"/>
      <c r="G779" s="281"/>
      <c r="H779" s="46"/>
      <c r="I779" s="46"/>
      <c r="J779" s="72"/>
      <c r="O779" s="9">
        <f t="shared" si="78"/>
        <v>0</v>
      </c>
      <c r="P779" s="9">
        <f>VLOOKUP(C779,{"29 - Psychiatrie (Erwachsene)",1;"30 - Kinder- und Jugendpsychiatrie",1;"31 - Psychosomatik",1;"00 - Bitte eine Fachabteilung auswählen",0;0,0},2,0)</f>
        <v>0</v>
      </c>
      <c r="Q779" s="9">
        <f t="shared" si="79"/>
        <v>0</v>
      </c>
      <c r="R779" s="9">
        <f t="shared" si="80"/>
        <v>0</v>
      </c>
      <c r="S779" s="9">
        <f t="shared" si="81"/>
        <v>0</v>
      </c>
      <c r="T779" s="9">
        <f t="shared" si="82"/>
        <v>0</v>
      </c>
      <c r="V779" s="9">
        <f>VLOOKUP($C779,{"29 - Psychiatrie (Erwachsene)",1;"30 - Kinder- und Jugendpsychiatrie",1;"31 - Psychosomatik",1;"00 - Bitte eine Fachabteilung auswählen",0;0,0},2,0)</f>
        <v>0</v>
      </c>
      <c r="W779" s="9" t="str">
        <f>IF('Angaben KH-Standort'!$D$13&gt;0,"VJ","KJA")</f>
        <v>KJA</v>
      </c>
      <c r="X779" s="9" t="str">
        <f>VLOOKUP(C778,{"29 - Psychiatrie (Erwachsene)","Einrichtungen2";"30 - Kinder- und Jugendpsychiatrie","Einrichtungen2";"31 - Psychosomatik","Einrichtungen2";"00 - Bitte eine Einrichtung auswählen","Leer";0,"Leer"},2,0)</f>
        <v>Leer</v>
      </c>
      <c r="Y779" s="39" t="str">
        <f t="shared" si="83"/>
        <v>Leer</v>
      </c>
      <c r="Z779" s="9" t="str">
        <f>VLOOKUP($C779,{"29 - Psychiatrie (Erwachsene)","Psychiatrie";"30 - Kinder- und Jugendpsychiatrie","KJPsychiatrie";"31 - Psychosomatik","Psychosomatik";"00 - Bitte eine Fachabteilung auswählen","Leer";0,"Leer"},2,0)</f>
        <v>Leer</v>
      </c>
    </row>
    <row r="780" spans="2:26" ht="15" customHeight="1" x14ac:dyDescent="0.25">
      <c r="B780" s="78" t="str">
        <f t="shared" si="84"/>
        <v>!!!</v>
      </c>
      <c r="C780" s="279"/>
      <c r="D780" s="272"/>
      <c r="E780" s="280"/>
      <c r="F780" s="92"/>
      <c r="G780" s="281"/>
      <c r="H780" s="46"/>
      <c r="I780" s="46"/>
      <c r="J780" s="72"/>
      <c r="O780" s="9">
        <f t="shared" si="78"/>
        <v>0</v>
      </c>
      <c r="P780" s="9">
        <f>VLOOKUP(C780,{"29 - Psychiatrie (Erwachsene)",1;"30 - Kinder- und Jugendpsychiatrie",1;"31 - Psychosomatik",1;"00 - Bitte eine Fachabteilung auswählen",0;0,0},2,0)</f>
        <v>0</v>
      </c>
      <c r="Q780" s="9">
        <f t="shared" si="79"/>
        <v>0</v>
      </c>
      <c r="R780" s="9">
        <f t="shared" si="80"/>
        <v>0</v>
      </c>
      <c r="S780" s="9">
        <f t="shared" si="81"/>
        <v>0</v>
      </c>
      <c r="T780" s="9">
        <f t="shared" si="82"/>
        <v>0</v>
      </c>
      <c r="V780" s="9">
        <f>VLOOKUP($C780,{"29 - Psychiatrie (Erwachsene)",1;"30 - Kinder- und Jugendpsychiatrie",1;"31 - Psychosomatik",1;"00 - Bitte eine Fachabteilung auswählen",0;0,0},2,0)</f>
        <v>0</v>
      </c>
      <c r="W780" s="9" t="str">
        <f>IF('Angaben KH-Standort'!$D$13&gt;0,"VJ","KJA")</f>
        <v>KJA</v>
      </c>
      <c r="X780" s="9" t="str">
        <f>VLOOKUP(C779,{"29 - Psychiatrie (Erwachsene)","Einrichtungen2";"30 - Kinder- und Jugendpsychiatrie","Einrichtungen2";"31 - Psychosomatik","Einrichtungen2";"00 - Bitte eine Einrichtung auswählen","Leer";0,"Leer"},2,0)</f>
        <v>Leer</v>
      </c>
      <c r="Y780" s="39" t="str">
        <f t="shared" si="83"/>
        <v>Leer</v>
      </c>
      <c r="Z780" s="9" t="str">
        <f>VLOOKUP($C780,{"29 - Psychiatrie (Erwachsene)","Psychiatrie";"30 - Kinder- und Jugendpsychiatrie","KJPsychiatrie";"31 - Psychosomatik","Psychosomatik";"00 - Bitte eine Fachabteilung auswählen","Leer";0,"Leer"},2,0)</f>
        <v>Leer</v>
      </c>
    </row>
    <row r="781" spans="2:26" ht="15" customHeight="1" x14ac:dyDescent="0.25">
      <c r="B781" s="78" t="str">
        <f t="shared" si="84"/>
        <v>!!!</v>
      </c>
      <c r="C781" s="279"/>
      <c r="D781" s="272"/>
      <c r="E781" s="280"/>
      <c r="F781" s="92"/>
      <c r="G781" s="281"/>
      <c r="H781" s="46"/>
      <c r="I781" s="46"/>
      <c r="J781" s="72"/>
      <c r="O781" s="9">
        <f t="shared" si="78"/>
        <v>0</v>
      </c>
      <c r="P781" s="9">
        <f>VLOOKUP(C781,{"29 - Psychiatrie (Erwachsene)",1;"30 - Kinder- und Jugendpsychiatrie",1;"31 - Psychosomatik",1;"00 - Bitte eine Fachabteilung auswählen",0;0,0},2,0)</f>
        <v>0</v>
      </c>
      <c r="Q781" s="9">
        <f t="shared" si="79"/>
        <v>0</v>
      </c>
      <c r="R781" s="9">
        <f t="shared" si="80"/>
        <v>0</v>
      </c>
      <c r="S781" s="9">
        <f t="shared" si="81"/>
        <v>0</v>
      </c>
      <c r="T781" s="9">
        <f t="shared" si="82"/>
        <v>0</v>
      </c>
      <c r="V781" s="9">
        <f>VLOOKUP($C781,{"29 - Psychiatrie (Erwachsene)",1;"30 - Kinder- und Jugendpsychiatrie",1;"31 - Psychosomatik",1;"00 - Bitte eine Fachabteilung auswählen",0;0,0},2,0)</f>
        <v>0</v>
      </c>
      <c r="W781" s="9" t="str">
        <f>IF('Angaben KH-Standort'!$D$13&gt;0,"VJ","KJA")</f>
        <v>KJA</v>
      </c>
      <c r="X781" s="9" t="str">
        <f>VLOOKUP(C780,{"29 - Psychiatrie (Erwachsene)","Einrichtungen2";"30 - Kinder- und Jugendpsychiatrie","Einrichtungen2";"31 - Psychosomatik","Einrichtungen2";"00 - Bitte eine Einrichtung auswählen","Leer";0,"Leer"},2,0)</f>
        <v>Leer</v>
      </c>
      <c r="Y781" s="39" t="str">
        <f t="shared" si="83"/>
        <v>Leer</v>
      </c>
      <c r="Z781" s="9" t="str">
        <f>VLOOKUP($C781,{"29 - Psychiatrie (Erwachsene)","Psychiatrie";"30 - Kinder- und Jugendpsychiatrie","KJPsychiatrie";"31 - Psychosomatik","Psychosomatik";"00 - Bitte eine Fachabteilung auswählen","Leer";0,"Leer"},2,0)</f>
        <v>Leer</v>
      </c>
    </row>
    <row r="782" spans="2:26" ht="15" customHeight="1" x14ac:dyDescent="0.25">
      <c r="B782" s="78" t="str">
        <f t="shared" si="84"/>
        <v>!!!</v>
      </c>
      <c r="C782" s="279"/>
      <c r="D782" s="272"/>
      <c r="E782" s="280"/>
      <c r="F782" s="92"/>
      <c r="G782" s="281"/>
      <c r="H782" s="46"/>
      <c r="I782" s="46"/>
      <c r="J782" s="72"/>
      <c r="O782" s="9">
        <f t="shared" si="78"/>
        <v>0</v>
      </c>
      <c r="P782" s="9">
        <f>VLOOKUP(C782,{"29 - Psychiatrie (Erwachsene)",1;"30 - Kinder- und Jugendpsychiatrie",1;"31 - Psychosomatik",1;"00 - Bitte eine Fachabteilung auswählen",0;0,0},2,0)</f>
        <v>0</v>
      </c>
      <c r="Q782" s="9">
        <f t="shared" si="79"/>
        <v>0</v>
      </c>
      <c r="R782" s="9">
        <f t="shared" si="80"/>
        <v>0</v>
      </c>
      <c r="S782" s="9">
        <f t="shared" si="81"/>
        <v>0</v>
      </c>
      <c r="T782" s="9">
        <f t="shared" si="82"/>
        <v>0</v>
      </c>
      <c r="V782" s="9">
        <f>VLOOKUP($C782,{"29 - Psychiatrie (Erwachsene)",1;"30 - Kinder- und Jugendpsychiatrie",1;"31 - Psychosomatik",1;"00 - Bitte eine Fachabteilung auswählen",0;0,0},2,0)</f>
        <v>0</v>
      </c>
      <c r="W782" s="9" t="str">
        <f>IF('Angaben KH-Standort'!$D$13&gt;0,"VJ","KJA")</f>
        <v>KJA</v>
      </c>
      <c r="X782" s="9" t="str">
        <f>VLOOKUP(C781,{"29 - Psychiatrie (Erwachsene)","Einrichtungen2";"30 - Kinder- und Jugendpsychiatrie","Einrichtungen2";"31 - Psychosomatik","Einrichtungen2";"00 - Bitte eine Einrichtung auswählen","Leer";0,"Leer"},2,0)</f>
        <v>Leer</v>
      </c>
      <c r="Y782" s="39" t="str">
        <f t="shared" si="83"/>
        <v>Leer</v>
      </c>
      <c r="Z782" s="9" t="str">
        <f>VLOOKUP($C782,{"29 - Psychiatrie (Erwachsene)","Psychiatrie";"30 - Kinder- und Jugendpsychiatrie","KJPsychiatrie";"31 - Psychosomatik","Psychosomatik";"00 - Bitte eine Fachabteilung auswählen","Leer";0,"Leer"},2,0)</f>
        <v>Leer</v>
      </c>
    </row>
    <row r="783" spans="2:26" ht="15" customHeight="1" x14ac:dyDescent="0.25">
      <c r="B783" s="78" t="str">
        <f t="shared" si="84"/>
        <v>!!!</v>
      </c>
      <c r="C783" s="279"/>
      <c r="D783" s="272"/>
      <c r="E783" s="280"/>
      <c r="F783" s="92"/>
      <c r="G783" s="281"/>
      <c r="H783" s="46"/>
      <c r="I783" s="46"/>
      <c r="J783" s="72"/>
      <c r="O783" s="9">
        <f t="shared" si="78"/>
        <v>0</v>
      </c>
      <c r="P783" s="9">
        <f>VLOOKUP(C783,{"29 - Psychiatrie (Erwachsene)",1;"30 - Kinder- und Jugendpsychiatrie",1;"31 - Psychosomatik",1;"00 - Bitte eine Fachabteilung auswählen",0;0,0},2,0)</f>
        <v>0</v>
      </c>
      <c r="Q783" s="9">
        <f t="shared" si="79"/>
        <v>0</v>
      </c>
      <c r="R783" s="9">
        <f t="shared" si="80"/>
        <v>0</v>
      </c>
      <c r="S783" s="9">
        <f t="shared" si="81"/>
        <v>0</v>
      </c>
      <c r="T783" s="9">
        <f t="shared" si="82"/>
        <v>0</v>
      </c>
      <c r="V783" s="9">
        <f>VLOOKUP($C783,{"29 - Psychiatrie (Erwachsene)",1;"30 - Kinder- und Jugendpsychiatrie",1;"31 - Psychosomatik",1;"00 - Bitte eine Fachabteilung auswählen",0;0,0},2,0)</f>
        <v>0</v>
      </c>
      <c r="W783" s="9" t="str">
        <f>IF('Angaben KH-Standort'!$D$13&gt;0,"VJ","KJA")</f>
        <v>KJA</v>
      </c>
      <c r="X783" s="9" t="str">
        <f>VLOOKUP(C782,{"29 - Psychiatrie (Erwachsene)","Einrichtungen2";"30 - Kinder- und Jugendpsychiatrie","Einrichtungen2";"31 - Psychosomatik","Einrichtungen2";"00 - Bitte eine Einrichtung auswählen","Leer";0,"Leer"},2,0)</f>
        <v>Leer</v>
      </c>
      <c r="Y783" s="39" t="str">
        <f t="shared" si="83"/>
        <v>Leer</v>
      </c>
      <c r="Z783" s="9" t="str">
        <f>VLOOKUP($C783,{"29 - Psychiatrie (Erwachsene)","Psychiatrie";"30 - Kinder- und Jugendpsychiatrie","KJPsychiatrie";"31 - Psychosomatik","Psychosomatik";"00 - Bitte eine Fachabteilung auswählen","Leer";0,"Leer"},2,0)</f>
        <v>Leer</v>
      </c>
    </row>
    <row r="784" spans="2:26" ht="15" customHeight="1" x14ac:dyDescent="0.25">
      <c r="B784" s="78" t="str">
        <f t="shared" si="84"/>
        <v>!!!</v>
      </c>
      <c r="C784" s="279"/>
      <c r="D784" s="272"/>
      <c r="E784" s="280"/>
      <c r="F784" s="92"/>
      <c r="G784" s="281"/>
      <c r="H784" s="46"/>
      <c r="I784" s="46"/>
      <c r="J784" s="72"/>
      <c r="O784" s="9">
        <f t="shared" si="78"/>
        <v>0</v>
      </c>
      <c r="P784" s="9">
        <f>VLOOKUP(C784,{"29 - Psychiatrie (Erwachsene)",1;"30 - Kinder- und Jugendpsychiatrie",1;"31 - Psychosomatik",1;"00 - Bitte eine Fachabteilung auswählen",0;0,0},2,0)</f>
        <v>0</v>
      </c>
      <c r="Q784" s="9">
        <f t="shared" si="79"/>
        <v>0</v>
      </c>
      <c r="R784" s="9">
        <f t="shared" si="80"/>
        <v>0</v>
      </c>
      <c r="S784" s="9">
        <f t="shared" si="81"/>
        <v>0</v>
      </c>
      <c r="T784" s="9">
        <f t="shared" si="82"/>
        <v>0</v>
      </c>
      <c r="V784" s="9">
        <f>VLOOKUP($C784,{"29 - Psychiatrie (Erwachsene)",1;"30 - Kinder- und Jugendpsychiatrie",1;"31 - Psychosomatik",1;"00 - Bitte eine Fachabteilung auswählen",0;0,0},2,0)</f>
        <v>0</v>
      </c>
      <c r="W784" s="9" t="str">
        <f>IF('Angaben KH-Standort'!$D$13&gt;0,"VJ","KJA")</f>
        <v>KJA</v>
      </c>
      <c r="X784" s="9" t="str">
        <f>VLOOKUP(C783,{"29 - Psychiatrie (Erwachsene)","Einrichtungen2";"30 - Kinder- und Jugendpsychiatrie","Einrichtungen2";"31 - Psychosomatik","Einrichtungen2";"00 - Bitte eine Einrichtung auswählen","Leer";0,"Leer"},2,0)</f>
        <v>Leer</v>
      </c>
      <c r="Y784" s="39" t="str">
        <f t="shared" si="83"/>
        <v>Leer</v>
      </c>
      <c r="Z784" s="9" t="str">
        <f>VLOOKUP($C784,{"29 - Psychiatrie (Erwachsene)","Psychiatrie";"30 - Kinder- und Jugendpsychiatrie","KJPsychiatrie";"31 - Psychosomatik","Psychosomatik";"00 - Bitte eine Fachabteilung auswählen","Leer";0,"Leer"},2,0)</f>
        <v>Leer</v>
      </c>
    </row>
    <row r="785" spans="2:26" ht="15" customHeight="1" x14ac:dyDescent="0.25">
      <c r="B785" s="78" t="str">
        <f t="shared" si="84"/>
        <v>!!!</v>
      </c>
      <c r="C785" s="279"/>
      <c r="D785" s="272"/>
      <c r="E785" s="280"/>
      <c r="F785" s="92"/>
      <c r="G785" s="281"/>
      <c r="H785" s="46"/>
      <c r="I785" s="46"/>
      <c r="J785" s="72"/>
      <c r="O785" s="9">
        <f t="shared" si="78"/>
        <v>0</v>
      </c>
      <c r="P785" s="9">
        <f>VLOOKUP(C785,{"29 - Psychiatrie (Erwachsene)",1;"30 - Kinder- und Jugendpsychiatrie",1;"31 - Psychosomatik",1;"00 - Bitte eine Fachabteilung auswählen",0;0,0},2,0)</f>
        <v>0</v>
      </c>
      <c r="Q785" s="9">
        <f t="shared" si="79"/>
        <v>0</v>
      </c>
      <c r="R785" s="9">
        <f t="shared" si="80"/>
        <v>0</v>
      </c>
      <c r="S785" s="9">
        <f t="shared" si="81"/>
        <v>0</v>
      </c>
      <c r="T785" s="9">
        <f t="shared" si="82"/>
        <v>0</v>
      </c>
      <c r="V785" s="9">
        <f>VLOOKUP($C785,{"29 - Psychiatrie (Erwachsene)",1;"30 - Kinder- und Jugendpsychiatrie",1;"31 - Psychosomatik",1;"00 - Bitte eine Fachabteilung auswählen",0;0,0},2,0)</f>
        <v>0</v>
      </c>
      <c r="W785" s="9" t="str">
        <f>IF('Angaben KH-Standort'!$D$13&gt;0,"VJ","KJA")</f>
        <v>KJA</v>
      </c>
      <c r="X785" s="9" t="str">
        <f>VLOOKUP(C784,{"29 - Psychiatrie (Erwachsene)","Einrichtungen2";"30 - Kinder- und Jugendpsychiatrie","Einrichtungen2";"31 - Psychosomatik","Einrichtungen2";"00 - Bitte eine Einrichtung auswählen","Leer";0,"Leer"},2,0)</f>
        <v>Leer</v>
      </c>
      <c r="Y785" s="39" t="str">
        <f t="shared" si="83"/>
        <v>Leer</v>
      </c>
      <c r="Z785" s="9" t="str">
        <f>VLOOKUP($C785,{"29 - Psychiatrie (Erwachsene)","Psychiatrie";"30 - Kinder- und Jugendpsychiatrie","KJPsychiatrie";"31 - Psychosomatik","Psychosomatik";"00 - Bitte eine Fachabteilung auswählen","Leer";0,"Leer"},2,0)</f>
        <v>Leer</v>
      </c>
    </row>
    <row r="786" spans="2:26" ht="15" customHeight="1" x14ac:dyDescent="0.25">
      <c r="B786" s="78" t="str">
        <f t="shared" si="84"/>
        <v>!!!</v>
      </c>
      <c r="C786" s="279"/>
      <c r="D786" s="272"/>
      <c r="E786" s="280"/>
      <c r="F786" s="92"/>
      <c r="G786" s="281"/>
      <c r="H786" s="46"/>
      <c r="I786" s="46"/>
      <c r="J786" s="72"/>
      <c r="O786" s="9">
        <f t="shared" si="78"/>
        <v>0</v>
      </c>
      <c r="P786" s="9">
        <f>VLOOKUP(C786,{"29 - Psychiatrie (Erwachsene)",1;"30 - Kinder- und Jugendpsychiatrie",1;"31 - Psychosomatik",1;"00 - Bitte eine Fachabteilung auswählen",0;0,0},2,0)</f>
        <v>0</v>
      </c>
      <c r="Q786" s="9">
        <f t="shared" si="79"/>
        <v>0</v>
      </c>
      <c r="R786" s="9">
        <f t="shared" si="80"/>
        <v>0</v>
      </c>
      <c r="S786" s="9">
        <f t="shared" si="81"/>
        <v>0</v>
      </c>
      <c r="T786" s="9">
        <f t="shared" si="82"/>
        <v>0</v>
      </c>
      <c r="V786" s="9">
        <f>VLOOKUP($C786,{"29 - Psychiatrie (Erwachsene)",1;"30 - Kinder- und Jugendpsychiatrie",1;"31 - Psychosomatik",1;"00 - Bitte eine Fachabteilung auswählen",0;0,0},2,0)</f>
        <v>0</v>
      </c>
      <c r="W786" s="9" t="str">
        <f>IF('Angaben KH-Standort'!$D$13&gt;0,"VJ","KJA")</f>
        <v>KJA</v>
      </c>
      <c r="X786" s="9" t="str">
        <f>VLOOKUP(C785,{"29 - Psychiatrie (Erwachsene)","Einrichtungen2";"30 - Kinder- und Jugendpsychiatrie","Einrichtungen2";"31 - Psychosomatik","Einrichtungen2";"00 - Bitte eine Einrichtung auswählen","Leer";0,"Leer"},2,0)</f>
        <v>Leer</v>
      </c>
      <c r="Y786" s="39" t="str">
        <f t="shared" si="83"/>
        <v>Leer</v>
      </c>
      <c r="Z786" s="9" t="str">
        <f>VLOOKUP($C786,{"29 - Psychiatrie (Erwachsene)","Psychiatrie";"30 - Kinder- und Jugendpsychiatrie","KJPsychiatrie";"31 - Psychosomatik","Psychosomatik";"00 - Bitte eine Fachabteilung auswählen","Leer";0,"Leer"},2,0)</f>
        <v>Leer</v>
      </c>
    </row>
    <row r="787" spans="2:26" ht="15" customHeight="1" x14ac:dyDescent="0.25">
      <c r="B787" s="78" t="str">
        <f t="shared" si="84"/>
        <v>!!!</v>
      </c>
      <c r="C787" s="279"/>
      <c r="D787" s="272"/>
      <c r="E787" s="280"/>
      <c r="F787" s="92"/>
      <c r="G787" s="281"/>
      <c r="H787" s="46"/>
      <c r="I787" s="46"/>
      <c r="J787" s="72"/>
      <c r="O787" s="9">
        <f t="shared" si="78"/>
        <v>0</v>
      </c>
      <c r="P787" s="9">
        <f>VLOOKUP(C787,{"29 - Psychiatrie (Erwachsene)",1;"30 - Kinder- und Jugendpsychiatrie",1;"31 - Psychosomatik",1;"00 - Bitte eine Fachabteilung auswählen",0;0,0},2,0)</f>
        <v>0</v>
      </c>
      <c r="Q787" s="9">
        <f t="shared" si="79"/>
        <v>0</v>
      </c>
      <c r="R787" s="9">
        <f t="shared" si="80"/>
        <v>0</v>
      </c>
      <c r="S787" s="9">
        <f t="shared" si="81"/>
        <v>0</v>
      </c>
      <c r="T787" s="9">
        <f t="shared" si="82"/>
        <v>0</v>
      </c>
      <c r="V787" s="9">
        <f>VLOOKUP($C787,{"29 - Psychiatrie (Erwachsene)",1;"30 - Kinder- und Jugendpsychiatrie",1;"31 - Psychosomatik",1;"00 - Bitte eine Fachabteilung auswählen",0;0,0},2,0)</f>
        <v>0</v>
      </c>
      <c r="W787" s="9" t="str">
        <f>IF('Angaben KH-Standort'!$D$13&gt;0,"VJ","KJA")</f>
        <v>KJA</v>
      </c>
      <c r="X787" s="9" t="str">
        <f>VLOOKUP(C786,{"29 - Psychiatrie (Erwachsene)","Einrichtungen2";"30 - Kinder- und Jugendpsychiatrie","Einrichtungen2";"31 - Psychosomatik","Einrichtungen2";"00 - Bitte eine Einrichtung auswählen","Leer";0,"Leer"},2,0)</f>
        <v>Leer</v>
      </c>
      <c r="Y787" s="39" t="str">
        <f t="shared" si="83"/>
        <v>Leer</v>
      </c>
      <c r="Z787" s="9" t="str">
        <f>VLOOKUP($C787,{"29 - Psychiatrie (Erwachsene)","Psychiatrie";"30 - Kinder- und Jugendpsychiatrie","KJPsychiatrie";"31 - Psychosomatik","Psychosomatik";"00 - Bitte eine Fachabteilung auswählen","Leer";0,"Leer"},2,0)</f>
        <v>Leer</v>
      </c>
    </row>
    <row r="788" spans="2:26" ht="15" customHeight="1" x14ac:dyDescent="0.25">
      <c r="B788" s="78" t="str">
        <f t="shared" si="84"/>
        <v>!!!</v>
      </c>
      <c r="C788" s="279"/>
      <c r="D788" s="272"/>
      <c r="E788" s="280"/>
      <c r="F788" s="92"/>
      <c r="G788" s="281"/>
      <c r="H788" s="46"/>
      <c r="I788" s="46"/>
      <c r="J788" s="72"/>
      <c r="O788" s="9">
        <f t="shared" si="78"/>
        <v>0</v>
      </c>
      <c r="P788" s="9">
        <f>VLOOKUP(C788,{"29 - Psychiatrie (Erwachsene)",1;"30 - Kinder- und Jugendpsychiatrie",1;"31 - Psychosomatik",1;"00 - Bitte eine Fachabteilung auswählen",0;0,0},2,0)</f>
        <v>0</v>
      </c>
      <c r="Q788" s="9">
        <f t="shared" si="79"/>
        <v>0</v>
      </c>
      <c r="R788" s="9">
        <f t="shared" si="80"/>
        <v>0</v>
      </c>
      <c r="S788" s="9">
        <f t="shared" si="81"/>
        <v>0</v>
      </c>
      <c r="T788" s="9">
        <f t="shared" si="82"/>
        <v>0</v>
      </c>
      <c r="V788" s="9">
        <f>VLOOKUP($C788,{"29 - Psychiatrie (Erwachsene)",1;"30 - Kinder- und Jugendpsychiatrie",1;"31 - Psychosomatik",1;"00 - Bitte eine Fachabteilung auswählen",0;0,0},2,0)</f>
        <v>0</v>
      </c>
      <c r="W788" s="9" t="str">
        <f>IF('Angaben KH-Standort'!$D$13&gt;0,"VJ","KJA")</f>
        <v>KJA</v>
      </c>
      <c r="X788" s="9" t="str">
        <f>VLOOKUP(C787,{"29 - Psychiatrie (Erwachsene)","Einrichtungen2";"30 - Kinder- und Jugendpsychiatrie","Einrichtungen2";"31 - Psychosomatik","Einrichtungen2";"00 - Bitte eine Einrichtung auswählen","Leer";0,"Leer"},2,0)</f>
        <v>Leer</v>
      </c>
      <c r="Y788" s="39" t="str">
        <f t="shared" si="83"/>
        <v>Leer</v>
      </c>
      <c r="Z788" s="9" t="str">
        <f>VLOOKUP($C788,{"29 - Psychiatrie (Erwachsene)","Psychiatrie";"30 - Kinder- und Jugendpsychiatrie","KJPsychiatrie";"31 - Psychosomatik","Psychosomatik";"00 - Bitte eine Fachabteilung auswählen","Leer";0,"Leer"},2,0)</f>
        <v>Leer</v>
      </c>
    </row>
    <row r="789" spans="2:26" ht="15" customHeight="1" x14ac:dyDescent="0.25">
      <c r="B789" s="78" t="str">
        <f t="shared" si="84"/>
        <v>!!!</v>
      </c>
      <c r="C789" s="279"/>
      <c r="D789" s="272"/>
      <c r="E789" s="280"/>
      <c r="F789" s="92"/>
      <c r="G789" s="281"/>
      <c r="H789" s="46"/>
      <c r="I789" s="46"/>
      <c r="J789" s="72"/>
      <c r="O789" s="9">
        <f t="shared" ref="O789:O852" si="85">IF(LEN(B789)&gt;0,0,1)</f>
        <v>0</v>
      </c>
      <c r="P789" s="9">
        <f>VLOOKUP(C789,{"29 - Psychiatrie (Erwachsene)",1;"30 - Kinder- und Jugendpsychiatrie",1;"31 - Psychosomatik",1;"00 - Bitte eine Fachabteilung auswählen",0;0,0},2,0)</f>
        <v>0</v>
      </c>
      <c r="Q789" s="9">
        <f t="shared" ref="Q789:Q852" si="86">IF(LEN(D789)&gt;0,1,0)</f>
        <v>0</v>
      </c>
      <c r="R789" s="9">
        <f t="shared" ref="R789:R852" si="87">IF(LEN(E789)&gt;0,1,0)</f>
        <v>0</v>
      </c>
      <c r="S789" s="9">
        <f t="shared" ref="S789:S852" si="88">IF(LEN(F789)&gt;0,1,0)</f>
        <v>0</v>
      </c>
      <c r="T789" s="9">
        <f t="shared" ref="T789:T852" si="89">IF(LEN(G789)&gt;0,1,0)</f>
        <v>0</v>
      </c>
      <c r="V789" s="9">
        <f>VLOOKUP($C789,{"29 - Psychiatrie (Erwachsene)",1;"30 - Kinder- und Jugendpsychiatrie",1;"31 - Psychosomatik",1;"00 - Bitte eine Fachabteilung auswählen",0;0,0},2,0)</f>
        <v>0</v>
      </c>
      <c r="W789" s="9" t="str">
        <f>IF('Angaben KH-Standort'!$D$13&gt;0,"VJ","KJA")</f>
        <v>KJA</v>
      </c>
      <c r="X789" s="9" t="str">
        <f>VLOOKUP(C788,{"29 - Psychiatrie (Erwachsene)","Einrichtungen2";"30 - Kinder- und Jugendpsychiatrie","Einrichtungen2";"31 - Psychosomatik","Einrichtungen2";"00 - Bitte eine Einrichtung auswählen","Leer";0,"Leer"},2,0)</f>
        <v>Leer</v>
      </c>
      <c r="Y789" s="39" t="str">
        <f t="shared" ref="Y789:Y852" si="90">IF(V789=1,W789,"Leer")</f>
        <v>Leer</v>
      </c>
      <c r="Z789" s="9" t="str">
        <f>VLOOKUP($C789,{"29 - Psychiatrie (Erwachsene)","Psychiatrie";"30 - Kinder- und Jugendpsychiatrie","KJPsychiatrie";"31 - Psychosomatik","Psychosomatik";"00 - Bitte eine Fachabteilung auswählen","Leer";0,"Leer"},2,0)</f>
        <v>Leer</v>
      </c>
    </row>
    <row r="790" spans="2:26" ht="15" customHeight="1" x14ac:dyDescent="0.25">
      <c r="B790" s="78" t="str">
        <f t="shared" si="84"/>
        <v>!!!</v>
      </c>
      <c r="C790" s="279"/>
      <c r="D790" s="272"/>
      <c r="E790" s="280"/>
      <c r="F790" s="92"/>
      <c r="G790" s="281"/>
      <c r="H790" s="46"/>
      <c r="I790" s="46"/>
      <c r="J790" s="72"/>
      <c r="O790" s="9">
        <f t="shared" si="85"/>
        <v>0</v>
      </c>
      <c r="P790" s="9">
        <f>VLOOKUP(C790,{"29 - Psychiatrie (Erwachsene)",1;"30 - Kinder- und Jugendpsychiatrie",1;"31 - Psychosomatik",1;"00 - Bitte eine Fachabteilung auswählen",0;0,0},2,0)</f>
        <v>0</v>
      </c>
      <c r="Q790" s="9">
        <f t="shared" si="86"/>
        <v>0</v>
      </c>
      <c r="R790" s="9">
        <f t="shared" si="87"/>
        <v>0</v>
      </c>
      <c r="S790" s="9">
        <f t="shared" si="88"/>
        <v>0</v>
      </c>
      <c r="T790" s="9">
        <f t="shared" si="89"/>
        <v>0</v>
      </c>
      <c r="V790" s="9">
        <f>VLOOKUP($C790,{"29 - Psychiatrie (Erwachsene)",1;"30 - Kinder- und Jugendpsychiatrie",1;"31 - Psychosomatik",1;"00 - Bitte eine Fachabteilung auswählen",0;0,0},2,0)</f>
        <v>0</v>
      </c>
      <c r="W790" s="9" t="str">
        <f>IF('Angaben KH-Standort'!$D$13&gt;0,"VJ","KJA")</f>
        <v>KJA</v>
      </c>
      <c r="X790" s="9" t="str">
        <f>VLOOKUP(C789,{"29 - Psychiatrie (Erwachsene)","Einrichtungen2";"30 - Kinder- und Jugendpsychiatrie","Einrichtungen2";"31 - Psychosomatik","Einrichtungen2";"00 - Bitte eine Einrichtung auswählen","Leer";0,"Leer"},2,0)</f>
        <v>Leer</v>
      </c>
      <c r="Y790" s="39" t="str">
        <f t="shared" si="90"/>
        <v>Leer</v>
      </c>
      <c r="Z790" s="9" t="str">
        <f>VLOOKUP($C790,{"29 - Psychiatrie (Erwachsene)","Psychiatrie";"30 - Kinder- und Jugendpsychiatrie","KJPsychiatrie";"31 - Psychosomatik","Psychosomatik";"00 - Bitte eine Fachabteilung auswählen","Leer";0,"Leer"},2,0)</f>
        <v>Leer</v>
      </c>
    </row>
    <row r="791" spans="2:26" ht="15" customHeight="1" x14ac:dyDescent="0.25">
      <c r="B791" s="78" t="str">
        <f t="shared" si="84"/>
        <v>!!!</v>
      </c>
      <c r="C791" s="279"/>
      <c r="D791" s="272"/>
      <c r="E791" s="280"/>
      <c r="F791" s="92"/>
      <c r="G791" s="281"/>
      <c r="H791" s="46"/>
      <c r="I791" s="46"/>
      <c r="J791" s="72"/>
      <c r="O791" s="9">
        <f t="shared" si="85"/>
        <v>0</v>
      </c>
      <c r="P791" s="9">
        <f>VLOOKUP(C791,{"29 - Psychiatrie (Erwachsene)",1;"30 - Kinder- und Jugendpsychiatrie",1;"31 - Psychosomatik",1;"00 - Bitte eine Fachabteilung auswählen",0;0,0},2,0)</f>
        <v>0</v>
      </c>
      <c r="Q791" s="9">
        <f t="shared" si="86"/>
        <v>0</v>
      </c>
      <c r="R791" s="9">
        <f t="shared" si="87"/>
        <v>0</v>
      </c>
      <c r="S791" s="9">
        <f t="shared" si="88"/>
        <v>0</v>
      </c>
      <c r="T791" s="9">
        <f t="shared" si="89"/>
        <v>0</v>
      </c>
      <c r="V791" s="9">
        <f>VLOOKUP($C791,{"29 - Psychiatrie (Erwachsene)",1;"30 - Kinder- und Jugendpsychiatrie",1;"31 - Psychosomatik",1;"00 - Bitte eine Fachabteilung auswählen",0;0,0},2,0)</f>
        <v>0</v>
      </c>
      <c r="W791" s="9" t="str">
        <f>IF('Angaben KH-Standort'!$D$13&gt;0,"VJ","KJA")</f>
        <v>KJA</v>
      </c>
      <c r="X791" s="9" t="str">
        <f>VLOOKUP(C790,{"29 - Psychiatrie (Erwachsene)","Einrichtungen2";"30 - Kinder- und Jugendpsychiatrie","Einrichtungen2";"31 - Psychosomatik","Einrichtungen2";"00 - Bitte eine Einrichtung auswählen","Leer";0,"Leer"},2,0)</f>
        <v>Leer</v>
      </c>
      <c r="Y791" s="39" t="str">
        <f t="shared" si="90"/>
        <v>Leer</v>
      </c>
      <c r="Z791" s="9" t="str">
        <f>VLOOKUP($C791,{"29 - Psychiatrie (Erwachsene)","Psychiatrie";"30 - Kinder- und Jugendpsychiatrie","KJPsychiatrie";"31 - Psychosomatik","Psychosomatik";"00 - Bitte eine Fachabteilung auswählen","Leer";0,"Leer"},2,0)</f>
        <v>Leer</v>
      </c>
    </row>
    <row r="792" spans="2:26" ht="15" customHeight="1" x14ac:dyDescent="0.25">
      <c r="B792" s="78" t="str">
        <f t="shared" si="84"/>
        <v>!!!</v>
      </c>
      <c r="C792" s="279"/>
      <c r="D792" s="272"/>
      <c r="E792" s="280"/>
      <c r="F792" s="92"/>
      <c r="G792" s="281"/>
      <c r="H792" s="46"/>
      <c r="I792" s="46"/>
      <c r="J792" s="72"/>
      <c r="O792" s="9">
        <f t="shared" si="85"/>
        <v>0</v>
      </c>
      <c r="P792" s="9">
        <f>VLOOKUP(C792,{"29 - Psychiatrie (Erwachsene)",1;"30 - Kinder- und Jugendpsychiatrie",1;"31 - Psychosomatik",1;"00 - Bitte eine Fachabteilung auswählen",0;0,0},2,0)</f>
        <v>0</v>
      </c>
      <c r="Q792" s="9">
        <f t="shared" si="86"/>
        <v>0</v>
      </c>
      <c r="R792" s="9">
        <f t="shared" si="87"/>
        <v>0</v>
      </c>
      <c r="S792" s="9">
        <f t="shared" si="88"/>
        <v>0</v>
      </c>
      <c r="T792" s="9">
        <f t="shared" si="89"/>
        <v>0</v>
      </c>
      <c r="V792" s="9">
        <f>VLOOKUP($C792,{"29 - Psychiatrie (Erwachsene)",1;"30 - Kinder- und Jugendpsychiatrie",1;"31 - Psychosomatik",1;"00 - Bitte eine Fachabteilung auswählen",0;0,0},2,0)</f>
        <v>0</v>
      </c>
      <c r="W792" s="9" t="str">
        <f>IF('Angaben KH-Standort'!$D$13&gt;0,"VJ","KJA")</f>
        <v>KJA</v>
      </c>
      <c r="X792" s="9" t="str">
        <f>VLOOKUP(C791,{"29 - Psychiatrie (Erwachsene)","Einrichtungen2";"30 - Kinder- und Jugendpsychiatrie","Einrichtungen2";"31 - Psychosomatik","Einrichtungen2";"00 - Bitte eine Einrichtung auswählen","Leer";0,"Leer"},2,0)</f>
        <v>Leer</v>
      </c>
      <c r="Y792" s="39" t="str">
        <f t="shared" si="90"/>
        <v>Leer</v>
      </c>
      <c r="Z792" s="9" t="str">
        <f>VLOOKUP($C792,{"29 - Psychiatrie (Erwachsene)","Psychiatrie";"30 - Kinder- und Jugendpsychiatrie","KJPsychiatrie";"31 - Psychosomatik","Psychosomatik";"00 - Bitte eine Fachabteilung auswählen","Leer";0,"Leer"},2,0)</f>
        <v>Leer</v>
      </c>
    </row>
    <row r="793" spans="2:26" ht="15" customHeight="1" x14ac:dyDescent="0.25">
      <c r="B793" s="78" t="str">
        <f t="shared" si="84"/>
        <v>!!!</v>
      </c>
      <c r="C793" s="279"/>
      <c r="D793" s="272"/>
      <c r="E793" s="280"/>
      <c r="F793" s="92"/>
      <c r="G793" s="281"/>
      <c r="H793" s="46"/>
      <c r="I793" s="46"/>
      <c r="J793" s="72"/>
      <c r="O793" s="9">
        <f t="shared" si="85"/>
        <v>0</v>
      </c>
      <c r="P793" s="9">
        <f>VLOOKUP(C793,{"29 - Psychiatrie (Erwachsene)",1;"30 - Kinder- und Jugendpsychiatrie",1;"31 - Psychosomatik",1;"00 - Bitte eine Fachabteilung auswählen",0;0,0},2,0)</f>
        <v>0</v>
      </c>
      <c r="Q793" s="9">
        <f t="shared" si="86"/>
        <v>0</v>
      </c>
      <c r="R793" s="9">
        <f t="shared" si="87"/>
        <v>0</v>
      </c>
      <c r="S793" s="9">
        <f t="shared" si="88"/>
        <v>0</v>
      </c>
      <c r="T793" s="9">
        <f t="shared" si="89"/>
        <v>0</v>
      </c>
      <c r="V793" s="9">
        <f>VLOOKUP($C793,{"29 - Psychiatrie (Erwachsene)",1;"30 - Kinder- und Jugendpsychiatrie",1;"31 - Psychosomatik",1;"00 - Bitte eine Fachabteilung auswählen",0;0,0},2,0)</f>
        <v>0</v>
      </c>
      <c r="W793" s="9" t="str">
        <f>IF('Angaben KH-Standort'!$D$13&gt;0,"VJ","KJA")</f>
        <v>KJA</v>
      </c>
      <c r="X793" s="9" t="str">
        <f>VLOOKUP(C792,{"29 - Psychiatrie (Erwachsene)","Einrichtungen2";"30 - Kinder- und Jugendpsychiatrie","Einrichtungen2";"31 - Psychosomatik","Einrichtungen2";"00 - Bitte eine Einrichtung auswählen","Leer";0,"Leer"},2,0)</f>
        <v>Leer</v>
      </c>
      <c r="Y793" s="39" t="str">
        <f t="shared" si="90"/>
        <v>Leer</v>
      </c>
      <c r="Z793" s="9" t="str">
        <f>VLOOKUP($C793,{"29 - Psychiatrie (Erwachsene)","Psychiatrie";"30 - Kinder- und Jugendpsychiatrie","KJPsychiatrie";"31 - Psychosomatik","Psychosomatik";"00 - Bitte eine Fachabteilung auswählen","Leer";0,"Leer"},2,0)</f>
        <v>Leer</v>
      </c>
    </row>
    <row r="794" spans="2:26" ht="15" customHeight="1" x14ac:dyDescent="0.25">
      <c r="B794" s="78" t="str">
        <f t="shared" si="84"/>
        <v>!!!</v>
      </c>
      <c r="C794" s="279"/>
      <c r="D794" s="272"/>
      <c r="E794" s="280"/>
      <c r="F794" s="92"/>
      <c r="G794" s="281"/>
      <c r="H794" s="46"/>
      <c r="I794" s="46"/>
      <c r="J794" s="72"/>
      <c r="O794" s="9">
        <f t="shared" si="85"/>
        <v>0</v>
      </c>
      <c r="P794" s="9">
        <f>VLOOKUP(C794,{"29 - Psychiatrie (Erwachsene)",1;"30 - Kinder- und Jugendpsychiatrie",1;"31 - Psychosomatik",1;"00 - Bitte eine Fachabteilung auswählen",0;0,0},2,0)</f>
        <v>0</v>
      </c>
      <c r="Q794" s="9">
        <f t="shared" si="86"/>
        <v>0</v>
      </c>
      <c r="R794" s="9">
        <f t="shared" si="87"/>
        <v>0</v>
      </c>
      <c r="S794" s="9">
        <f t="shared" si="88"/>
        <v>0</v>
      </c>
      <c r="T794" s="9">
        <f t="shared" si="89"/>
        <v>0</v>
      </c>
      <c r="V794" s="9">
        <f>VLOOKUP($C794,{"29 - Psychiatrie (Erwachsene)",1;"30 - Kinder- und Jugendpsychiatrie",1;"31 - Psychosomatik",1;"00 - Bitte eine Fachabteilung auswählen",0;0,0},2,0)</f>
        <v>0</v>
      </c>
      <c r="W794" s="9" t="str">
        <f>IF('Angaben KH-Standort'!$D$13&gt;0,"VJ","KJA")</f>
        <v>KJA</v>
      </c>
      <c r="X794" s="9" t="str">
        <f>VLOOKUP(C793,{"29 - Psychiatrie (Erwachsene)","Einrichtungen2";"30 - Kinder- und Jugendpsychiatrie","Einrichtungen2";"31 - Psychosomatik","Einrichtungen2";"00 - Bitte eine Einrichtung auswählen","Leer";0,"Leer"},2,0)</f>
        <v>Leer</v>
      </c>
      <c r="Y794" s="39" t="str">
        <f t="shared" si="90"/>
        <v>Leer</v>
      </c>
      <c r="Z794" s="9" t="str">
        <f>VLOOKUP($C794,{"29 - Psychiatrie (Erwachsene)","Psychiatrie";"30 - Kinder- und Jugendpsychiatrie","KJPsychiatrie";"31 - Psychosomatik","Psychosomatik";"00 - Bitte eine Fachabteilung auswählen","Leer";0,"Leer"},2,0)</f>
        <v>Leer</v>
      </c>
    </row>
    <row r="795" spans="2:26" ht="15" customHeight="1" x14ac:dyDescent="0.25">
      <c r="B795" s="78" t="str">
        <f t="shared" ref="B795:B858" si="91">IF(SUM(P795:T795)&lt;5,"!!!","")</f>
        <v>!!!</v>
      </c>
      <c r="C795" s="279"/>
      <c r="D795" s="272"/>
      <c r="E795" s="280"/>
      <c r="F795" s="92"/>
      <c r="G795" s="281"/>
      <c r="H795" s="46"/>
      <c r="I795" s="46"/>
      <c r="J795" s="72"/>
      <c r="O795" s="9">
        <f t="shared" si="85"/>
        <v>0</v>
      </c>
      <c r="P795" s="9">
        <f>VLOOKUP(C795,{"29 - Psychiatrie (Erwachsene)",1;"30 - Kinder- und Jugendpsychiatrie",1;"31 - Psychosomatik",1;"00 - Bitte eine Fachabteilung auswählen",0;0,0},2,0)</f>
        <v>0</v>
      </c>
      <c r="Q795" s="9">
        <f t="shared" si="86"/>
        <v>0</v>
      </c>
      <c r="R795" s="9">
        <f t="shared" si="87"/>
        <v>0</v>
      </c>
      <c r="S795" s="9">
        <f t="shared" si="88"/>
        <v>0</v>
      </c>
      <c r="T795" s="9">
        <f t="shared" si="89"/>
        <v>0</v>
      </c>
      <c r="V795" s="9">
        <f>VLOOKUP($C795,{"29 - Psychiatrie (Erwachsene)",1;"30 - Kinder- und Jugendpsychiatrie",1;"31 - Psychosomatik",1;"00 - Bitte eine Fachabteilung auswählen",0;0,0},2,0)</f>
        <v>0</v>
      </c>
      <c r="W795" s="9" t="str">
        <f>IF('Angaben KH-Standort'!$D$13&gt;0,"VJ","KJA")</f>
        <v>KJA</v>
      </c>
      <c r="X795" s="9" t="str">
        <f>VLOOKUP(C794,{"29 - Psychiatrie (Erwachsene)","Einrichtungen2";"30 - Kinder- und Jugendpsychiatrie","Einrichtungen2";"31 - Psychosomatik","Einrichtungen2";"00 - Bitte eine Einrichtung auswählen","Leer";0,"Leer"},2,0)</f>
        <v>Leer</v>
      </c>
      <c r="Y795" s="39" t="str">
        <f t="shared" si="90"/>
        <v>Leer</v>
      </c>
      <c r="Z795" s="9" t="str">
        <f>VLOOKUP($C795,{"29 - Psychiatrie (Erwachsene)","Psychiatrie";"30 - Kinder- und Jugendpsychiatrie","KJPsychiatrie";"31 - Psychosomatik","Psychosomatik";"00 - Bitte eine Fachabteilung auswählen","Leer";0,"Leer"},2,0)</f>
        <v>Leer</v>
      </c>
    </row>
    <row r="796" spans="2:26" ht="15" customHeight="1" x14ac:dyDescent="0.25">
      <c r="B796" s="78" t="str">
        <f t="shared" si="91"/>
        <v>!!!</v>
      </c>
      <c r="C796" s="279"/>
      <c r="D796" s="272"/>
      <c r="E796" s="280"/>
      <c r="F796" s="92"/>
      <c r="G796" s="281"/>
      <c r="H796" s="46"/>
      <c r="I796" s="46"/>
      <c r="J796" s="72"/>
      <c r="O796" s="9">
        <f t="shared" si="85"/>
        <v>0</v>
      </c>
      <c r="P796" s="9">
        <f>VLOOKUP(C796,{"29 - Psychiatrie (Erwachsene)",1;"30 - Kinder- und Jugendpsychiatrie",1;"31 - Psychosomatik",1;"00 - Bitte eine Fachabteilung auswählen",0;0,0},2,0)</f>
        <v>0</v>
      </c>
      <c r="Q796" s="9">
        <f t="shared" si="86"/>
        <v>0</v>
      </c>
      <c r="R796" s="9">
        <f t="shared" si="87"/>
        <v>0</v>
      </c>
      <c r="S796" s="9">
        <f t="shared" si="88"/>
        <v>0</v>
      </c>
      <c r="T796" s="9">
        <f t="shared" si="89"/>
        <v>0</v>
      </c>
      <c r="V796" s="9">
        <f>VLOOKUP($C796,{"29 - Psychiatrie (Erwachsene)",1;"30 - Kinder- und Jugendpsychiatrie",1;"31 - Psychosomatik",1;"00 - Bitte eine Fachabteilung auswählen",0;0,0},2,0)</f>
        <v>0</v>
      </c>
      <c r="W796" s="9" t="str">
        <f>IF('Angaben KH-Standort'!$D$13&gt;0,"VJ","KJA")</f>
        <v>KJA</v>
      </c>
      <c r="X796" s="9" t="str">
        <f>VLOOKUP(C795,{"29 - Psychiatrie (Erwachsene)","Einrichtungen2";"30 - Kinder- und Jugendpsychiatrie","Einrichtungen2";"31 - Psychosomatik","Einrichtungen2";"00 - Bitte eine Einrichtung auswählen","Leer";0,"Leer"},2,0)</f>
        <v>Leer</v>
      </c>
      <c r="Y796" s="39" t="str">
        <f t="shared" si="90"/>
        <v>Leer</v>
      </c>
      <c r="Z796" s="9" t="str">
        <f>VLOOKUP($C796,{"29 - Psychiatrie (Erwachsene)","Psychiatrie";"30 - Kinder- und Jugendpsychiatrie","KJPsychiatrie";"31 - Psychosomatik","Psychosomatik";"00 - Bitte eine Fachabteilung auswählen","Leer";0,"Leer"},2,0)</f>
        <v>Leer</v>
      </c>
    </row>
    <row r="797" spans="2:26" ht="15" customHeight="1" x14ac:dyDescent="0.25">
      <c r="B797" s="78" t="str">
        <f t="shared" si="91"/>
        <v>!!!</v>
      </c>
      <c r="C797" s="279"/>
      <c r="D797" s="272"/>
      <c r="E797" s="280"/>
      <c r="F797" s="92"/>
      <c r="G797" s="281"/>
      <c r="H797" s="46"/>
      <c r="I797" s="46"/>
      <c r="J797" s="72"/>
      <c r="O797" s="9">
        <f t="shared" si="85"/>
        <v>0</v>
      </c>
      <c r="P797" s="9">
        <f>VLOOKUP(C797,{"29 - Psychiatrie (Erwachsene)",1;"30 - Kinder- und Jugendpsychiatrie",1;"31 - Psychosomatik",1;"00 - Bitte eine Fachabteilung auswählen",0;0,0},2,0)</f>
        <v>0</v>
      </c>
      <c r="Q797" s="9">
        <f t="shared" si="86"/>
        <v>0</v>
      </c>
      <c r="R797" s="9">
        <f t="shared" si="87"/>
        <v>0</v>
      </c>
      <c r="S797" s="9">
        <f t="shared" si="88"/>
        <v>0</v>
      </c>
      <c r="T797" s="9">
        <f t="shared" si="89"/>
        <v>0</v>
      </c>
      <c r="V797" s="9">
        <f>VLOOKUP($C797,{"29 - Psychiatrie (Erwachsene)",1;"30 - Kinder- und Jugendpsychiatrie",1;"31 - Psychosomatik",1;"00 - Bitte eine Fachabteilung auswählen",0;0,0},2,0)</f>
        <v>0</v>
      </c>
      <c r="W797" s="9" t="str">
        <f>IF('Angaben KH-Standort'!$D$13&gt;0,"VJ","KJA")</f>
        <v>KJA</v>
      </c>
      <c r="X797" s="9" t="str">
        <f>VLOOKUP(C796,{"29 - Psychiatrie (Erwachsene)","Einrichtungen2";"30 - Kinder- und Jugendpsychiatrie","Einrichtungen2";"31 - Psychosomatik","Einrichtungen2";"00 - Bitte eine Einrichtung auswählen","Leer";0,"Leer"},2,0)</f>
        <v>Leer</v>
      </c>
      <c r="Y797" s="39" t="str">
        <f t="shared" si="90"/>
        <v>Leer</v>
      </c>
      <c r="Z797" s="9" t="str">
        <f>VLOOKUP($C797,{"29 - Psychiatrie (Erwachsene)","Psychiatrie";"30 - Kinder- und Jugendpsychiatrie","KJPsychiatrie";"31 - Psychosomatik","Psychosomatik";"00 - Bitte eine Fachabteilung auswählen","Leer";0,"Leer"},2,0)</f>
        <v>Leer</v>
      </c>
    </row>
    <row r="798" spans="2:26" ht="15" customHeight="1" x14ac:dyDescent="0.25">
      <c r="B798" s="78" t="str">
        <f t="shared" si="91"/>
        <v>!!!</v>
      </c>
      <c r="C798" s="279"/>
      <c r="D798" s="272"/>
      <c r="E798" s="280"/>
      <c r="F798" s="92"/>
      <c r="G798" s="281"/>
      <c r="H798" s="46"/>
      <c r="I798" s="46"/>
      <c r="J798" s="72"/>
      <c r="O798" s="9">
        <f t="shared" si="85"/>
        <v>0</v>
      </c>
      <c r="P798" s="9">
        <f>VLOOKUP(C798,{"29 - Psychiatrie (Erwachsene)",1;"30 - Kinder- und Jugendpsychiatrie",1;"31 - Psychosomatik",1;"00 - Bitte eine Fachabteilung auswählen",0;0,0},2,0)</f>
        <v>0</v>
      </c>
      <c r="Q798" s="9">
        <f t="shared" si="86"/>
        <v>0</v>
      </c>
      <c r="R798" s="9">
        <f t="shared" si="87"/>
        <v>0</v>
      </c>
      <c r="S798" s="9">
        <f t="shared" si="88"/>
        <v>0</v>
      </c>
      <c r="T798" s="9">
        <f t="shared" si="89"/>
        <v>0</v>
      </c>
      <c r="V798" s="9">
        <f>VLOOKUP($C798,{"29 - Psychiatrie (Erwachsene)",1;"30 - Kinder- und Jugendpsychiatrie",1;"31 - Psychosomatik",1;"00 - Bitte eine Fachabteilung auswählen",0;0,0},2,0)</f>
        <v>0</v>
      </c>
      <c r="W798" s="9" t="str">
        <f>IF('Angaben KH-Standort'!$D$13&gt;0,"VJ","KJA")</f>
        <v>KJA</v>
      </c>
      <c r="X798" s="9" t="str">
        <f>VLOOKUP(C797,{"29 - Psychiatrie (Erwachsene)","Einrichtungen2";"30 - Kinder- und Jugendpsychiatrie","Einrichtungen2";"31 - Psychosomatik","Einrichtungen2";"00 - Bitte eine Einrichtung auswählen","Leer";0,"Leer"},2,0)</f>
        <v>Leer</v>
      </c>
      <c r="Y798" s="39" t="str">
        <f t="shared" si="90"/>
        <v>Leer</v>
      </c>
      <c r="Z798" s="9" t="str">
        <f>VLOOKUP($C798,{"29 - Psychiatrie (Erwachsene)","Psychiatrie";"30 - Kinder- und Jugendpsychiatrie","KJPsychiatrie";"31 - Psychosomatik","Psychosomatik";"00 - Bitte eine Fachabteilung auswählen","Leer";0,"Leer"},2,0)</f>
        <v>Leer</v>
      </c>
    </row>
    <row r="799" spans="2:26" ht="15" customHeight="1" x14ac:dyDescent="0.25">
      <c r="B799" s="78" t="str">
        <f t="shared" si="91"/>
        <v>!!!</v>
      </c>
      <c r="C799" s="279"/>
      <c r="D799" s="272"/>
      <c r="E799" s="280"/>
      <c r="F799" s="92"/>
      <c r="G799" s="281"/>
      <c r="H799" s="46"/>
      <c r="I799" s="46"/>
      <c r="J799" s="72"/>
      <c r="O799" s="9">
        <f t="shared" si="85"/>
        <v>0</v>
      </c>
      <c r="P799" s="9">
        <f>VLOOKUP(C799,{"29 - Psychiatrie (Erwachsene)",1;"30 - Kinder- und Jugendpsychiatrie",1;"31 - Psychosomatik",1;"00 - Bitte eine Fachabteilung auswählen",0;0,0},2,0)</f>
        <v>0</v>
      </c>
      <c r="Q799" s="9">
        <f t="shared" si="86"/>
        <v>0</v>
      </c>
      <c r="R799" s="9">
        <f t="shared" si="87"/>
        <v>0</v>
      </c>
      <c r="S799" s="9">
        <f t="shared" si="88"/>
        <v>0</v>
      </c>
      <c r="T799" s="9">
        <f t="shared" si="89"/>
        <v>0</v>
      </c>
      <c r="V799" s="9">
        <f>VLOOKUP($C799,{"29 - Psychiatrie (Erwachsene)",1;"30 - Kinder- und Jugendpsychiatrie",1;"31 - Psychosomatik",1;"00 - Bitte eine Fachabteilung auswählen",0;0,0},2,0)</f>
        <v>0</v>
      </c>
      <c r="W799" s="9" t="str">
        <f>IF('Angaben KH-Standort'!$D$13&gt;0,"VJ","KJA")</f>
        <v>KJA</v>
      </c>
      <c r="X799" s="9" t="str">
        <f>VLOOKUP(C798,{"29 - Psychiatrie (Erwachsene)","Einrichtungen2";"30 - Kinder- und Jugendpsychiatrie","Einrichtungen2";"31 - Psychosomatik","Einrichtungen2";"00 - Bitte eine Einrichtung auswählen","Leer";0,"Leer"},2,0)</f>
        <v>Leer</v>
      </c>
      <c r="Y799" s="39" t="str">
        <f t="shared" si="90"/>
        <v>Leer</v>
      </c>
      <c r="Z799" s="9" t="str">
        <f>VLOOKUP($C799,{"29 - Psychiatrie (Erwachsene)","Psychiatrie";"30 - Kinder- und Jugendpsychiatrie","KJPsychiatrie";"31 - Psychosomatik","Psychosomatik";"00 - Bitte eine Fachabteilung auswählen","Leer";0,"Leer"},2,0)</f>
        <v>Leer</v>
      </c>
    </row>
    <row r="800" spans="2:26" ht="15" customHeight="1" x14ac:dyDescent="0.25">
      <c r="B800" s="78" t="str">
        <f t="shared" si="91"/>
        <v>!!!</v>
      </c>
      <c r="C800" s="279"/>
      <c r="D800" s="272"/>
      <c r="E800" s="280"/>
      <c r="F800" s="92"/>
      <c r="G800" s="281"/>
      <c r="H800" s="46"/>
      <c r="I800" s="46"/>
      <c r="J800" s="72"/>
      <c r="O800" s="9">
        <f t="shared" si="85"/>
        <v>0</v>
      </c>
      <c r="P800" s="9">
        <f>VLOOKUP(C800,{"29 - Psychiatrie (Erwachsene)",1;"30 - Kinder- und Jugendpsychiatrie",1;"31 - Psychosomatik",1;"00 - Bitte eine Fachabteilung auswählen",0;0,0},2,0)</f>
        <v>0</v>
      </c>
      <c r="Q800" s="9">
        <f t="shared" si="86"/>
        <v>0</v>
      </c>
      <c r="R800" s="9">
        <f t="shared" si="87"/>
        <v>0</v>
      </c>
      <c r="S800" s="9">
        <f t="shared" si="88"/>
        <v>0</v>
      </c>
      <c r="T800" s="9">
        <f t="shared" si="89"/>
        <v>0</v>
      </c>
      <c r="V800" s="9">
        <f>VLOOKUP($C800,{"29 - Psychiatrie (Erwachsene)",1;"30 - Kinder- und Jugendpsychiatrie",1;"31 - Psychosomatik",1;"00 - Bitte eine Fachabteilung auswählen",0;0,0},2,0)</f>
        <v>0</v>
      </c>
      <c r="W800" s="9" t="str">
        <f>IF('Angaben KH-Standort'!$D$13&gt;0,"VJ","KJA")</f>
        <v>KJA</v>
      </c>
      <c r="X800" s="9" t="str">
        <f>VLOOKUP(C799,{"29 - Psychiatrie (Erwachsene)","Einrichtungen2";"30 - Kinder- und Jugendpsychiatrie","Einrichtungen2";"31 - Psychosomatik","Einrichtungen2";"00 - Bitte eine Einrichtung auswählen","Leer";0,"Leer"},2,0)</f>
        <v>Leer</v>
      </c>
      <c r="Y800" s="39" t="str">
        <f t="shared" si="90"/>
        <v>Leer</v>
      </c>
      <c r="Z800" s="9" t="str">
        <f>VLOOKUP($C800,{"29 - Psychiatrie (Erwachsene)","Psychiatrie";"30 - Kinder- und Jugendpsychiatrie","KJPsychiatrie";"31 - Psychosomatik","Psychosomatik";"00 - Bitte eine Fachabteilung auswählen","Leer";0,"Leer"},2,0)</f>
        <v>Leer</v>
      </c>
    </row>
    <row r="801" spans="2:26" ht="15" customHeight="1" x14ac:dyDescent="0.25">
      <c r="B801" s="78" t="str">
        <f t="shared" si="91"/>
        <v>!!!</v>
      </c>
      <c r="C801" s="279"/>
      <c r="D801" s="272"/>
      <c r="E801" s="280"/>
      <c r="F801" s="92"/>
      <c r="G801" s="281"/>
      <c r="H801" s="46"/>
      <c r="I801" s="46"/>
      <c r="J801" s="72"/>
      <c r="O801" s="9">
        <f t="shared" si="85"/>
        <v>0</v>
      </c>
      <c r="P801" s="9">
        <f>VLOOKUP(C801,{"29 - Psychiatrie (Erwachsene)",1;"30 - Kinder- und Jugendpsychiatrie",1;"31 - Psychosomatik",1;"00 - Bitte eine Fachabteilung auswählen",0;0,0},2,0)</f>
        <v>0</v>
      </c>
      <c r="Q801" s="9">
        <f t="shared" si="86"/>
        <v>0</v>
      </c>
      <c r="R801" s="9">
        <f t="shared" si="87"/>
        <v>0</v>
      </c>
      <c r="S801" s="9">
        <f t="shared" si="88"/>
        <v>0</v>
      </c>
      <c r="T801" s="9">
        <f t="shared" si="89"/>
        <v>0</v>
      </c>
      <c r="V801" s="9">
        <f>VLOOKUP($C801,{"29 - Psychiatrie (Erwachsene)",1;"30 - Kinder- und Jugendpsychiatrie",1;"31 - Psychosomatik",1;"00 - Bitte eine Fachabteilung auswählen",0;0,0},2,0)</f>
        <v>0</v>
      </c>
      <c r="W801" s="9" t="str">
        <f>IF('Angaben KH-Standort'!$D$13&gt;0,"VJ","KJA")</f>
        <v>KJA</v>
      </c>
      <c r="X801" s="9" t="str">
        <f>VLOOKUP(C800,{"29 - Psychiatrie (Erwachsene)","Einrichtungen2";"30 - Kinder- und Jugendpsychiatrie","Einrichtungen2";"31 - Psychosomatik","Einrichtungen2";"00 - Bitte eine Einrichtung auswählen","Leer";0,"Leer"},2,0)</f>
        <v>Leer</v>
      </c>
      <c r="Y801" s="39" t="str">
        <f t="shared" si="90"/>
        <v>Leer</v>
      </c>
      <c r="Z801" s="9" t="str">
        <f>VLOOKUP($C801,{"29 - Psychiatrie (Erwachsene)","Psychiatrie";"30 - Kinder- und Jugendpsychiatrie","KJPsychiatrie";"31 - Psychosomatik","Psychosomatik";"00 - Bitte eine Fachabteilung auswählen","Leer";0,"Leer"},2,0)</f>
        <v>Leer</v>
      </c>
    </row>
    <row r="802" spans="2:26" ht="15" customHeight="1" x14ac:dyDescent="0.25">
      <c r="B802" s="78" t="str">
        <f t="shared" si="91"/>
        <v>!!!</v>
      </c>
      <c r="C802" s="279"/>
      <c r="D802" s="272"/>
      <c r="E802" s="280"/>
      <c r="F802" s="92"/>
      <c r="G802" s="281"/>
      <c r="H802" s="46"/>
      <c r="I802" s="46"/>
      <c r="J802" s="72"/>
      <c r="O802" s="9">
        <f t="shared" si="85"/>
        <v>0</v>
      </c>
      <c r="P802" s="9">
        <f>VLOOKUP(C802,{"29 - Psychiatrie (Erwachsene)",1;"30 - Kinder- und Jugendpsychiatrie",1;"31 - Psychosomatik",1;"00 - Bitte eine Fachabteilung auswählen",0;0,0},2,0)</f>
        <v>0</v>
      </c>
      <c r="Q802" s="9">
        <f t="shared" si="86"/>
        <v>0</v>
      </c>
      <c r="R802" s="9">
        <f t="shared" si="87"/>
        <v>0</v>
      </c>
      <c r="S802" s="9">
        <f t="shared" si="88"/>
        <v>0</v>
      </c>
      <c r="T802" s="9">
        <f t="shared" si="89"/>
        <v>0</v>
      </c>
      <c r="V802" s="9">
        <f>VLOOKUP($C802,{"29 - Psychiatrie (Erwachsene)",1;"30 - Kinder- und Jugendpsychiatrie",1;"31 - Psychosomatik",1;"00 - Bitte eine Fachabteilung auswählen",0;0,0},2,0)</f>
        <v>0</v>
      </c>
      <c r="W802" s="9" t="str">
        <f>IF('Angaben KH-Standort'!$D$13&gt;0,"VJ","KJA")</f>
        <v>KJA</v>
      </c>
      <c r="X802" s="9" t="str">
        <f>VLOOKUP(C801,{"29 - Psychiatrie (Erwachsene)","Einrichtungen2";"30 - Kinder- und Jugendpsychiatrie","Einrichtungen2";"31 - Psychosomatik","Einrichtungen2";"00 - Bitte eine Einrichtung auswählen","Leer";0,"Leer"},2,0)</f>
        <v>Leer</v>
      </c>
      <c r="Y802" s="39" t="str">
        <f t="shared" si="90"/>
        <v>Leer</v>
      </c>
      <c r="Z802" s="9" t="str">
        <f>VLOOKUP($C802,{"29 - Psychiatrie (Erwachsene)","Psychiatrie";"30 - Kinder- und Jugendpsychiatrie","KJPsychiatrie";"31 - Psychosomatik","Psychosomatik";"00 - Bitte eine Fachabteilung auswählen","Leer";0,"Leer"},2,0)</f>
        <v>Leer</v>
      </c>
    </row>
    <row r="803" spans="2:26" ht="15" customHeight="1" x14ac:dyDescent="0.25">
      <c r="B803" s="78" t="str">
        <f t="shared" si="91"/>
        <v>!!!</v>
      </c>
      <c r="C803" s="279"/>
      <c r="D803" s="272"/>
      <c r="E803" s="280"/>
      <c r="F803" s="92"/>
      <c r="G803" s="281"/>
      <c r="H803" s="46"/>
      <c r="I803" s="46"/>
      <c r="J803" s="72"/>
      <c r="O803" s="9">
        <f t="shared" si="85"/>
        <v>0</v>
      </c>
      <c r="P803" s="9">
        <f>VLOOKUP(C803,{"29 - Psychiatrie (Erwachsene)",1;"30 - Kinder- und Jugendpsychiatrie",1;"31 - Psychosomatik",1;"00 - Bitte eine Fachabteilung auswählen",0;0,0},2,0)</f>
        <v>0</v>
      </c>
      <c r="Q803" s="9">
        <f t="shared" si="86"/>
        <v>0</v>
      </c>
      <c r="R803" s="9">
        <f t="shared" si="87"/>
        <v>0</v>
      </c>
      <c r="S803" s="9">
        <f t="shared" si="88"/>
        <v>0</v>
      </c>
      <c r="T803" s="9">
        <f t="shared" si="89"/>
        <v>0</v>
      </c>
      <c r="V803" s="9">
        <f>VLOOKUP($C803,{"29 - Psychiatrie (Erwachsene)",1;"30 - Kinder- und Jugendpsychiatrie",1;"31 - Psychosomatik",1;"00 - Bitte eine Fachabteilung auswählen",0;0,0},2,0)</f>
        <v>0</v>
      </c>
      <c r="W803" s="9" t="str">
        <f>IF('Angaben KH-Standort'!$D$13&gt;0,"VJ","KJA")</f>
        <v>KJA</v>
      </c>
      <c r="X803" s="9" t="str">
        <f>VLOOKUP(C802,{"29 - Psychiatrie (Erwachsene)","Einrichtungen2";"30 - Kinder- und Jugendpsychiatrie","Einrichtungen2";"31 - Psychosomatik","Einrichtungen2";"00 - Bitte eine Einrichtung auswählen","Leer";0,"Leer"},2,0)</f>
        <v>Leer</v>
      </c>
      <c r="Y803" s="39" t="str">
        <f t="shared" si="90"/>
        <v>Leer</v>
      </c>
      <c r="Z803" s="9" t="str">
        <f>VLOOKUP($C803,{"29 - Psychiatrie (Erwachsene)","Psychiatrie";"30 - Kinder- und Jugendpsychiatrie","KJPsychiatrie";"31 - Psychosomatik","Psychosomatik";"00 - Bitte eine Fachabteilung auswählen","Leer";0,"Leer"},2,0)</f>
        <v>Leer</v>
      </c>
    </row>
    <row r="804" spans="2:26" ht="15" customHeight="1" x14ac:dyDescent="0.25">
      <c r="B804" s="78" t="str">
        <f t="shared" si="91"/>
        <v>!!!</v>
      </c>
      <c r="C804" s="279"/>
      <c r="D804" s="272"/>
      <c r="E804" s="280"/>
      <c r="F804" s="92"/>
      <c r="G804" s="281"/>
      <c r="H804" s="46"/>
      <c r="I804" s="46"/>
      <c r="J804" s="72"/>
      <c r="O804" s="9">
        <f t="shared" si="85"/>
        <v>0</v>
      </c>
      <c r="P804" s="9">
        <f>VLOOKUP(C804,{"29 - Psychiatrie (Erwachsene)",1;"30 - Kinder- und Jugendpsychiatrie",1;"31 - Psychosomatik",1;"00 - Bitte eine Fachabteilung auswählen",0;0,0},2,0)</f>
        <v>0</v>
      </c>
      <c r="Q804" s="9">
        <f t="shared" si="86"/>
        <v>0</v>
      </c>
      <c r="R804" s="9">
        <f t="shared" si="87"/>
        <v>0</v>
      </c>
      <c r="S804" s="9">
        <f t="shared" si="88"/>
        <v>0</v>
      </c>
      <c r="T804" s="9">
        <f t="shared" si="89"/>
        <v>0</v>
      </c>
      <c r="V804" s="9">
        <f>VLOOKUP($C804,{"29 - Psychiatrie (Erwachsene)",1;"30 - Kinder- und Jugendpsychiatrie",1;"31 - Psychosomatik",1;"00 - Bitte eine Fachabteilung auswählen",0;0,0},2,0)</f>
        <v>0</v>
      </c>
      <c r="W804" s="9" t="str">
        <f>IF('Angaben KH-Standort'!$D$13&gt;0,"VJ","KJA")</f>
        <v>KJA</v>
      </c>
      <c r="X804" s="9" t="str">
        <f>VLOOKUP(C803,{"29 - Psychiatrie (Erwachsene)","Einrichtungen2";"30 - Kinder- und Jugendpsychiatrie","Einrichtungen2";"31 - Psychosomatik","Einrichtungen2";"00 - Bitte eine Einrichtung auswählen","Leer";0,"Leer"},2,0)</f>
        <v>Leer</v>
      </c>
      <c r="Y804" s="39" t="str">
        <f t="shared" si="90"/>
        <v>Leer</v>
      </c>
      <c r="Z804" s="9" t="str">
        <f>VLOOKUP($C804,{"29 - Psychiatrie (Erwachsene)","Psychiatrie";"30 - Kinder- und Jugendpsychiatrie","KJPsychiatrie";"31 - Psychosomatik","Psychosomatik";"00 - Bitte eine Fachabteilung auswählen","Leer";0,"Leer"},2,0)</f>
        <v>Leer</v>
      </c>
    </row>
    <row r="805" spans="2:26" ht="15" customHeight="1" x14ac:dyDescent="0.25">
      <c r="B805" s="78" t="str">
        <f t="shared" si="91"/>
        <v>!!!</v>
      </c>
      <c r="C805" s="279"/>
      <c r="D805" s="272"/>
      <c r="E805" s="280"/>
      <c r="F805" s="92"/>
      <c r="G805" s="281"/>
      <c r="H805" s="46"/>
      <c r="I805" s="46"/>
      <c r="J805" s="72"/>
      <c r="O805" s="9">
        <f t="shared" si="85"/>
        <v>0</v>
      </c>
      <c r="P805" s="9">
        <f>VLOOKUP(C805,{"29 - Psychiatrie (Erwachsene)",1;"30 - Kinder- und Jugendpsychiatrie",1;"31 - Psychosomatik",1;"00 - Bitte eine Fachabteilung auswählen",0;0,0},2,0)</f>
        <v>0</v>
      </c>
      <c r="Q805" s="9">
        <f t="shared" si="86"/>
        <v>0</v>
      </c>
      <c r="R805" s="9">
        <f t="shared" si="87"/>
        <v>0</v>
      </c>
      <c r="S805" s="9">
        <f t="shared" si="88"/>
        <v>0</v>
      </c>
      <c r="T805" s="9">
        <f t="shared" si="89"/>
        <v>0</v>
      </c>
      <c r="V805" s="9">
        <f>VLOOKUP($C805,{"29 - Psychiatrie (Erwachsene)",1;"30 - Kinder- und Jugendpsychiatrie",1;"31 - Psychosomatik",1;"00 - Bitte eine Fachabteilung auswählen",0;0,0},2,0)</f>
        <v>0</v>
      </c>
      <c r="W805" s="9" t="str">
        <f>IF('Angaben KH-Standort'!$D$13&gt;0,"VJ","KJA")</f>
        <v>KJA</v>
      </c>
      <c r="X805" s="9" t="str">
        <f>VLOOKUP(C804,{"29 - Psychiatrie (Erwachsene)","Einrichtungen2";"30 - Kinder- und Jugendpsychiatrie","Einrichtungen2";"31 - Psychosomatik","Einrichtungen2";"00 - Bitte eine Einrichtung auswählen","Leer";0,"Leer"},2,0)</f>
        <v>Leer</v>
      </c>
      <c r="Y805" s="39" t="str">
        <f t="shared" si="90"/>
        <v>Leer</v>
      </c>
      <c r="Z805" s="9" t="str">
        <f>VLOOKUP($C805,{"29 - Psychiatrie (Erwachsene)","Psychiatrie";"30 - Kinder- und Jugendpsychiatrie","KJPsychiatrie";"31 - Psychosomatik","Psychosomatik";"00 - Bitte eine Fachabteilung auswählen","Leer";0,"Leer"},2,0)</f>
        <v>Leer</v>
      </c>
    </row>
    <row r="806" spans="2:26" ht="15" customHeight="1" x14ac:dyDescent="0.25">
      <c r="B806" s="78" t="str">
        <f t="shared" si="91"/>
        <v>!!!</v>
      </c>
      <c r="C806" s="279"/>
      <c r="D806" s="272"/>
      <c r="E806" s="280"/>
      <c r="F806" s="92"/>
      <c r="G806" s="281"/>
      <c r="H806" s="46"/>
      <c r="I806" s="46"/>
      <c r="J806" s="72"/>
      <c r="O806" s="9">
        <f t="shared" si="85"/>
        <v>0</v>
      </c>
      <c r="P806" s="9">
        <f>VLOOKUP(C806,{"29 - Psychiatrie (Erwachsene)",1;"30 - Kinder- und Jugendpsychiatrie",1;"31 - Psychosomatik",1;"00 - Bitte eine Fachabteilung auswählen",0;0,0},2,0)</f>
        <v>0</v>
      </c>
      <c r="Q806" s="9">
        <f t="shared" si="86"/>
        <v>0</v>
      </c>
      <c r="R806" s="9">
        <f t="shared" si="87"/>
        <v>0</v>
      </c>
      <c r="S806" s="9">
        <f t="shared" si="88"/>
        <v>0</v>
      </c>
      <c r="T806" s="9">
        <f t="shared" si="89"/>
        <v>0</v>
      </c>
      <c r="V806" s="9">
        <f>VLOOKUP($C806,{"29 - Psychiatrie (Erwachsene)",1;"30 - Kinder- und Jugendpsychiatrie",1;"31 - Psychosomatik",1;"00 - Bitte eine Fachabteilung auswählen",0;0,0},2,0)</f>
        <v>0</v>
      </c>
      <c r="W806" s="9" t="str">
        <f>IF('Angaben KH-Standort'!$D$13&gt;0,"VJ","KJA")</f>
        <v>KJA</v>
      </c>
      <c r="X806" s="9" t="str">
        <f>VLOOKUP(C805,{"29 - Psychiatrie (Erwachsene)","Einrichtungen2";"30 - Kinder- und Jugendpsychiatrie","Einrichtungen2";"31 - Psychosomatik","Einrichtungen2";"00 - Bitte eine Einrichtung auswählen","Leer";0,"Leer"},2,0)</f>
        <v>Leer</v>
      </c>
      <c r="Y806" s="39" t="str">
        <f t="shared" si="90"/>
        <v>Leer</v>
      </c>
      <c r="Z806" s="9" t="str">
        <f>VLOOKUP($C806,{"29 - Psychiatrie (Erwachsene)","Psychiatrie";"30 - Kinder- und Jugendpsychiatrie","KJPsychiatrie";"31 - Psychosomatik","Psychosomatik";"00 - Bitte eine Fachabteilung auswählen","Leer";0,"Leer"},2,0)</f>
        <v>Leer</v>
      </c>
    </row>
    <row r="807" spans="2:26" ht="15" customHeight="1" x14ac:dyDescent="0.25">
      <c r="B807" s="78" t="str">
        <f t="shared" si="91"/>
        <v>!!!</v>
      </c>
      <c r="C807" s="279"/>
      <c r="D807" s="272"/>
      <c r="E807" s="280"/>
      <c r="F807" s="92"/>
      <c r="G807" s="281"/>
      <c r="H807" s="46"/>
      <c r="I807" s="46"/>
      <c r="J807" s="72"/>
      <c r="O807" s="9">
        <f t="shared" si="85"/>
        <v>0</v>
      </c>
      <c r="P807" s="9">
        <f>VLOOKUP(C807,{"29 - Psychiatrie (Erwachsene)",1;"30 - Kinder- und Jugendpsychiatrie",1;"31 - Psychosomatik",1;"00 - Bitte eine Fachabteilung auswählen",0;0,0},2,0)</f>
        <v>0</v>
      </c>
      <c r="Q807" s="9">
        <f t="shared" si="86"/>
        <v>0</v>
      </c>
      <c r="R807" s="9">
        <f t="shared" si="87"/>
        <v>0</v>
      </c>
      <c r="S807" s="9">
        <f t="shared" si="88"/>
        <v>0</v>
      </c>
      <c r="T807" s="9">
        <f t="shared" si="89"/>
        <v>0</v>
      </c>
      <c r="V807" s="9">
        <f>VLOOKUP($C807,{"29 - Psychiatrie (Erwachsene)",1;"30 - Kinder- und Jugendpsychiatrie",1;"31 - Psychosomatik",1;"00 - Bitte eine Fachabteilung auswählen",0;0,0},2,0)</f>
        <v>0</v>
      </c>
      <c r="W807" s="9" t="str">
        <f>IF('Angaben KH-Standort'!$D$13&gt;0,"VJ","KJA")</f>
        <v>KJA</v>
      </c>
      <c r="X807" s="9" t="str">
        <f>VLOOKUP(C806,{"29 - Psychiatrie (Erwachsene)","Einrichtungen2";"30 - Kinder- und Jugendpsychiatrie","Einrichtungen2";"31 - Psychosomatik","Einrichtungen2";"00 - Bitte eine Einrichtung auswählen","Leer";0,"Leer"},2,0)</f>
        <v>Leer</v>
      </c>
      <c r="Y807" s="39" t="str">
        <f t="shared" si="90"/>
        <v>Leer</v>
      </c>
      <c r="Z807" s="9" t="str">
        <f>VLOOKUP($C807,{"29 - Psychiatrie (Erwachsene)","Psychiatrie";"30 - Kinder- und Jugendpsychiatrie","KJPsychiatrie";"31 - Psychosomatik","Psychosomatik";"00 - Bitte eine Fachabteilung auswählen","Leer";0,"Leer"},2,0)</f>
        <v>Leer</v>
      </c>
    </row>
    <row r="808" spans="2:26" ht="15" customHeight="1" x14ac:dyDescent="0.25">
      <c r="B808" s="78" t="str">
        <f t="shared" si="91"/>
        <v>!!!</v>
      </c>
      <c r="C808" s="279"/>
      <c r="D808" s="272"/>
      <c r="E808" s="280"/>
      <c r="F808" s="92"/>
      <c r="G808" s="281"/>
      <c r="H808" s="46"/>
      <c r="I808" s="46"/>
      <c r="J808" s="72"/>
      <c r="O808" s="9">
        <f t="shared" si="85"/>
        <v>0</v>
      </c>
      <c r="P808" s="9">
        <f>VLOOKUP(C808,{"29 - Psychiatrie (Erwachsene)",1;"30 - Kinder- und Jugendpsychiatrie",1;"31 - Psychosomatik",1;"00 - Bitte eine Fachabteilung auswählen",0;0,0},2,0)</f>
        <v>0</v>
      </c>
      <c r="Q808" s="9">
        <f t="shared" si="86"/>
        <v>0</v>
      </c>
      <c r="R808" s="9">
        <f t="shared" si="87"/>
        <v>0</v>
      </c>
      <c r="S808" s="9">
        <f t="shared" si="88"/>
        <v>0</v>
      </c>
      <c r="T808" s="9">
        <f t="shared" si="89"/>
        <v>0</v>
      </c>
      <c r="V808" s="9">
        <f>VLOOKUP($C808,{"29 - Psychiatrie (Erwachsene)",1;"30 - Kinder- und Jugendpsychiatrie",1;"31 - Psychosomatik",1;"00 - Bitte eine Fachabteilung auswählen",0;0,0},2,0)</f>
        <v>0</v>
      </c>
      <c r="W808" s="9" t="str">
        <f>IF('Angaben KH-Standort'!$D$13&gt;0,"VJ","KJA")</f>
        <v>KJA</v>
      </c>
      <c r="X808" s="9" t="str">
        <f>VLOOKUP(C807,{"29 - Psychiatrie (Erwachsene)","Einrichtungen2";"30 - Kinder- und Jugendpsychiatrie","Einrichtungen2";"31 - Psychosomatik","Einrichtungen2";"00 - Bitte eine Einrichtung auswählen","Leer";0,"Leer"},2,0)</f>
        <v>Leer</v>
      </c>
      <c r="Y808" s="39" t="str">
        <f t="shared" si="90"/>
        <v>Leer</v>
      </c>
      <c r="Z808" s="9" t="str">
        <f>VLOOKUP($C808,{"29 - Psychiatrie (Erwachsene)","Psychiatrie";"30 - Kinder- und Jugendpsychiatrie","KJPsychiatrie";"31 - Psychosomatik","Psychosomatik";"00 - Bitte eine Fachabteilung auswählen","Leer";0,"Leer"},2,0)</f>
        <v>Leer</v>
      </c>
    </row>
    <row r="809" spans="2:26" ht="15" customHeight="1" x14ac:dyDescent="0.25">
      <c r="B809" s="78" t="str">
        <f t="shared" si="91"/>
        <v>!!!</v>
      </c>
      <c r="C809" s="279"/>
      <c r="D809" s="272"/>
      <c r="E809" s="280"/>
      <c r="F809" s="92"/>
      <c r="G809" s="281"/>
      <c r="H809" s="46"/>
      <c r="I809" s="46"/>
      <c r="J809" s="72"/>
      <c r="O809" s="9">
        <f t="shared" si="85"/>
        <v>0</v>
      </c>
      <c r="P809" s="9">
        <f>VLOOKUP(C809,{"29 - Psychiatrie (Erwachsene)",1;"30 - Kinder- und Jugendpsychiatrie",1;"31 - Psychosomatik",1;"00 - Bitte eine Fachabteilung auswählen",0;0,0},2,0)</f>
        <v>0</v>
      </c>
      <c r="Q809" s="9">
        <f t="shared" si="86"/>
        <v>0</v>
      </c>
      <c r="R809" s="9">
        <f t="shared" si="87"/>
        <v>0</v>
      </c>
      <c r="S809" s="9">
        <f t="shared" si="88"/>
        <v>0</v>
      </c>
      <c r="T809" s="9">
        <f t="shared" si="89"/>
        <v>0</v>
      </c>
      <c r="V809" s="9">
        <f>VLOOKUP($C809,{"29 - Psychiatrie (Erwachsene)",1;"30 - Kinder- und Jugendpsychiatrie",1;"31 - Psychosomatik",1;"00 - Bitte eine Fachabteilung auswählen",0;0,0},2,0)</f>
        <v>0</v>
      </c>
      <c r="W809" s="9" t="str">
        <f>IF('Angaben KH-Standort'!$D$13&gt;0,"VJ","KJA")</f>
        <v>KJA</v>
      </c>
      <c r="X809" s="9" t="str">
        <f>VLOOKUP(C808,{"29 - Psychiatrie (Erwachsene)","Einrichtungen2";"30 - Kinder- und Jugendpsychiatrie","Einrichtungen2";"31 - Psychosomatik","Einrichtungen2";"00 - Bitte eine Einrichtung auswählen","Leer";0,"Leer"},2,0)</f>
        <v>Leer</v>
      </c>
      <c r="Y809" s="39" t="str">
        <f t="shared" si="90"/>
        <v>Leer</v>
      </c>
      <c r="Z809" s="9" t="str">
        <f>VLOOKUP($C809,{"29 - Psychiatrie (Erwachsene)","Psychiatrie";"30 - Kinder- und Jugendpsychiatrie","KJPsychiatrie";"31 - Psychosomatik","Psychosomatik";"00 - Bitte eine Fachabteilung auswählen","Leer";0,"Leer"},2,0)</f>
        <v>Leer</v>
      </c>
    </row>
    <row r="810" spans="2:26" ht="15" customHeight="1" x14ac:dyDescent="0.25">
      <c r="B810" s="78" t="str">
        <f t="shared" si="91"/>
        <v>!!!</v>
      </c>
      <c r="C810" s="279"/>
      <c r="D810" s="272"/>
      <c r="E810" s="280"/>
      <c r="F810" s="92"/>
      <c r="G810" s="281"/>
      <c r="H810" s="46"/>
      <c r="I810" s="46"/>
      <c r="J810" s="72"/>
      <c r="O810" s="9">
        <f t="shared" si="85"/>
        <v>0</v>
      </c>
      <c r="P810" s="9">
        <f>VLOOKUP(C810,{"29 - Psychiatrie (Erwachsene)",1;"30 - Kinder- und Jugendpsychiatrie",1;"31 - Psychosomatik",1;"00 - Bitte eine Fachabteilung auswählen",0;0,0},2,0)</f>
        <v>0</v>
      </c>
      <c r="Q810" s="9">
        <f t="shared" si="86"/>
        <v>0</v>
      </c>
      <c r="R810" s="9">
        <f t="shared" si="87"/>
        <v>0</v>
      </c>
      <c r="S810" s="9">
        <f t="shared" si="88"/>
        <v>0</v>
      </c>
      <c r="T810" s="9">
        <f t="shared" si="89"/>
        <v>0</v>
      </c>
      <c r="V810" s="9">
        <f>VLOOKUP($C810,{"29 - Psychiatrie (Erwachsene)",1;"30 - Kinder- und Jugendpsychiatrie",1;"31 - Psychosomatik",1;"00 - Bitte eine Fachabteilung auswählen",0;0,0},2,0)</f>
        <v>0</v>
      </c>
      <c r="W810" s="9" t="str">
        <f>IF('Angaben KH-Standort'!$D$13&gt;0,"VJ","KJA")</f>
        <v>KJA</v>
      </c>
      <c r="X810" s="9" t="str">
        <f>VLOOKUP(C809,{"29 - Psychiatrie (Erwachsene)","Einrichtungen2";"30 - Kinder- und Jugendpsychiatrie","Einrichtungen2";"31 - Psychosomatik","Einrichtungen2";"00 - Bitte eine Einrichtung auswählen","Leer";0,"Leer"},2,0)</f>
        <v>Leer</v>
      </c>
      <c r="Y810" s="39" t="str">
        <f t="shared" si="90"/>
        <v>Leer</v>
      </c>
      <c r="Z810" s="9" t="str">
        <f>VLOOKUP($C810,{"29 - Psychiatrie (Erwachsene)","Psychiatrie";"30 - Kinder- und Jugendpsychiatrie","KJPsychiatrie";"31 - Psychosomatik","Psychosomatik";"00 - Bitte eine Fachabteilung auswählen","Leer";0,"Leer"},2,0)</f>
        <v>Leer</v>
      </c>
    </row>
    <row r="811" spans="2:26" ht="15" customHeight="1" x14ac:dyDescent="0.25">
      <c r="B811" s="78" t="str">
        <f t="shared" si="91"/>
        <v>!!!</v>
      </c>
      <c r="C811" s="279"/>
      <c r="D811" s="272"/>
      <c r="E811" s="280"/>
      <c r="F811" s="92"/>
      <c r="G811" s="281"/>
      <c r="H811" s="46"/>
      <c r="I811" s="46"/>
      <c r="J811" s="72"/>
      <c r="O811" s="9">
        <f t="shared" si="85"/>
        <v>0</v>
      </c>
      <c r="P811" s="9">
        <f>VLOOKUP(C811,{"29 - Psychiatrie (Erwachsene)",1;"30 - Kinder- und Jugendpsychiatrie",1;"31 - Psychosomatik",1;"00 - Bitte eine Fachabteilung auswählen",0;0,0},2,0)</f>
        <v>0</v>
      </c>
      <c r="Q811" s="9">
        <f t="shared" si="86"/>
        <v>0</v>
      </c>
      <c r="R811" s="9">
        <f t="shared" si="87"/>
        <v>0</v>
      </c>
      <c r="S811" s="9">
        <f t="shared" si="88"/>
        <v>0</v>
      </c>
      <c r="T811" s="9">
        <f t="shared" si="89"/>
        <v>0</v>
      </c>
      <c r="V811" s="9">
        <f>VLOOKUP($C811,{"29 - Psychiatrie (Erwachsene)",1;"30 - Kinder- und Jugendpsychiatrie",1;"31 - Psychosomatik",1;"00 - Bitte eine Fachabteilung auswählen",0;0,0},2,0)</f>
        <v>0</v>
      </c>
      <c r="W811" s="9" t="str">
        <f>IF('Angaben KH-Standort'!$D$13&gt;0,"VJ","KJA")</f>
        <v>KJA</v>
      </c>
      <c r="X811" s="9" t="str">
        <f>VLOOKUP(C810,{"29 - Psychiatrie (Erwachsene)","Einrichtungen2";"30 - Kinder- und Jugendpsychiatrie","Einrichtungen2";"31 - Psychosomatik","Einrichtungen2";"00 - Bitte eine Einrichtung auswählen","Leer";0,"Leer"},2,0)</f>
        <v>Leer</v>
      </c>
      <c r="Y811" s="39" t="str">
        <f t="shared" si="90"/>
        <v>Leer</v>
      </c>
      <c r="Z811" s="9" t="str">
        <f>VLOOKUP($C811,{"29 - Psychiatrie (Erwachsene)","Psychiatrie";"30 - Kinder- und Jugendpsychiatrie","KJPsychiatrie";"31 - Psychosomatik","Psychosomatik";"00 - Bitte eine Fachabteilung auswählen","Leer";0,"Leer"},2,0)</f>
        <v>Leer</v>
      </c>
    </row>
    <row r="812" spans="2:26" ht="15" customHeight="1" x14ac:dyDescent="0.25">
      <c r="B812" s="78" t="str">
        <f t="shared" si="91"/>
        <v>!!!</v>
      </c>
      <c r="C812" s="279"/>
      <c r="D812" s="272"/>
      <c r="E812" s="280"/>
      <c r="F812" s="92"/>
      <c r="G812" s="281"/>
      <c r="H812" s="46"/>
      <c r="I812" s="46"/>
      <c r="J812" s="72"/>
      <c r="O812" s="9">
        <f t="shared" si="85"/>
        <v>0</v>
      </c>
      <c r="P812" s="9">
        <f>VLOOKUP(C812,{"29 - Psychiatrie (Erwachsene)",1;"30 - Kinder- und Jugendpsychiatrie",1;"31 - Psychosomatik",1;"00 - Bitte eine Fachabteilung auswählen",0;0,0},2,0)</f>
        <v>0</v>
      </c>
      <c r="Q812" s="9">
        <f t="shared" si="86"/>
        <v>0</v>
      </c>
      <c r="R812" s="9">
        <f t="shared" si="87"/>
        <v>0</v>
      </c>
      <c r="S812" s="9">
        <f t="shared" si="88"/>
        <v>0</v>
      </c>
      <c r="T812" s="9">
        <f t="shared" si="89"/>
        <v>0</v>
      </c>
      <c r="V812" s="9">
        <f>VLOOKUP($C812,{"29 - Psychiatrie (Erwachsene)",1;"30 - Kinder- und Jugendpsychiatrie",1;"31 - Psychosomatik",1;"00 - Bitte eine Fachabteilung auswählen",0;0,0},2,0)</f>
        <v>0</v>
      </c>
      <c r="W812" s="9" t="str">
        <f>IF('Angaben KH-Standort'!$D$13&gt;0,"VJ","KJA")</f>
        <v>KJA</v>
      </c>
      <c r="X812" s="9" t="str">
        <f>VLOOKUP(C811,{"29 - Psychiatrie (Erwachsene)","Einrichtungen2";"30 - Kinder- und Jugendpsychiatrie","Einrichtungen2";"31 - Psychosomatik","Einrichtungen2";"00 - Bitte eine Einrichtung auswählen","Leer";0,"Leer"},2,0)</f>
        <v>Leer</v>
      </c>
      <c r="Y812" s="39" t="str">
        <f t="shared" si="90"/>
        <v>Leer</v>
      </c>
      <c r="Z812" s="9" t="str">
        <f>VLOOKUP($C812,{"29 - Psychiatrie (Erwachsene)","Psychiatrie";"30 - Kinder- und Jugendpsychiatrie","KJPsychiatrie";"31 - Psychosomatik","Psychosomatik";"00 - Bitte eine Fachabteilung auswählen","Leer";0,"Leer"},2,0)</f>
        <v>Leer</v>
      </c>
    </row>
    <row r="813" spans="2:26" ht="15" customHeight="1" x14ac:dyDescent="0.25">
      <c r="B813" s="78" t="str">
        <f t="shared" si="91"/>
        <v>!!!</v>
      </c>
      <c r="C813" s="279"/>
      <c r="D813" s="272"/>
      <c r="E813" s="280"/>
      <c r="F813" s="92"/>
      <c r="G813" s="281"/>
      <c r="H813" s="46"/>
      <c r="I813" s="46"/>
      <c r="J813" s="72"/>
      <c r="O813" s="9">
        <f t="shared" si="85"/>
        <v>0</v>
      </c>
      <c r="P813" s="9">
        <f>VLOOKUP(C813,{"29 - Psychiatrie (Erwachsene)",1;"30 - Kinder- und Jugendpsychiatrie",1;"31 - Psychosomatik",1;"00 - Bitte eine Fachabteilung auswählen",0;0,0},2,0)</f>
        <v>0</v>
      </c>
      <c r="Q813" s="9">
        <f t="shared" si="86"/>
        <v>0</v>
      </c>
      <c r="R813" s="9">
        <f t="shared" si="87"/>
        <v>0</v>
      </c>
      <c r="S813" s="9">
        <f t="shared" si="88"/>
        <v>0</v>
      </c>
      <c r="T813" s="9">
        <f t="shared" si="89"/>
        <v>0</v>
      </c>
      <c r="V813" s="9">
        <f>VLOOKUP($C813,{"29 - Psychiatrie (Erwachsene)",1;"30 - Kinder- und Jugendpsychiatrie",1;"31 - Psychosomatik",1;"00 - Bitte eine Fachabteilung auswählen",0;0,0},2,0)</f>
        <v>0</v>
      </c>
      <c r="W813" s="9" t="str">
        <f>IF('Angaben KH-Standort'!$D$13&gt;0,"VJ","KJA")</f>
        <v>KJA</v>
      </c>
      <c r="X813" s="9" t="str">
        <f>VLOOKUP(C812,{"29 - Psychiatrie (Erwachsene)","Einrichtungen2";"30 - Kinder- und Jugendpsychiatrie","Einrichtungen2";"31 - Psychosomatik","Einrichtungen2";"00 - Bitte eine Einrichtung auswählen","Leer";0,"Leer"},2,0)</f>
        <v>Leer</v>
      </c>
      <c r="Y813" s="39" t="str">
        <f t="shared" si="90"/>
        <v>Leer</v>
      </c>
      <c r="Z813" s="9" t="str">
        <f>VLOOKUP($C813,{"29 - Psychiatrie (Erwachsene)","Psychiatrie";"30 - Kinder- und Jugendpsychiatrie","KJPsychiatrie";"31 - Psychosomatik","Psychosomatik";"00 - Bitte eine Fachabteilung auswählen","Leer";0,"Leer"},2,0)</f>
        <v>Leer</v>
      </c>
    </row>
    <row r="814" spans="2:26" ht="15" customHeight="1" x14ac:dyDescent="0.25">
      <c r="B814" s="78" t="str">
        <f t="shared" si="91"/>
        <v>!!!</v>
      </c>
      <c r="C814" s="279"/>
      <c r="D814" s="272"/>
      <c r="E814" s="280"/>
      <c r="F814" s="92"/>
      <c r="G814" s="281"/>
      <c r="H814" s="46"/>
      <c r="I814" s="46"/>
      <c r="J814" s="72"/>
      <c r="O814" s="9">
        <f t="shared" si="85"/>
        <v>0</v>
      </c>
      <c r="P814" s="9">
        <f>VLOOKUP(C814,{"29 - Psychiatrie (Erwachsene)",1;"30 - Kinder- und Jugendpsychiatrie",1;"31 - Psychosomatik",1;"00 - Bitte eine Fachabteilung auswählen",0;0,0},2,0)</f>
        <v>0</v>
      </c>
      <c r="Q814" s="9">
        <f t="shared" si="86"/>
        <v>0</v>
      </c>
      <c r="R814" s="9">
        <f t="shared" si="87"/>
        <v>0</v>
      </c>
      <c r="S814" s="9">
        <f t="shared" si="88"/>
        <v>0</v>
      </c>
      <c r="T814" s="9">
        <f t="shared" si="89"/>
        <v>0</v>
      </c>
      <c r="V814" s="9">
        <f>VLOOKUP($C814,{"29 - Psychiatrie (Erwachsene)",1;"30 - Kinder- und Jugendpsychiatrie",1;"31 - Psychosomatik",1;"00 - Bitte eine Fachabteilung auswählen",0;0,0},2,0)</f>
        <v>0</v>
      </c>
      <c r="W814" s="9" t="str">
        <f>IF('Angaben KH-Standort'!$D$13&gt;0,"VJ","KJA")</f>
        <v>KJA</v>
      </c>
      <c r="X814" s="9" t="str">
        <f>VLOOKUP(C813,{"29 - Psychiatrie (Erwachsene)","Einrichtungen2";"30 - Kinder- und Jugendpsychiatrie","Einrichtungen2";"31 - Psychosomatik","Einrichtungen2";"00 - Bitte eine Einrichtung auswählen","Leer";0,"Leer"},2,0)</f>
        <v>Leer</v>
      </c>
      <c r="Y814" s="39" t="str">
        <f t="shared" si="90"/>
        <v>Leer</v>
      </c>
      <c r="Z814" s="9" t="str">
        <f>VLOOKUP($C814,{"29 - Psychiatrie (Erwachsene)","Psychiatrie";"30 - Kinder- und Jugendpsychiatrie","KJPsychiatrie";"31 - Psychosomatik","Psychosomatik";"00 - Bitte eine Fachabteilung auswählen","Leer";0,"Leer"},2,0)</f>
        <v>Leer</v>
      </c>
    </row>
    <row r="815" spans="2:26" ht="15" customHeight="1" x14ac:dyDescent="0.25">
      <c r="B815" s="78" t="str">
        <f t="shared" si="91"/>
        <v>!!!</v>
      </c>
      <c r="C815" s="279"/>
      <c r="D815" s="272"/>
      <c r="E815" s="280"/>
      <c r="F815" s="92"/>
      <c r="G815" s="281"/>
      <c r="H815" s="46"/>
      <c r="I815" s="46"/>
      <c r="J815" s="72"/>
      <c r="O815" s="9">
        <f t="shared" si="85"/>
        <v>0</v>
      </c>
      <c r="P815" s="9">
        <f>VLOOKUP(C815,{"29 - Psychiatrie (Erwachsene)",1;"30 - Kinder- und Jugendpsychiatrie",1;"31 - Psychosomatik",1;"00 - Bitte eine Fachabteilung auswählen",0;0,0},2,0)</f>
        <v>0</v>
      </c>
      <c r="Q815" s="9">
        <f t="shared" si="86"/>
        <v>0</v>
      </c>
      <c r="R815" s="9">
        <f t="shared" si="87"/>
        <v>0</v>
      </c>
      <c r="S815" s="9">
        <f t="shared" si="88"/>
        <v>0</v>
      </c>
      <c r="T815" s="9">
        <f t="shared" si="89"/>
        <v>0</v>
      </c>
      <c r="V815" s="9">
        <f>VLOOKUP($C815,{"29 - Psychiatrie (Erwachsene)",1;"30 - Kinder- und Jugendpsychiatrie",1;"31 - Psychosomatik",1;"00 - Bitte eine Fachabteilung auswählen",0;0,0},2,0)</f>
        <v>0</v>
      </c>
      <c r="W815" s="9" t="str">
        <f>IF('Angaben KH-Standort'!$D$13&gt;0,"VJ","KJA")</f>
        <v>KJA</v>
      </c>
      <c r="X815" s="9" t="str">
        <f>VLOOKUP(C814,{"29 - Psychiatrie (Erwachsene)","Einrichtungen2";"30 - Kinder- und Jugendpsychiatrie","Einrichtungen2";"31 - Psychosomatik","Einrichtungen2";"00 - Bitte eine Einrichtung auswählen","Leer";0,"Leer"},2,0)</f>
        <v>Leer</v>
      </c>
      <c r="Y815" s="39" t="str">
        <f t="shared" si="90"/>
        <v>Leer</v>
      </c>
      <c r="Z815" s="9" t="str">
        <f>VLOOKUP($C815,{"29 - Psychiatrie (Erwachsene)","Psychiatrie";"30 - Kinder- und Jugendpsychiatrie","KJPsychiatrie";"31 - Psychosomatik","Psychosomatik";"00 - Bitte eine Fachabteilung auswählen","Leer";0,"Leer"},2,0)</f>
        <v>Leer</v>
      </c>
    </row>
    <row r="816" spans="2:26" ht="15" customHeight="1" x14ac:dyDescent="0.25">
      <c r="B816" s="78" t="str">
        <f t="shared" si="91"/>
        <v>!!!</v>
      </c>
      <c r="C816" s="279"/>
      <c r="D816" s="272"/>
      <c r="E816" s="280"/>
      <c r="F816" s="92"/>
      <c r="G816" s="281"/>
      <c r="H816" s="46"/>
      <c r="I816" s="46"/>
      <c r="J816" s="72"/>
      <c r="O816" s="9">
        <f t="shared" si="85"/>
        <v>0</v>
      </c>
      <c r="P816" s="9">
        <f>VLOOKUP(C816,{"29 - Psychiatrie (Erwachsene)",1;"30 - Kinder- und Jugendpsychiatrie",1;"31 - Psychosomatik",1;"00 - Bitte eine Fachabteilung auswählen",0;0,0},2,0)</f>
        <v>0</v>
      </c>
      <c r="Q816" s="9">
        <f t="shared" si="86"/>
        <v>0</v>
      </c>
      <c r="R816" s="9">
        <f t="shared" si="87"/>
        <v>0</v>
      </c>
      <c r="S816" s="9">
        <f t="shared" si="88"/>
        <v>0</v>
      </c>
      <c r="T816" s="9">
        <f t="shared" si="89"/>
        <v>0</v>
      </c>
      <c r="V816" s="9">
        <f>VLOOKUP($C816,{"29 - Psychiatrie (Erwachsene)",1;"30 - Kinder- und Jugendpsychiatrie",1;"31 - Psychosomatik",1;"00 - Bitte eine Fachabteilung auswählen",0;0,0},2,0)</f>
        <v>0</v>
      </c>
      <c r="W816" s="9" t="str">
        <f>IF('Angaben KH-Standort'!$D$13&gt;0,"VJ","KJA")</f>
        <v>KJA</v>
      </c>
      <c r="X816" s="9" t="str">
        <f>VLOOKUP(C815,{"29 - Psychiatrie (Erwachsene)","Einrichtungen2";"30 - Kinder- und Jugendpsychiatrie","Einrichtungen2";"31 - Psychosomatik","Einrichtungen2";"00 - Bitte eine Einrichtung auswählen","Leer";0,"Leer"},2,0)</f>
        <v>Leer</v>
      </c>
      <c r="Y816" s="39" t="str">
        <f t="shared" si="90"/>
        <v>Leer</v>
      </c>
      <c r="Z816" s="9" t="str">
        <f>VLOOKUP($C816,{"29 - Psychiatrie (Erwachsene)","Psychiatrie";"30 - Kinder- und Jugendpsychiatrie","KJPsychiatrie";"31 - Psychosomatik","Psychosomatik";"00 - Bitte eine Fachabteilung auswählen","Leer";0,"Leer"},2,0)</f>
        <v>Leer</v>
      </c>
    </row>
    <row r="817" spans="2:26" ht="15" customHeight="1" x14ac:dyDescent="0.25">
      <c r="B817" s="78" t="str">
        <f t="shared" si="91"/>
        <v>!!!</v>
      </c>
      <c r="C817" s="279"/>
      <c r="D817" s="272"/>
      <c r="E817" s="280"/>
      <c r="F817" s="92"/>
      <c r="G817" s="281"/>
      <c r="H817" s="46"/>
      <c r="I817" s="46"/>
      <c r="J817" s="72"/>
      <c r="O817" s="9">
        <f t="shared" si="85"/>
        <v>0</v>
      </c>
      <c r="P817" s="9">
        <f>VLOOKUP(C817,{"29 - Psychiatrie (Erwachsene)",1;"30 - Kinder- und Jugendpsychiatrie",1;"31 - Psychosomatik",1;"00 - Bitte eine Fachabteilung auswählen",0;0,0},2,0)</f>
        <v>0</v>
      </c>
      <c r="Q817" s="9">
        <f t="shared" si="86"/>
        <v>0</v>
      </c>
      <c r="R817" s="9">
        <f t="shared" si="87"/>
        <v>0</v>
      </c>
      <c r="S817" s="9">
        <f t="shared" si="88"/>
        <v>0</v>
      </c>
      <c r="T817" s="9">
        <f t="shared" si="89"/>
        <v>0</v>
      </c>
      <c r="V817" s="9">
        <f>VLOOKUP($C817,{"29 - Psychiatrie (Erwachsene)",1;"30 - Kinder- und Jugendpsychiatrie",1;"31 - Psychosomatik",1;"00 - Bitte eine Fachabteilung auswählen",0;0,0},2,0)</f>
        <v>0</v>
      </c>
      <c r="W817" s="9" t="str">
        <f>IF('Angaben KH-Standort'!$D$13&gt;0,"VJ","KJA")</f>
        <v>KJA</v>
      </c>
      <c r="X817" s="9" t="str">
        <f>VLOOKUP(C816,{"29 - Psychiatrie (Erwachsene)","Einrichtungen2";"30 - Kinder- und Jugendpsychiatrie","Einrichtungen2";"31 - Psychosomatik","Einrichtungen2";"00 - Bitte eine Einrichtung auswählen","Leer";0,"Leer"},2,0)</f>
        <v>Leer</v>
      </c>
      <c r="Y817" s="39" t="str">
        <f t="shared" si="90"/>
        <v>Leer</v>
      </c>
      <c r="Z817" s="9" t="str">
        <f>VLOOKUP($C817,{"29 - Psychiatrie (Erwachsene)","Psychiatrie";"30 - Kinder- und Jugendpsychiatrie","KJPsychiatrie";"31 - Psychosomatik","Psychosomatik";"00 - Bitte eine Fachabteilung auswählen","Leer";0,"Leer"},2,0)</f>
        <v>Leer</v>
      </c>
    </row>
    <row r="818" spans="2:26" ht="15" customHeight="1" x14ac:dyDescent="0.25">
      <c r="B818" s="78" t="str">
        <f t="shared" si="91"/>
        <v>!!!</v>
      </c>
      <c r="C818" s="279"/>
      <c r="D818" s="272"/>
      <c r="E818" s="280"/>
      <c r="F818" s="92"/>
      <c r="G818" s="281"/>
      <c r="H818" s="46"/>
      <c r="I818" s="46"/>
      <c r="J818" s="72"/>
      <c r="O818" s="9">
        <f t="shared" si="85"/>
        <v>0</v>
      </c>
      <c r="P818" s="9">
        <f>VLOOKUP(C818,{"29 - Psychiatrie (Erwachsene)",1;"30 - Kinder- und Jugendpsychiatrie",1;"31 - Psychosomatik",1;"00 - Bitte eine Fachabteilung auswählen",0;0,0},2,0)</f>
        <v>0</v>
      </c>
      <c r="Q818" s="9">
        <f t="shared" si="86"/>
        <v>0</v>
      </c>
      <c r="R818" s="9">
        <f t="shared" si="87"/>
        <v>0</v>
      </c>
      <c r="S818" s="9">
        <f t="shared" si="88"/>
        <v>0</v>
      </c>
      <c r="T818" s="9">
        <f t="shared" si="89"/>
        <v>0</v>
      </c>
      <c r="V818" s="9">
        <f>VLOOKUP($C818,{"29 - Psychiatrie (Erwachsene)",1;"30 - Kinder- und Jugendpsychiatrie",1;"31 - Psychosomatik",1;"00 - Bitte eine Fachabteilung auswählen",0;0,0},2,0)</f>
        <v>0</v>
      </c>
      <c r="W818" s="9" t="str">
        <f>IF('Angaben KH-Standort'!$D$13&gt;0,"VJ","KJA")</f>
        <v>KJA</v>
      </c>
      <c r="X818" s="9" t="str">
        <f>VLOOKUP(C817,{"29 - Psychiatrie (Erwachsene)","Einrichtungen2";"30 - Kinder- und Jugendpsychiatrie","Einrichtungen2";"31 - Psychosomatik","Einrichtungen2";"00 - Bitte eine Einrichtung auswählen","Leer";0,"Leer"},2,0)</f>
        <v>Leer</v>
      </c>
      <c r="Y818" s="39" t="str">
        <f t="shared" si="90"/>
        <v>Leer</v>
      </c>
      <c r="Z818" s="9" t="str">
        <f>VLOOKUP($C818,{"29 - Psychiatrie (Erwachsene)","Psychiatrie";"30 - Kinder- und Jugendpsychiatrie","KJPsychiatrie";"31 - Psychosomatik","Psychosomatik";"00 - Bitte eine Fachabteilung auswählen","Leer";0,"Leer"},2,0)</f>
        <v>Leer</v>
      </c>
    </row>
    <row r="819" spans="2:26" ht="15" customHeight="1" x14ac:dyDescent="0.25">
      <c r="B819" s="78" t="str">
        <f t="shared" si="91"/>
        <v>!!!</v>
      </c>
      <c r="C819" s="279"/>
      <c r="D819" s="272"/>
      <c r="E819" s="280"/>
      <c r="F819" s="92"/>
      <c r="G819" s="281"/>
      <c r="H819" s="46"/>
      <c r="I819" s="46"/>
      <c r="J819" s="72"/>
      <c r="O819" s="9">
        <f t="shared" si="85"/>
        <v>0</v>
      </c>
      <c r="P819" s="9">
        <f>VLOOKUP(C819,{"29 - Psychiatrie (Erwachsene)",1;"30 - Kinder- und Jugendpsychiatrie",1;"31 - Psychosomatik",1;"00 - Bitte eine Fachabteilung auswählen",0;0,0},2,0)</f>
        <v>0</v>
      </c>
      <c r="Q819" s="9">
        <f t="shared" si="86"/>
        <v>0</v>
      </c>
      <c r="R819" s="9">
        <f t="shared" si="87"/>
        <v>0</v>
      </c>
      <c r="S819" s="9">
        <f t="shared" si="88"/>
        <v>0</v>
      </c>
      <c r="T819" s="9">
        <f t="shared" si="89"/>
        <v>0</v>
      </c>
      <c r="V819" s="9">
        <f>VLOOKUP($C819,{"29 - Psychiatrie (Erwachsene)",1;"30 - Kinder- und Jugendpsychiatrie",1;"31 - Psychosomatik",1;"00 - Bitte eine Fachabteilung auswählen",0;0,0},2,0)</f>
        <v>0</v>
      </c>
      <c r="W819" s="9" t="str">
        <f>IF('Angaben KH-Standort'!$D$13&gt;0,"VJ","KJA")</f>
        <v>KJA</v>
      </c>
      <c r="X819" s="9" t="str">
        <f>VLOOKUP(C818,{"29 - Psychiatrie (Erwachsene)","Einrichtungen2";"30 - Kinder- und Jugendpsychiatrie","Einrichtungen2";"31 - Psychosomatik","Einrichtungen2";"00 - Bitte eine Einrichtung auswählen","Leer";0,"Leer"},2,0)</f>
        <v>Leer</v>
      </c>
      <c r="Y819" s="39" t="str">
        <f t="shared" si="90"/>
        <v>Leer</v>
      </c>
      <c r="Z819" s="9" t="str">
        <f>VLOOKUP($C819,{"29 - Psychiatrie (Erwachsene)","Psychiatrie";"30 - Kinder- und Jugendpsychiatrie","KJPsychiatrie";"31 - Psychosomatik","Psychosomatik";"00 - Bitte eine Fachabteilung auswählen","Leer";0,"Leer"},2,0)</f>
        <v>Leer</v>
      </c>
    </row>
    <row r="820" spans="2:26" ht="15" customHeight="1" x14ac:dyDescent="0.25">
      <c r="B820" s="78" t="str">
        <f t="shared" si="91"/>
        <v>!!!</v>
      </c>
      <c r="C820" s="279"/>
      <c r="D820" s="272"/>
      <c r="E820" s="280"/>
      <c r="F820" s="92"/>
      <c r="G820" s="281"/>
      <c r="H820" s="46"/>
      <c r="I820" s="46"/>
      <c r="J820" s="72"/>
      <c r="O820" s="9">
        <f t="shared" si="85"/>
        <v>0</v>
      </c>
      <c r="P820" s="9">
        <f>VLOOKUP(C820,{"29 - Psychiatrie (Erwachsene)",1;"30 - Kinder- und Jugendpsychiatrie",1;"31 - Psychosomatik",1;"00 - Bitte eine Fachabteilung auswählen",0;0,0},2,0)</f>
        <v>0</v>
      </c>
      <c r="Q820" s="9">
        <f t="shared" si="86"/>
        <v>0</v>
      </c>
      <c r="R820" s="9">
        <f t="shared" si="87"/>
        <v>0</v>
      </c>
      <c r="S820" s="9">
        <f t="shared" si="88"/>
        <v>0</v>
      </c>
      <c r="T820" s="9">
        <f t="shared" si="89"/>
        <v>0</v>
      </c>
      <c r="V820" s="9">
        <f>VLOOKUP($C820,{"29 - Psychiatrie (Erwachsene)",1;"30 - Kinder- und Jugendpsychiatrie",1;"31 - Psychosomatik",1;"00 - Bitte eine Fachabteilung auswählen",0;0,0},2,0)</f>
        <v>0</v>
      </c>
      <c r="W820" s="9" t="str">
        <f>IF('Angaben KH-Standort'!$D$13&gt;0,"VJ","KJA")</f>
        <v>KJA</v>
      </c>
      <c r="X820" s="9" t="str">
        <f>VLOOKUP(C819,{"29 - Psychiatrie (Erwachsene)","Einrichtungen2";"30 - Kinder- und Jugendpsychiatrie","Einrichtungen2";"31 - Psychosomatik","Einrichtungen2";"00 - Bitte eine Einrichtung auswählen","Leer";0,"Leer"},2,0)</f>
        <v>Leer</v>
      </c>
      <c r="Y820" s="39" t="str">
        <f t="shared" si="90"/>
        <v>Leer</v>
      </c>
      <c r="Z820" s="9" t="str">
        <f>VLOOKUP($C820,{"29 - Psychiatrie (Erwachsene)","Psychiatrie";"30 - Kinder- und Jugendpsychiatrie","KJPsychiatrie";"31 - Psychosomatik","Psychosomatik";"00 - Bitte eine Fachabteilung auswählen","Leer";0,"Leer"},2,0)</f>
        <v>Leer</v>
      </c>
    </row>
    <row r="821" spans="2:26" ht="15" customHeight="1" x14ac:dyDescent="0.25">
      <c r="B821" s="78" t="str">
        <f t="shared" si="91"/>
        <v>!!!</v>
      </c>
      <c r="C821" s="279"/>
      <c r="D821" s="272"/>
      <c r="E821" s="280"/>
      <c r="F821" s="92"/>
      <c r="G821" s="281"/>
      <c r="H821" s="46"/>
      <c r="I821" s="46"/>
      <c r="J821" s="72"/>
      <c r="O821" s="9">
        <f t="shared" si="85"/>
        <v>0</v>
      </c>
      <c r="P821" s="9">
        <f>VLOOKUP(C821,{"29 - Psychiatrie (Erwachsene)",1;"30 - Kinder- und Jugendpsychiatrie",1;"31 - Psychosomatik",1;"00 - Bitte eine Fachabteilung auswählen",0;0,0},2,0)</f>
        <v>0</v>
      </c>
      <c r="Q821" s="9">
        <f t="shared" si="86"/>
        <v>0</v>
      </c>
      <c r="R821" s="9">
        <f t="shared" si="87"/>
        <v>0</v>
      </c>
      <c r="S821" s="9">
        <f t="shared" si="88"/>
        <v>0</v>
      </c>
      <c r="T821" s="9">
        <f t="shared" si="89"/>
        <v>0</v>
      </c>
      <c r="V821" s="9">
        <f>VLOOKUP($C821,{"29 - Psychiatrie (Erwachsene)",1;"30 - Kinder- und Jugendpsychiatrie",1;"31 - Psychosomatik",1;"00 - Bitte eine Fachabteilung auswählen",0;0,0},2,0)</f>
        <v>0</v>
      </c>
      <c r="W821" s="9" t="str">
        <f>IF('Angaben KH-Standort'!$D$13&gt;0,"VJ","KJA")</f>
        <v>KJA</v>
      </c>
      <c r="X821" s="9" t="str">
        <f>VLOOKUP(C820,{"29 - Psychiatrie (Erwachsene)","Einrichtungen2";"30 - Kinder- und Jugendpsychiatrie","Einrichtungen2";"31 - Psychosomatik","Einrichtungen2";"00 - Bitte eine Einrichtung auswählen","Leer";0,"Leer"},2,0)</f>
        <v>Leer</v>
      </c>
      <c r="Y821" s="39" t="str">
        <f t="shared" si="90"/>
        <v>Leer</v>
      </c>
      <c r="Z821" s="9" t="str">
        <f>VLOOKUP($C821,{"29 - Psychiatrie (Erwachsene)","Psychiatrie";"30 - Kinder- und Jugendpsychiatrie","KJPsychiatrie";"31 - Psychosomatik","Psychosomatik";"00 - Bitte eine Fachabteilung auswählen","Leer";0,"Leer"},2,0)</f>
        <v>Leer</v>
      </c>
    </row>
    <row r="822" spans="2:26" ht="15" customHeight="1" x14ac:dyDescent="0.25">
      <c r="B822" s="78" t="str">
        <f t="shared" si="91"/>
        <v>!!!</v>
      </c>
      <c r="C822" s="279"/>
      <c r="D822" s="272"/>
      <c r="E822" s="280"/>
      <c r="F822" s="92"/>
      <c r="G822" s="281"/>
      <c r="H822" s="46"/>
      <c r="I822" s="46"/>
      <c r="J822" s="72"/>
      <c r="O822" s="9">
        <f t="shared" si="85"/>
        <v>0</v>
      </c>
      <c r="P822" s="9">
        <f>VLOOKUP(C822,{"29 - Psychiatrie (Erwachsene)",1;"30 - Kinder- und Jugendpsychiatrie",1;"31 - Psychosomatik",1;"00 - Bitte eine Fachabteilung auswählen",0;0,0},2,0)</f>
        <v>0</v>
      </c>
      <c r="Q822" s="9">
        <f t="shared" si="86"/>
        <v>0</v>
      </c>
      <c r="R822" s="9">
        <f t="shared" si="87"/>
        <v>0</v>
      </c>
      <c r="S822" s="9">
        <f t="shared" si="88"/>
        <v>0</v>
      </c>
      <c r="T822" s="9">
        <f t="shared" si="89"/>
        <v>0</v>
      </c>
      <c r="V822" s="9">
        <f>VLOOKUP($C822,{"29 - Psychiatrie (Erwachsene)",1;"30 - Kinder- und Jugendpsychiatrie",1;"31 - Psychosomatik",1;"00 - Bitte eine Fachabteilung auswählen",0;0,0},2,0)</f>
        <v>0</v>
      </c>
      <c r="W822" s="9" t="str">
        <f>IF('Angaben KH-Standort'!$D$13&gt;0,"VJ","KJA")</f>
        <v>KJA</v>
      </c>
      <c r="X822" s="9" t="str">
        <f>VLOOKUP(C821,{"29 - Psychiatrie (Erwachsene)","Einrichtungen2";"30 - Kinder- und Jugendpsychiatrie","Einrichtungen2";"31 - Psychosomatik","Einrichtungen2";"00 - Bitte eine Einrichtung auswählen","Leer";0,"Leer"},2,0)</f>
        <v>Leer</v>
      </c>
      <c r="Y822" s="39" t="str">
        <f t="shared" si="90"/>
        <v>Leer</v>
      </c>
      <c r="Z822" s="9" t="str">
        <f>VLOOKUP($C822,{"29 - Psychiatrie (Erwachsene)","Psychiatrie";"30 - Kinder- und Jugendpsychiatrie","KJPsychiatrie";"31 - Psychosomatik","Psychosomatik";"00 - Bitte eine Fachabteilung auswählen","Leer";0,"Leer"},2,0)</f>
        <v>Leer</v>
      </c>
    </row>
    <row r="823" spans="2:26" ht="15" customHeight="1" x14ac:dyDescent="0.25">
      <c r="B823" s="78" t="str">
        <f t="shared" si="91"/>
        <v>!!!</v>
      </c>
      <c r="C823" s="279"/>
      <c r="D823" s="272"/>
      <c r="E823" s="280"/>
      <c r="F823" s="92"/>
      <c r="G823" s="281"/>
      <c r="H823" s="46"/>
      <c r="I823" s="46"/>
      <c r="J823" s="72"/>
      <c r="O823" s="9">
        <f t="shared" si="85"/>
        <v>0</v>
      </c>
      <c r="P823" s="9">
        <f>VLOOKUP(C823,{"29 - Psychiatrie (Erwachsene)",1;"30 - Kinder- und Jugendpsychiatrie",1;"31 - Psychosomatik",1;"00 - Bitte eine Fachabteilung auswählen",0;0,0},2,0)</f>
        <v>0</v>
      </c>
      <c r="Q823" s="9">
        <f t="shared" si="86"/>
        <v>0</v>
      </c>
      <c r="R823" s="9">
        <f t="shared" si="87"/>
        <v>0</v>
      </c>
      <c r="S823" s="9">
        <f t="shared" si="88"/>
        <v>0</v>
      </c>
      <c r="T823" s="9">
        <f t="shared" si="89"/>
        <v>0</v>
      </c>
      <c r="V823" s="9">
        <f>VLOOKUP($C823,{"29 - Psychiatrie (Erwachsene)",1;"30 - Kinder- und Jugendpsychiatrie",1;"31 - Psychosomatik",1;"00 - Bitte eine Fachabteilung auswählen",0;0,0},2,0)</f>
        <v>0</v>
      </c>
      <c r="W823" s="9" t="str">
        <f>IF('Angaben KH-Standort'!$D$13&gt;0,"VJ","KJA")</f>
        <v>KJA</v>
      </c>
      <c r="X823" s="9" t="str">
        <f>VLOOKUP(C822,{"29 - Psychiatrie (Erwachsene)","Einrichtungen2";"30 - Kinder- und Jugendpsychiatrie","Einrichtungen2";"31 - Psychosomatik","Einrichtungen2";"00 - Bitte eine Einrichtung auswählen","Leer";0,"Leer"},2,0)</f>
        <v>Leer</v>
      </c>
      <c r="Y823" s="39" t="str">
        <f t="shared" si="90"/>
        <v>Leer</v>
      </c>
      <c r="Z823" s="9" t="str">
        <f>VLOOKUP($C823,{"29 - Psychiatrie (Erwachsene)","Psychiatrie";"30 - Kinder- und Jugendpsychiatrie","KJPsychiatrie";"31 - Psychosomatik","Psychosomatik";"00 - Bitte eine Fachabteilung auswählen","Leer";0,"Leer"},2,0)</f>
        <v>Leer</v>
      </c>
    </row>
    <row r="824" spans="2:26" ht="15" customHeight="1" x14ac:dyDescent="0.25">
      <c r="B824" s="78" t="str">
        <f t="shared" si="91"/>
        <v>!!!</v>
      </c>
      <c r="C824" s="279"/>
      <c r="D824" s="272"/>
      <c r="E824" s="280"/>
      <c r="F824" s="92"/>
      <c r="G824" s="281"/>
      <c r="H824" s="46"/>
      <c r="I824" s="46"/>
      <c r="J824" s="72"/>
      <c r="O824" s="9">
        <f t="shared" si="85"/>
        <v>0</v>
      </c>
      <c r="P824" s="9">
        <f>VLOOKUP(C824,{"29 - Psychiatrie (Erwachsene)",1;"30 - Kinder- und Jugendpsychiatrie",1;"31 - Psychosomatik",1;"00 - Bitte eine Fachabteilung auswählen",0;0,0},2,0)</f>
        <v>0</v>
      </c>
      <c r="Q824" s="9">
        <f t="shared" si="86"/>
        <v>0</v>
      </c>
      <c r="R824" s="9">
        <f t="shared" si="87"/>
        <v>0</v>
      </c>
      <c r="S824" s="9">
        <f t="shared" si="88"/>
        <v>0</v>
      </c>
      <c r="T824" s="9">
        <f t="shared" si="89"/>
        <v>0</v>
      </c>
      <c r="V824" s="9">
        <f>VLOOKUP($C824,{"29 - Psychiatrie (Erwachsene)",1;"30 - Kinder- und Jugendpsychiatrie",1;"31 - Psychosomatik",1;"00 - Bitte eine Fachabteilung auswählen",0;0,0},2,0)</f>
        <v>0</v>
      </c>
      <c r="W824" s="9" t="str">
        <f>IF('Angaben KH-Standort'!$D$13&gt;0,"VJ","KJA")</f>
        <v>KJA</v>
      </c>
      <c r="X824" s="9" t="str">
        <f>VLOOKUP(C823,{"29 - Psychiatrie (Erwachsene)","Einrichtungen2";"30 - Kinder- und Jugendpsychiatrie","Einrichtungen2";"31 - Psychosomatik","Einrichtungen2";"00 - Bitte eine Einrichtung auswählen","Leer";0,"Leer"},2,0)</f>
        <v>Leer</v>
      </c>
      <c r="Y824" s="39" t="str">
        <f t="shared" si="90"/>
        <v>Leer</v>
      </c>
      <c r="Z824" s="9" t="str">
        <f>VLOOKUP($C824,{"29 - Psychiatrie (Erwachsene)","Psychiatrie";"30 - Kinder- und Jugendpsychiatrie","KJPsychiatrie";"31 - Psychosomatik","Psychosomatik";"00 - Bitte eine Fachabteilung auswählen","Leer";0,"Leer"},2,0)</f>
        <v>Leer</v>
      </c>
    </row>
    <row r="825" spans="2:26" ht="15" customHeight="1" x14ac:dyDescent="0.25">
      <c r="B825" s="78" t="str">
        <f t="shared" si="91"/>
        <v>!!!</v>
      </c>
      <c r="C825" s="279"/>
      <c r="D825" s="272"/>
      <c r="E825" s="280"/>
      <c r="F825" s="92"/>
      <c r="G825" s="281"/>
      <c r="H825" s="46"/>
      <c r="I825" s="46"/>
      <c r="J825" s="72"/>
      <c r="O825" s="9">
        <f t="shared" si="85"/>
        <v>0</v>
      </c>
      <c r="P825" s="9">
        <f>VLOOKUP(C825,{"29 - Psychiatrie (Erwachsene)",1;"30 - Kinder- und Jugendpsychiatrie",1;"31 - Psychosomatik",1;"00 - Bitte eine Fachabteilung auswählen",0;0,0},2,0)</f>
        <v>0</v>
      </c>
      <c r="Q825" s="9">
        <f t="shared" si="86"/>
        <v>0</v>
      </c>
      <c r="R825" s="9">
        <f t="shared" si="87"/>
        <v>0</v>
      </c>
      <c r="S825" s="9">
        <f t="shared" si="88"/>
        <v>0</v>
      </c>
      <c r="T825" s="9">
        <f t="shared" si="89"/>
        <v>0</v>
      </c>
      <c r="V825" s="9">
        <f>VLOOKUP($C825,{"29 - Psychiatrie (Erwachsene)",1;"30 - Kinder- und Jugendpsychiatrie",1;"31 - Psychosomatik",1;"00 - Bitte eine Fachabteilung auswählen",0;0,0},2,0)</f>
        <v>0</v>
      </c>
      <c r="W825" s="9" t="str">
        <f>IF('Angaben KH-Standort'!$D$13&gt;0,"VJ","KJA")</f>
        <v>KJA</v>
      </c>
      <c r="X825" s="9" t="str">
        <f>VLOOKUP(C824,{"29 - Psychiatrie (Erwachsene)","Einrichtungen2";"30 - Kinder- und Jugendpsychiatrie","Einrichtungen2";"31 - Psychosomatik","Einrichtungen2";"00 - Bitte eine Einrichtung auswählen","Leer";0,"Leer"},2,0)</f>
        <v>Leer</v>
      </c>
      <c r="Y825" s="39" t="str">
        <f t="shared" si="90"/>
        <v>Leer</v>
      </c>
      <c r="Z825" s="9" t="str">
        <f>VLOOKUP($C825,{"29 - Psychiatrie (Erwachsene)","Psychiatrie";"30 - Kinder- und Jugendpsychiatrie","KJPsychiatrie";"31 - Psychosomatik","Psychosomatik";"00 - Bitte eine Fachabteilung auswählen","Leer";0,"Leer"},2,0)</f>
        <v>Leer</v>
      </c>
    </row>
    <row r="826" spans="2:26" ht="15" customHeight="1" x14ac:dyDescent="0.25">
      <c r="B826" s="78" t="str">
        <f t="shared" si="91"/>
        <v>!!!</v>
      </c>
      <c r="C826" s="279"/>
      <c r="D826" s="272"/>
      <c r="E826" s="280"/>
      <c r="F826" s="92"/>
      <c r="G826" s="281"/>
      <c r="H826" s="46"/>
      <c r="I826" s="46"/>
      <c r="J826" s="72"/>
      <c r="O826" s="9">
        <f t="shared" si="85"/>
        <v>0</v>
      </c>
      <c r="P826" s="9">
        <f>VLOOKUP(C826,{"29 - Psychiatrie (Erwachsene)",1;"30 - Kinder- und Jugendpsychiatrie",1;"31 - Psychosomatik",1;"00 - Bitte eine Fachabteilung auswählen",0;0,0},2,0)</f>
        <v>0</v>
      </c>
      <c r="Q826" s="9">
        <f t="shared" si="86"/>
        <v>0</v>
      </c>
      <c r="R826" s="9">
        <f t="shared" si="87"/>
        <v>0</v>
      </c>
      <c r="S826" s="9">
        <f t="shared" si="88"/>
        <v>0</v>
      </c>
      <c r="T826" s="9">
        <f t="shared" si="89"/>
        <v>0</v>
      </c>
      <c r="V826" s="9">
        <f>VLOOKUP($C826,{"29 - Psychiatrie (Erwachsene)",1;"30 - Kinder- und Jugendpsychiatrie",1;"31 - Psychosomatik",1;"00 - Bitte eine Fachabteilung auswählen",0;0,0},2,0)</f>
        <v>0</v>
      </c>
      <c r="W826" s="9" t="str">
        <f>IF('Angaben KH-Standort'!$D$13&gt;0,"VJ","KJA")</f>
        <v>KJA</v>
      </c>
      <c r="X826" s="9" t="str">
        <f>VLOOKUP(C825,{"29 - Psychiatrie (Erwachsene)","Einrichtungen2";"30 - Kinder- und Jugendpsychiatrie","Einrichtungen2";"31 - Psychosomatik","Einrichtungen2";"00 - Bitte eine Einrichtung auswählen","Leer";0,"Leer"},2,0)</f>
        <v>Leer</v>
      </c>
      <c r="Y826" s="39" t="str">
        <f t="shared" si="90"/>
        <v>Leer</v>
      </c>
      <c r="Z826" s="9" t="str">
        <f>VLOOKUP($C826,{"29 - Psychiatrie (Erwachsene)","Psychiatrie";"30 - Kinder- und Jugendpsychiatrie","KJPsychiatrie";"31 - Psychosomatik","Psychosomatik";"00 - Bitte eine Fachabteilung auswählen","Leer";0,"Leer"},2,0)</f>
        <v>Leer</v>
      </c>
    </row>
    <row r="827" spans="2:26" ht="15" customHeight="1" x14ac:dyDescent="0.25">
      <c r="B827" s="78" t="str">
        <f t="shared" si="91"/>
        <v>!!!</v>
      </c>
      <c r="C827" s="279"/>
      <c r="D827" s="272"/>
      <c r="E827" s="280"/>
      <c r="F827" s="92"/>
      <c r="G827" s="281"/>
      <c r="H827" s="46"/>
      <c r="I827" s="46"/>
      <c r="J827" s="72"/>
      <c r="O827" s="9">
        <f t="shared" si="85"/>
        <v>0</v>
      </c>
      <c r="P827" s="9">
        <f>VLOOKUP(C827,{"29 - Psychiatrie (Erwachsene)",1;"30 - Kinder- und Jugendpsychiatrie",1;"31 - Psychosomatik",1;"00 - Bitte eine Fachabteilung auswählen",0;0,0},2,0)</f>
        <v>0</v>
      </c>
      <c r="Q827" s="9">
        <f t="shared" si="86"/>
        <v>0</v>
      </c>
      <c r="R827" s="9">
        <f t="shared" si="87"/>
        <v>0</v>
      </c>
      <c r="S827" s="9">
        <f t="shared" si="88"/>
        <v>0</v>
      </c>
      <c r="T827" s="9">
        <f t="shared" si="89"/>
        <v>0</v>
      </c>
      <c r="V827" s="9">
        <f>VLOOKUP($C827,{"29 - Psychiatrie (Erwachsene)",1;"30 - Kinder- und Jugendpsychiatrie",1;"31 - Psychosomatik",1;"00 - Bitte eine Fachabteilung auswählen",0;0,0},2,0)</f>
        <v>0</v>
      </c>
      <c r="W827" s="9" t="str">
        <f>IF('Angaben KH-Standort'!$D$13&gt;0,"VJ","KJA")</f>
        <v>KJA</v>
      </c>
      <c r="X827" s="9" t="str">
        <f>VLOOKUP(C826,{"29 - Psychiatrie (Erwachsene)","Einrichtungen2";"30 - Kinder- und Jugendpsychiatrie","Einrichtungen2";"31 - Psychosomatik","Einrichtungen2";"00 - Bitte eine Einrichtung auswählen","Leer";0,"Leer"},2,0)</f>
        <v>Leer</v>
      </c>
      <c r="Y827" s="39" t="str">
        <f t="shared" si="90"/>
        <v>Leer</v>
      </c>
      <c r="Z827" s="9" t="str">
        <f>VLOOKUP($C827,{"29 - Psychiatrie (Erwachsene)","Psychiatrie";"30 - Kinder- und Jugendpsychiatrie","KJPsychiatrie";"31 - Psychosomatik","Psychosomatik";"00 - Bitte eine Fachabteilung auswählen","Leer";0,"Leer"},2,0)</f>
        <v>Leer</v>
      </c>
    </row>
    <row r="828" spans="2:26" ht="15" customHeight="1" x14ac:dyDescent="0.25">
      <c r="B828" s="78" t="str">
        <f t="shared" si="91"/>
        <v>!!!</v>
      </c>
      <c r="C828" s="279"/>
      <c r="D828" s="272"/>
      <c r="E828" s="280"/>
      <c r="F828" s="92"/>
      <c r="G828" s="281"/>
      <c r="H828" s="46"/>
      <c r="I828" s="46"/>
      <c r="J828" s="72"/>
      <c r="O828" s="9">
        <f t="shared" si="85"/>
        <v>0</v>
      </c>
      <c r="P828" s="9">
        <f>VLOOKUP(C828,{"29 - Psychiatrie (Erwachsene)",1;"30 - Kinder- und Jugendpsychiatrie",1;"31 - Psychosomatik",1;"00 - Bitte eine Fachabteilung auswählen",0;0,0},2,0)</f>
        <v>0</v>
      </c>
      <c r="Q828" s="9">
        <f t="shared" si="86"/>
        <v>0</v>
      </c>
      <c r="R828" s="9">
        <f t="shared" si="87"/>
        <v>0</v>
      </c>
      <c r="S828" s="9">
        <f t="shared" si="88"/>
        <v>0</v>
      </c>
      <c r="T828" s="9">
        <f t="shared" si="89"/>
        <v>0</v>
      </c>
      <c r="V828" s="9">
        <f>VLOOKUP($C828,{"29 - Psychiatrie (Erwachsene)",1;"30 - Kinder- und Jugendpsychiatrie",1;"31 - Psychosomatik",1;"00 - Bitte eine Fachabteilung auswählen",0;0,0},2,0)</f>
        <v>0</v>
      </c>
      <c r="W828" s="9" t="str">
        <f>IF('Angaben KH-Standort'!$D$13&gt;0,"VJ","KJA")</f>
        <v>KJA</v>
      </c>
      <c r="X828" s="9" t="str">
        <f>VLOOKUP(C827,{"29 - Psychiatrie (Erwachsene)","Einrichtungen2";"30 - Kinder- und Jugendpsychiatrie","Einrichtungen2";"31 - Psychosomatik","Einrichtungen2";"00 - Bitte eine Einrichtung auswählen","Leer";0,"Leer"},2,0)</f>
        <v>Leer</v>
      </c>
      <c r="Y828" s="39" t="str">
        <f t="shared" si="90"/>
        <v>Leer</v>
      </c>
      <c r="Z828" s="9" t="str">
        <f>VLOOKUP($C828,{"29 - Psychiatrie (Erwachsene)","Psychiatrie";"30 - Kinder- und Jugendpsychiatrie","KJPsychiatrie";"31 - Psychosomatik","Psychosomatik";"00 - Bitte eine Fachabteilung auswählen","Leer";0,"Leer"},2,0)</f>
        <v>Leer</v>
      </c>
    </row>
    <row r="829" spans="2:26" ht="15" customHeight="1" x14ac:dyDescent="0.25">
      <c r="B829" s="78" t="str">
        <f t="shared" si="91"/>
        <v>!!!</v>
      </c>
      <c r="C829" s="279"/>
      <c r="D829" s="272"/>
      <c r="E829" s="280"/>
      <c r="F829" s="92"/>
      <c r="G829" s="281"/>
      <c r="H829" s="46"/>
      <c r="I829" s="46"/>
      <c r="J829" s="72"/>
      <c r="O829" s="9">
        <f t="shared" si="85"/>
        <v>0</v>
      </c>
      <c r="P829" s="9">
        <f>VLOOKUP(C829,{"29 - Psychiatrie (Erwachsene)",1;"30 - Kinder- und Jugendpsychiatrie",1;"31 - Psychosomatik",1;"00 - Bitte eine Fachabteilung auswählen",0;0,0},2,0)</f>
        <v>0</v>
      </c>
      <c r="Q829" s="9">
        <f t="shared" si="86"/>
        <v>0</v>
      </c>
      <c r="R829" s="9">
        <f t="shared" si="87"/>
        <v>0</v>
      </c>
      <c r="S829" s="9">
        <f t="shared" si="88"/>
        <v>0</v>
      </c>
      <c r="T829" s="9">
        <f t="shared" si="89"/>
        <v>0</v>
      </c>
      <c r="V829" s="9">
        <f>VLOOKUP($C829,{"29 - Psychiatrie (Erwachsene)",1;"30 - Kinder- und Jugendpsychiatrie",1;"31 - Psychosomatik",1;"00 - Bitte eine Fachabteilung auswählen",0;0,0},2,0)</f>
        <v>0</v>
      </c>
      <c r="W829" s="9" t="str">
        <f>IF('Angaben KH-Standort'!$D$13&gt;0,"VJ","KJA")</f>
        <v>KJA</v>
      </c>
      <c r="X829" s="9" t="str">
        <f>VLOOKUP(C828,{"29 - Psychiatrie (Erwachsene)","Einrichtungen2";"30 - Kinder- und Jugendpsychiatrie","Einrichtungen2";"31 - Psychosomatik","Einrichtungen2";"00 - Bitte eine Einrichtung auswählen","Leer";0,"Leer"},2,0)</f>
        <v>Leer</v>
      </c>
      <c r="Y829" s="39" t="str">
        <f t="shared" si="90"/>
        <v>Leer</v>
      </c>
      <c r="Z829" s="9" t="str">
        <f>VLOOKUP($C829,{"29 - Psychiatrie (Erwachsene)","Psychiatrie";"30 - Kinder- und Jugendpsychiatrie","KJPsychiatrie";"31 - Psychosomatik","Psychosomatik";"00 - Bitte eine Fachabteilung auswählen","Leer";0,"Leer"},2,0)</f>
        <v>Leer</v>
      </c>
    </row>
    <row r="830" spans="2:26" ht="15" customHeight="1" x14ac:dyDescent="0.25">
      <c r="B830" s="78" t="str">
        <f t="shared" si="91"/>
        <v>!!!</v>
      </c>
      <c r="C830" s="279"/>
      <c r="D830" s="272"/>
      <c r="E830" s="280"/>
      <c r="F830" s="92"/>
      <c r="G830" s="281"/>
      <c r="H830" s="46"/>
      <c r="I830" s="46"/>
      <c r="J830" s="72"/>
      <c r="O830" s="9">
        <f t="shared" si="85"/>
        <v>0</v>
      </c>
      <c r="P830" s="9">
        <f>VLOOKUP(C830,{"29 - Psychiatrie (Erwachsene)",1;"30 - Kinder- und Jugendpsychiatrie",1;"31 - Psychosomatik",1;"00 - Bitte eine Fachabteilung auswählen",0;0,0},2,0)</f>
        <v>0</v>
      </c>
      <c r="Q830" s="9">
        <f t="shared" si="86"/>
        <v>0</v>
      </c>
      <c r="R830" s="9">
        <f t="shared" si="87"/>
        <v>0</v>
      </c>
      <c r="S830" s="9">
        <f t="shared" si="88"/>
        <v>0</v>
      </c>
      <c r="T830" s="9">
        <f t="shared" si="89"/>
        <v>0</v>
      </c>
      <c r="V830" s="9">
        <f>VLOOKUP($C830,{"29 - Psychiatrie (Erwachsene)",1;"30 - Kinder- und Jugendpsychiatrie",1;"31 - Psychosomatik",1;"00 - Bitte eine Fachabteilung auswählen",0;0,0},2,0)</f>
        <v>0</v>
      </c>
      <c r="W830" s="9" t="str">
        <f>IF('Angaben KH-Standort'!$D$13&gt;0,"VJ","KJA")</f>
        <v>KJA</v>
      </c>
      <c r="X830" s="9" t="str">
        <f>VLOOKUP(C829,{"29 - Psychiatrie (Erwachsene)","Einrichtungen2";"30 - Kinder- und Jugendpsychiatrie","Einrichtungen2";"31 - Psychosomatik","Einrichtungen2";"00 - Bitte eine Einrichtung auswählen","Leer";0,"Leer"},2,0)</f>
        <v>Leer</v>
      </c>
      <c r="Y830" s="39" t="str">
        <f t="shared" si="90"/>
        <v>Leer</v>
      </c>
      <c r="Z830" s="9" t="str">
        <f>VLOOKUP($C830,{"29 - Psychiatrie (Erwachsene)","Psychiatrie";"30 - Kinder- und Jugendpsychiatrie","KJPsychiatrie";"31 - Psychosomatik","Psychosomatik";"00 - Bitte eine Fachabteilung auswählen","Leer";0,"Leer"},2,0)</f>
        <v>Leer</v>
      </c>
    </row>
    <row r="831" spans="2:26" ht="15" customHeight="1" x14ac:dyDescent="0.25">
      <c r="B831" s="78" t="str">
        <f t="shared" si="91"/>
        <v>!!!</v>
      </c>
      <c r="C831" s="279"/>
      <c r="D831" s="272"/>
      <c r="E831" s="280"/>
      <c r="F831" s="92"/>
      <c r="G831" s="281"/>
      <c r="H831" s="46"/>
      <c r="I831" s="46"/>
      <c r="J831" s="72"/>
      <c r="O831" s="9">
        <f t="shared" si="85"/>
        <v>0</v>
      </c>
      <c r="P831" s="9">
        <f>VLOOKUP(C831,{"29 - Psychiatrie (Erwachsene)",1;"30 - Kinder- und Jugendpsychiatrie",1;"31 - Psychosomatik",1;"00 - Bitte eine Fachabteilung auswählen",0;0,0},2,0)</f>
        <v>0</v>
      </c>
      <c r="Q831" s="9">
        <f t="shared" si="86"/>
        <v>0</v>
      </c>
      <c r="R831" s="9">
        <f t="shared" si="87"/>
        <v>0</v>
      </c>
      <c r="S831" s="9">
        <f t="shared" si="88"/>
        <v>0</v>
      </c>
      <c r="T831" s="9">
        <f t="shared" si="89"/>
        <v>0</v>
      </c>
      <c r="V831" s="9">
        <f>VLOOKUP($C831,{"29 - Psychiatrie (Erwachsene)",1;"30 - Kinder- und Jugendpsychiatrie",1;"31 - Psychosomatik",1;"00 - Bitte eine Fachabteilung auswählen",0;0,0},2,0)</f>
        <v>0</v>
      </c>
      <c r="W831" s="9" t="str">
        <f>IF('Angaben KH-Standort'!$D$13&gt;0,"VJ","KJA")</f>
        <v>KJA</v>
      </c>
      <c r="X831" s="9" t="str">
        <f>VLOOKUP(C830,{"29 - Psychiatrie (Erwachsene)","Einrichtungen2";"30 - Kinder- und Jugendpsychiatrie","Einrichtungen2";"31 - Psychosomatik","Einrichtungen2";"00 - Bitte eine Einrichtung auswählen","Leer";0,"Leer"},2,0)</f>
        <v>Leer</v>
      </c>
      <c r="Y831" s="39" t="str">
        <f t="shared" si="90"/>
        <v>Leer</v>
      </c>
      <c r="Z831" s="9" t="str">
        <f>VLOOKUP($C831,{"29 - Psychiatrie (Erwachsene)","Psychiatrie";"30 - Kinder- und Jugendpsychiatrie","KJPsychiatrie";"31 - Psychosomatik","Psychosomatik";"00 - Bitte eine Fachabteilung auswählen","Leer";0,"Leer"},2,0)</f>
        <v>Leer</v>
      </c>
    </row>
    <row r="832" spans="2:26" ht="15" customHeight="1" x14ac:dyDescent="0.25">
      <c r="B832" s="78" t="str">
        <f t="shared" si="91"/>
        <v>!!!</v>
      </c>
      <c r="C832" s="279"/>
      <c r="D832" s="272"/>
      <c r="E832" s="280"/>
      <c r="F832" s="92"/>
      <c r="G832" s="281"/>
      <c r="H832" s="46"/>
      <c r="I832" s="46"/>
      <c r="J832" s="72"/>
      <c r="O832" s="9">
        <f t="shared" si="85"/>
        <v>0</v>
      </c>
      <c r="P832" s="9">
        <f>VLOOKUP(C832,{"29 - Psychiatrie (Erwachsene)",1;"30 - Kinder- und Jugendpsychiatrie",1;"31 - Psychosomatik",1;"00 - Bitte eine Fachabteilung auswählen",0;0,0},2,0)</f>
        <v>0</v>
      </c>
      <c r="Q832" s="9">
        <f t="shared" si="86"/>
        <v>0</v>
      </c>
      <c r="R832" s="9">
        <f t="shared" si="87"/>
        <v>0</v>
      </c>
      <c r="S832" s="9">
        <f t="shared" si="88"/>
        <v>0</v>
      </c>
      <c r="T832" s="9">
        <f t="shared" si="89"/>
        <v>0</v>
      </c>
      <c r="V832" s="9">
        <f>VLOOKUP($C832,{"29 - Psychiatrie (Erwachsene)",1;"30 - Kinder- und Jugendpsychiatrie",1;"31 - Psychosomatik",1;"00 - Bitte eine Fachabteilung auswählen",0;0,0},2,0)</f>
        <v>0</v>
      </c>
      <c r="W832" s="9" t="str">
        <f>IF('Angaben KH-Standort'!$D$13&gt;0,"VJ","KJA")</f>
        <v>KJA</v>
      </c>
      <c r="X832" s="9" t="str">
        <f>VLOOKUP(C831,{"29 - Psychiatrie (Erwachsene)","Einrichtungen2";"30 - Kinder- und Jugendpsychiatrie","Einrichtungen2";"31 - Psychosomatik","Einrichtungen2";"00 - Bitte eine Einrichtung auswählen","Leer";0,"Leer"},2,0)</f>
        <v>Leer</v>
      </c>
      <c r="Y832" s="39" t="str">
        <f t="shared" si="90"/>
        <v>Leer</v>
      </c>
      <c r="Z832" s="9" t="str">
        <f>VLOOKUP($C832,{"29 - Psychiatrie (Erwachsene)","Psychiatrie";"30 - Kinder- und Jugendpsychiatrie","KJPsychiatrie";"31 - Psychosomatik","Psychosomatik";"00 - Bitte eine Fachabteilung auswählen","Leer";0,"Leer"},2,0)</f>
        <v>Leer</v>
      </c>
    </row>
    <row r="833" spans="2:26" ht="15" customHeight="1" x14ac:dyDescent="0.25">
      <c r="B833" s="78" t="str">
        <f t="shared" si="91"/>
        <v>!!!</v>
      </c>
      <c r="C833" s="279"/>
      <c r="D833" s="272"/>
      <c r="E833" s="280"/>
      <c r="F833" s="92"/>
      <c r="G833" s="281"/>
      <c r="H833" s="46"/>
      <c r="I833" s="46"/>
      <c r="J833" s="72"/>
      <c r="O833" s="9">
        <f t="shared" si="85"/>
        <v>0</v>
      </c>
      <c r="P833" s="9">
        <f>VLOOKUP(C833,{"29 - Psychiatrie (Erwachsene)",1;"30 - Kinder- und Jugendpsychiatrie",1;"31 - Psychosomatik",1;"00 - Bitte eine Fachabteilung auswählen",0;0,0},2,0)</f>
        <v>0</v>
      </c>
      <c r="Q833" s="9">
        <f t="shared" si="86"/>
        <v>0</v>
      </c>
      <c r="R833" s="9">
        <f t="shared" si="87"/>
        <v>0</v>
      </c>
      <c r="S833" s="9">
        <f t="shared" si="88"/>
        <v>0</v>
      </c>
      <c r="T833" s="9">
        <f t="shared" si="89"/>
        <v>0</v>
      </c>
      <c r="V833" s="9">
        <f>VLOOKUP($C833,{"29 - Psychiatrie (Erwachsene)",1;"30 - Kinder- und Jugendpsychiatrie",1;"31 - Psychosomatik",1;"00 - Bitte eine Fachabteilung auswählen",0;0,0},2,0)</f>
        <v>0</v>
      </c>
      <c r="W833" s="9" t="str">
        <f>IF('Angaben KH-Standort'!$D$13&gt;0,"VJ","KJA")</f>
        <v>KJA</v>
      </c>
      <c r="X833" s="9" t="str">
        <f>VLOOKUP(C832,{"29 - Psychiatrie (Erwachsene)","Einrichtungen2";"30 - Kinder- und Jugendpsychiatrie","Einrichtungen2";"31 - Psychosomatik","Einrichtungen2";"00 - Bitte eine Einrichtung auswählen","Leer";0,"Leer"},2,0)</f>
        <v>Leer</v>
      </c>
      <c r="Y833" s="39" t="str">
        <f t="shared" si="90"/>
        <v>Leer</v>
      </c>
      <c r="Z833" s="9" t="str">
        <f>VLOOKUP($C833,{"29 - Psychiatrie (Erwachsene)","Psychiatrie";"30 - Kinder- und Jugendpsychiatrie","KJPsychiatrie";"31 - Psychosomatik","Psychosomatik";"00 - Bitte eine Fachabteilung auswählen","Leer";0,"Leer"},2,0)</f>
        <v>Leer</v>
      </c>
    </row>
    <row r="834" spans="2:26" ht="15" customHeight="1" x14ac:dyDescent="0.25">
      <c r="B834" s="78" t="str">
        <f t="shared" si="91"/>
        <v>!!!</v>
      </c>
      <c r="C834" s="279"/>
      <c r="D834" s="272"/>
      <c r="E834" s="280"/>
      <c r="F834" s="92"/>
      <c r="G834" s="281"/>
      <c r="H834" s="46"/>
      <c r="I834" s="46"/>
      <c r="J834" s="72"/>
      <c r="O834" s="9">
        <f t="shared" si="85"/>
        <v>0</v>
      </c>
      <c r="P834" s="9">
        <f>VLOOKUP(C834,{"29 - Psychiatrie (Erwachsene)",1;"30 - Kinder- und Jugendpsychiatrie",1;"31 - Psychosomatik",1;"00 - Bitte eine Fachabteilung auswählen",0;0,0},2,0)</f>
        <v>0</v>
      </c>
      <c r="Q834" s="9">
        <f t="shared" si="86"/>
        <v>0</v>
      </c>
      <c r="R834" s="9">
        <f t="shared" si="87"/>
        <v>0</v>
      </c>
      <c r="S834" s="9">
        <f t="shared" si="88"/>
        <v>0</v>
      </c>
      <c r="T834" s="9">
        <f t="shared" si="89"/>
        <v>0</v>
      </c>
      <c r="V834" s="9">
        <f>VLOOKUP($C834,{"29 - Psychiatrie (Erwachsene)",1;"30 - Kinder- und Jugendpsychiatrie",1;"31 - Psychosomatik",1;"00 - Bitte eine Fachabteilung auswählen",0;0,0},2,0)</f>
        <v>0</v>
      </c>
      <c r="W834" s="9" t="str">
        <f>IF('Angaben KH-Standort'!$D$13&gt;0,"VJ","KJA")</f>
        <v>KJA</v>
      </c>
      <c r="X834" s="9" t="str">
        <f>VLOOKUP(C833,{"29 - Psychiatrie (Erwachsene)","Einrichtungen2";"30 - Kinder- und Jugendpsychiatrie","Einrichtungen2";"31 - Psychosomatik","Einrichtungen2";"00 - Bitte eine Einrichtung auswählen","Leer";0,"Leer"},2,0)</f>
        <v>Leer</v>
      </c>
      <c r="Y834" s="39" t="str">
        <f t="shared" si="90"/>
        <v>Leer</v>
      </c>
      <c r="Z834" s="9" t="str">
        <f>VLOOKUP($C834,{"29 - Psychiatrie (Erwachsene)","Psychiatrie";"30 - Kinder- und Jugendpsychiatrie","KJPsychiatrie";"31 - Psychosomatik","Psychosomatik";"00 - Bitte eine Fachabteilung auswählen","Leer";0,"Leer"},2,0)</f>
        <v>Leer</v>
      </c>
    </row>
    <row r="835" spans="2:26" ht="15" customHeight="1" x14ac:dyDescent="0.25">
      <c r="B835" s="78" t="str">
        <f t="shared" si="91"/>
        <v>!!!</v>
      </c>
      <c r="C835" s="279"/>
      <c r="D835" s="272"/>
      <c r="E835" s="280"/>
      <c r="F835" s="92"/>
      <c r="G835" s="281"/>
      <c r="H835" s="46"/>
      <c r="I835" s="46"/>
      <c r="J835" s="72"/>
      <c r="O835" s="9">
        <f t="shared" si="85"/>
        <v>0</v>
      </c>
      <c r="P835" s="9">
        <f>VLOOKUP(C835,{"29 - Psychiatrie (Erwachsene)",1;"30 - Kinder- und Jugendpsychiatrie",1;"31 - Psychosomatik",1;"00 - Bitte eine Fachabteilung auswählen",0;0,0},2,0)</f>
        <v>0</v>
      </c>
      <c r="Q835" s="9">
        <f t="shared" si="86"/>
        <v>0</v>
      </c>
      <c r="R835" s="9">
        <f t="shared" si="87"/>
        <v>0</v>
      </c>
      <c r="S835" s="9">
        <f t="shared" si="88"/>
        <v>0</v>
      </c>
      <c r="T835" s="9">
        <f t="shared" si="89"/>
        <v>0</v>
      </c>
      <c r="V835" s="9">
        <f>VLOOKUP($C835,{"29 - Psychiatrie (Erwachsene)",1;"30 - Kinder- und Jugendpsychiatrie",1;"31 - Psychosomatik",1;"00 - Bitte eine Fachabteilung auswählen",0;0,0},2,0)</f>
        <v>0</v>
      </c>
      <c r="W835" s="9" t="str">
        <f>IF('Angaben KH-Standort'!$D$13&gt;0,"VJ","KJA")</f>
        <v>KJA</v>
      </c>
      <c r="X835" s="9" t="str">
        <f>VLOOKUP(C834,{"29 - Psychiatrie (Erwachsene)","Einrichtungen2";"30 - Kinder- und Jugendpsychiatrie","Einrichtungen2";"31 - Psychosomatik","Einrichtungen2";"00 - Bitte eine Einrichtung auswählen","Leer";0,"Leer"},2,0)</f>
        <v>Leer</v>
      </c>
      <c r="Y835" s="39" t="str">
        <f t="shared" si="90"/>
        <v>Leer</v>
      </c>
      <c r="Z835" s="9" t="str">
        <f>VLOOKUP($C835,{"29 - Psychiatrie (Erwachsene)","Psychiatrie";"30 - Kinder- und Jugendpsychiatrie","KJPsychiatrie";"31 - Psychosomatik","Psychosomatik";"00 - Bitte eine Fachabteilung auswählen","Leer";0,"Leer"},2,0)</f>
        <v>Leer</v>
      </c>
    </row>
    <row r="836" spans="2:26" ht="15" customHeight="1" x14ac:dyDescent="0.25">
      <c r="B836" s="78" t="str">
        <f t="shared" si="91"/>
        <v>!!!</v>
      </c>
      <c r="C836" s="279"/>
      <c r="D836" s="272"/>
      <c r="E836" s="280"/>
      <c r="F836" s="92"/>
      <c r="G836" s="281"/>
      <c r="H836" s="46"/>
      <c r="I836" s="46"/>
      <c r="J836" s="72"/>
      <c r="O836" s="9">
        <f t="shared" si="85"/>
        <v>0</v>
      </c>
      <c r="P836" s="9">
        <f>VLOOKUP(C836,{"29 - Psychiatrie (Erwachsene)",1;"30 - Kinder- und Jugendpsychiatrie",1;"31 - Psychosomatik",1;"00 - Bitte eine Fachabteilung auswählen",0;0,0},2,0)</f>
        <v>0</v>
      </c>
      <c r="Q836" s="9">
        <f t="shared" si="86"/>
        <v>0</v>
      </c>
      <c r="R836" s="9">
        <f t="shared" si="87"/>
        <v>0</v>
      </c>
      <c r="S836" s="9">
        <f t="shared" si="88"/>
        <v>0</v>
      </c>
      <c r="T836" s="9">
        <f t="shared" si="89"/>
        <v>0</v>
      </c>
      <c r="V836" s="9">
        <f>VLOOKUP($C836,{"29 - Psychiatrie (Erwachsene)",1;"30 - Kinder- und Jugendpsychiatrie",1;"31 - Psychosomatik",1;"00 - Bitte eine Fachabteilung auswählen",0;0,0},2,0)</f>
        <v>0</v>
      </c>
      <c r="W836" s="9" t="str">
        <f>IF('Angaben KH-Standort'!$D$13&gt;0,"VJ","KJA")</f>
        <v>KJA</v>
      </c>
      <c r="X836" s="9" t="str">
        <f>VLOOKUP(C835,{"29 - Psychiatrie (Erwachsene)","Einrichtungen2";"30 - Kinder- und Jugendpsychiatrie","Einrichtungen2";"31 - Psychosomatik","Einrichtungen2";"00 - Bitte eine Einrichtung auswählen","Leer";0,"Leer"},2,0)</f>
        <v>Leer</v>
      </c>
      <c r="Y836" s="39" t="str">
        <f t="shared" si="90"/>
        <v>Leer</v>
      </c>
      <c r="Z836" s="9" t="str">
        <f>VLOOKUP($C836,{"29 - Psychiatrie (Erwachsene)","Psychiatrie";"30 - Kinder- und Jugendpsychiatrie","KJPsychiatrie";"31 - Psychosomatik","Psychosomatik";"00 - Bitte eine Fachabteilung auswählen","Leer";0,"Leer"},2,0)</f>
        <v>Leer</v>
      </c>
    </row>
    <row r="837" spans="2:26" ht="15" customHeight="1" x14ac:dyDescent="0.25">
      <c r="B837" s="78" t="str">
        <f t="shared" si="91"/>
        <v>!!!</v>
      </c>
      <c r="C837" s="279"/>
      <c r="D837" s="272"/>
      <c r="E837" s="280"/>
      <c r="F837" s="92"/>
      <c r="G837" s="281"/>
      <c r="H837" s="46"/>
      <c r="I837" s="46"/>
      <c r="J837" s="72"/>
      <c r="O837" s="9">
        <f t="shared" si="85"/>
        <v>0</v>
      </c>
      <c r="P837" s="9">
        <f>VLOOKUP(C837,{"29 - Psychiatrie (Erwachsene)",1;"30 - Kinder- und Jugendpsychiatrie",1;"31 - Psychosomatik",1;"00 - Bitte eine Fachabteilung auswählen",0;0,0},2,0)</f>
        <v>0</v>
      </c>
      <c r="Q837" s="9">
        <f t="shared" si="86"/>
        <v>0</v>
      </c>
      <c r="R837" s="9">
        <f t="shared" si="87"/>
        <v>0</v>
      </c>
      <c r="S837" s="9">
        <f t="shared" si="88"/>
        <v>0</v>
      </c>
      <c r="T837" s="9">
        <f t="shared" si="89"/>
        <v>0</v>
      </c>
      <c r="V837" s="9">
        <f>VLOOKUP($C837,{"29 - Psychiatrie (Erwachsene)",1;"30 - Kinder- und Jugendpsychiatrie",1;"31 - Psychosomatik",1;"00 - Bitte eine Fachabteilung auswählen",0;0,0},2,0)</f>
        <v>0</v>
      </c>
      <c r="W837" s="9" t="str">
        <f>IF('Angaben KH-Standort'!$D$13&gt;0,"VJ","KJA")</f>
        <v>KJA</v>
      </c>
      <c r="X837" s="9" t="str">
        <f>VLOOKUP(C836,{"29 - Psychiatrie (Erwachsene)","Einrichtungen2";"30 - Kinder- und Jugendpsychiatrie","Einrichtungen2";"31 - Psychosomatik","Einrichtungen2";"00 - Bitte eine Einrichtung auswählen","Leer";0,"Leer"},2,0)</f>
        <v>Leer</v>
      </c>
      <c r="Y837" s="39" t="str">
        <f t="shared" si="90"/>
        <v>Leer</v>
      </c>
      <c r="Z837" s="9" t="str">
        <f>VLOOKUP($C837,{"29 - Psychiatrie (Erwachsene)","Psychiatrie";"30 - Kinder- und Jugendpsychiatrie","KJPsychiatrie";"31 - Psychosomatik","Psychosomatik";"00 - Bitte eine Fachabteilung auswählen","Leer";0,"Leer"},2,0)</f>
        <v>Leer</v>
      </c>
    </row>
    <row r="838" spans="2:26" ht="15" customHeight="1" x14ac:dyDescent="0.25">
      <c r="B838" s="78" t="str">
        <f t="shared" si="91"/>
        <v>!!!</v>
      </c>
      <c r="C838" s="279"/>
      <c r="D838" s="272"/>
      <c r="E838" s="280"/>
      <c r="F838" s="92"/>
      <c r="G838" s="281"/>
      <c r="H838" s="46"/>
      <c r="I838" s="46"/>
      <c r="J838" s="72"/>
      <c r="O838" s="9">
        <f t="shared" si="85"/>
        <v>0</v>
      </c>
      <c r="P838" s="9">
        <f>VLOOKUP(C838,{"29 - Psychiatrie (Erwachsene)",1;"30 - Kinder- und Jugendpsychiatrie",1;"31 - Psychosomatik",1;"00 - Bitte eine Fachabteilung auswählen",0;0,0},2,0)</f>
        <v>0</v>
      </c>
      <c r="Q838" s="9">
        <f t="shared" si="86"/>
        <v>0</v>
      </c>
      <c r="R838" s="9">
        <f t="shared" si="87"/>
        <v>0</v>
      </c>
      <c r="S838" s="9">
        <f t="shared" si="88"/>
        <v>0</v>
      </c>
      <c r="T838" s="9">
        <f t="shared" si="89"/>
        <v>0</v>
      </c>
      <c r="V838" s="9">
        <f>VLOOKUP($C838,{"29 - Psychiatrie (Erwachsene)",1;"30 - Kinder- und Jugendpsychiatrie",1;"31 - Psychosomatik",1;"00 - Bitte eine Fachabteilung auswählen",0;0,0},2,0)</f>
        <v>0</v>
      </c>
      <c r="W838" s="9" t="str">
        <f>IF('Angaben KH-Standort'!$D$13&gt;0,"VJ","KJA")</f>
        <v>KJA</v>
      </c>
      <c r="X838" s="9" t="str">
        <f>VLOOKUP(C837,{"29 - Psychiatrie (Erwachsene)","Einrichtungen2";"30 - Kinder- und Jugendpsychiatrie","Einrichtungen2";"31 - Psychosomatik","Einrichtungen2";"00 - Bitte eine Einrichtung auswählen","Leer";0,"Leer"},2,0)</f>
        <v>Leer</v>
      </c>
      <c r="Y838" s="39" t="str">
        <f t="shared" si="90"/>
        <v>Leer</v>
      </c>
      <c r="Z838" s="9" t="str">
        <f>VLOOKUP($C838,{"29 - Psychiatrie (Erwachsene)","Psychiatrie";"30 - Kinder- und Jugendpsychiatrie","KJPsychiatrie";"31 - Psychosomatik","Psychosomatik";"00 - Bitte eine Fachabteilung auswählen","Leer";0,"Leer"},2,0)</f>
        <v>Leer</v>
      </c>
    </row>
    <row r="839" spans="2:26" ht="15" customHeight="1" x14ac:dyDescent="0.25">
      <c r="B839" s="78" t="str">
        <f t="shared" si="91"/>
        <v>!!!</v>
      </c>
      <c r="C839" s="279"/>
      <c r="D839" s="272"/>
      <c r="E839" s="280"/>
      <c r="F839" s="92"/>
      <c r="G839" s="281"/>
      <c r="H839" s="46"/>
      <c r="I839" s="46"/>
      <c r="J839" s="72"/>
      <c r="O839" s="9">
        <f t="shared" si="85"/>
        <v>0</v>
      </c>
      <c r="P839" s="9">
        <f>VLOOKUP(C839,{"29 - Psychiatrie (Erwachsene)",1;"30 - Kinder- und Jugendpsychiatrie",1;"31 - Psychosomatik",1;"00 - Bitte eine Fachabteilung auswählen",0;0,0},2,0)</f>
        <v>0</v>
      </c>
      <c r="Q839" s="9">
        <f t="shared" si="86"/>
        <v>0</v>
      </c>
      <c r="R839" s="9">
        <f t="shared" si="87"/>
        <v>0</v>
      </c>
      <c r="S839" s="9">
        <f t="shared" si="88"/>
        <v>0</v>
      </c>
      <c r="T839" s="9">
        <f t="shared" si="89"/>
        <v>0</v>
      </c>
      <c r="V839" s="9">
        <f>VLOOKUP($C839,{"29 - Psychiatrie (Erwachsene)",1;"30 - Kinder- und Jugendpsychiatrie",1;"31 - Psychosomatik",1;"00 - Bitte eine Fachabteilung auswählen",0;0,0},2,0)</f>
        <v>0</v>
      </c>
      <c r="W839" s="9" t="str">
        <f>IF('Angaben KH-Standort'!$D$13&gt;0,"VJ","KJA")</f>
        <v>KJA</v>
      </c>
      <c r="X839" s="9" t="str">
        <f>VLOOKUP(C838,{"29 - Psychiatrie (Erwachsene)","Einrichtungen2";"30 - Kinder- und Jugendpsychiatrie","Einrichtungen2";"31 - Psychosomatik","Einrichtungen2";"00 - Bitte eine Einrichtung auswählen","Leer";0,"Leer"},2,0)</f>
        <v>Leer</v>
      </c>
      <c r="Y839" s="39" t="str">
        <f t="shared" si="90"/>
        <v>Leer</v>
      </c>
      <c r="Z839" s="9" t="str">
        <f>VLOOKUP($C839,{"29 - Psychiatrie (Erwachsene)","Psychiatrie";"30 - Kinder- und Jugendpsychiatrie","KJPsychiatrie";"31 - Psychosomatik","Psychosomatik";"00 - Bitte eine Fachabteilung auswählen","Leer";0,"Leer"},2,0)</f>
        <v>Leer</v>
      </c>
    </row>
    <row r="840" spans="2:26" ht="15" customHeight="1" x14ac:dyDescent="0.25">
      <c r="B840" s="78" t="str">
        <f t="shared" si="91"/>
        <v>!!!</v>
      </c>
      <c r="C840" s="279"/>
      <c r="D840" s="272"/>
      <c r="E840" s="280"/>
      <c r="F840" s="92"/>
      <c r="G840" s="281"/>
      <c r="H840" s="46"/>
      <c r="I840" s="46"/>
      <c r="J840" s="72"/>
      <c r="O840" s="9">
        <f t="shared" si="85"/>
        <v>0</v>
      </c>
      <c r="P840" s="9">
        <f>VLOOKUP(C840,{"29 - Psychiatrie (Erwachsene)",1;"30 - Kinder- und Jugendpsychiatrie",1;"31 - Psychosomatik",1;"00 - Bitte eine Fachabteilung auswählen",0;0,0},2,0)</f>
        <v>0</v>
      </c>
      <c r="Q840" s="9">
        <f t="shared" si="86"/>
        <v>0</v>
      </c>
      <c r="R840" s="9">
        <f t="shared" si="87"/>
        <v>0</v>
      </c>
      <c r="S840" s="9">
        <f t="shared" si="88"/>
        <v>0</v>
      </c>
      <c r="T840" s="9">
        <f t="shared" si="89"/>
        <v>0</v>
      </c>
      <c r="V840" s="9">
        <f>VLOOKUP($C840,{"29 - Psychiatrie (Erwachsene)",1;"30 - Kinder- und Jugendpsychiatrie",1;"31 - Psychosomatik",1;"00 - Bitte eine Fachabteilung auswählen",0;0,0},2,0)</f>
        <v>0</v>
      </c>
      <c r="W840" s="9" t="str">
        <f>IF('Angaben KH-Standort'!$D$13&gt;0,"VJ","KJA")</f>
        <v>KJA</v>
      </c>
      <c r="X840" s="9" t="str">
        <f>VLOOKUP(C839,{"29 - Psychiatrie (Erwachsene)","Einrichtungen2";"30 - Kinder- und Jugendpsychiatrie","Einrichtungen2";"31 - Psychosomatik","Einrichtungen2";"00 - Bitte eine Einrichtung auswählen","Leer";0,"Leer"},2,0)</f>
        <v>Leer</v>
      </c>
      <c r="Y840" s="39" t="str">
        <f t="shared" si="90"/>
        <v>Leer</v>
      </c>
      <c r="Z840" s="9" t="str">
        <f>VLOOKUP($C840,{"29 - Psychiatrie (Erwachsene)","Psychiatrie";"30 - Kinder- und Jugendpsychiatrie","KJPsychiatrie";"31 - Psychosomatik","Psychosomatik";"00 - Bitte eine Fachabteilung auswählen","Leer";0,"Leer"},2,0)</f>
        <v>Leer</v>
      </c>
    </row>
    <row r="841" spans="2:26" ht="15" customHeight="1" x14ac:dyDescent="0.25">
      <c r="B841" s="78" t="str">
        <f t="shared" si="91"/>
        <v>!!!</v>
      </c>
      <c r="C841" s="279"/>
      <c r="D841" s="272"/>
      <c r="E841" s="280"/>
      <c r="F841" s="92"/>
      <c r="G841" s="281"/>
      <c r="H841" s="46"/>
      <c r="I841" s="46"/>
      <c r="J841" s="72"/>
      <c r="O841" s="9">
        <f t="shared" si="85"/>
        <v>0</v>
      </c>
      <c r="P841" s="9">
        <f>VLOOKUP(C841,{"29 - Psychiatrie (Erwachsene)",1;"30 - Kinder- und Jugendpsychiatrie",1;"31 - Psychosomatik",1;"00 - Bitte eine Fachabteilung auswählen",0;0,0},2,0)</f>
        <v>0</v>
      </c>
      <c r="Q841" s="9">
        <f t="shared" si="86"/>
        <v>0</v>
      </c>
      <c r="R841" s="9">
        <f t="shared" si="87"/>
        <v>0</v>
      </c>
      <c r="S841" s="9">
        <f t="shared" si="88"/>
        <v>0</v>
      </c>
      <c r="T841" s="9">
        <f t="shared" si="89"/>
        <v>0</v>
      </c>
      <c r="V841" s="9">
        <f>VLOOKUP($C841,{"29 - Psychiatrie (Erwachsene)",1;"30 - Kinder- und Jugendpsychiatrie",1;"31 - Psychosomatik",1;"00 - Bitte eine Fachabteilung auswählen",0;0,0},2,0)</f>
        <v>0</v>
      </c>
      <c r="W841" s="9" t="str">
        <f>IF('Angaben KH-Standort'!$D$13&gt;0,"VJ","KJA")</f>
        <v>KJA</v>
      </c>
      <c r="X841" s="9" t="str">
        <f>VLOOKUP(C840,{"29 - Psychiatrie (Erwachsene)","Einrichtungen2";"30 - Kinder- und Jugendpsychiatrie","Einrichtungen2";"31 - Psychosomatik","Einrichtungen2";"00 - Bitte eine Einrichtung auswählen","Leer";0,"Leer"},2,0)</f>
        <v>Leer</v>
      </c>
      <c r="Y841" s="39" t="str">
        <f t="shared" si="90"/>
        <v>Leer</v>
      </c>
      <c r="Z841" s="9" t="str">
        <f>VLOOKUP($C841,{"29 - Psychiatrie (Erwachsene)","Psychiatrie";"30 - Kinder- und Jugendpsychiatrie","KJPsychiatrie";"31 - Psychosomatik","Psychosomatik";"00 - Bitte eine Fachabteilung auswählen","Leer";0,"Leer"},2,0)</f>
        <v>Leer</v>
      </c>
    </row>
    <row r="842" spans="2:26" ht="15" customHeight="1" x14ac:dyDescent="0.25">
      <c r="B842" s="78" t="str">
        <f t="shared" si="91"/>
        <v>!!!</v>
      </c>
      <c r="C842" s="279"/>
      <c r="D842" s="272"/>
      <c r="E842" s="280"/>
      <c r="F842" s="92"/>
      <c r="G842" s="281"/>
      <c r="H842" s="46"/>
      <c r="I842" s="46"/>
      <c r="J842" s="72"/>
      <c r="O842" s="9">
        <f t="shared" si="85"/>
        <v>0</v>
      </c>
      <c r="P842" s="9">
        <f>VLOOKUP(C842,{"29 - Psychiatrie (Erwachsene)",1;"30 - Kinder- und Jugendpsychiatrie",1;"31 - Psychosomatik",1;"00 - Bitte eine Fachabteilung auswählen",0;0,0},2,0)</f>
        <v>0</v>
      </c>
      <c r="Q842" s="9">
        <f t="shared" si="86"/>
        <v>0</v>
      </c>
      <c r="R842" s="9">
        <f t="shared" si="87"/>
        <v>0</v>
      </c>
      <c r="S842" s="9">
        <f t="shared" si="88"/>
        <v>0</v>
      </c>
      <c r="T842" s="9">
        <f t="shared" si="89"/>
        <v>0</v>
      </c>
      <c r="V842" s="9">
        <f>VLOOKUP($C842,{"29 - Psychiatrie (Erwachsene)",1;"30 - Kinder- und Jugendpsychiatrie",1;"31 - Psychosomatik",1;"00 - Bitte eine Fachabteilung auswählen",0;0,0},2,0)</f>
        <v>0</v>
      </c>
      <c r="W842" s="9" t="str">
        <f>IF('Angaben KH-Standort'!$D$13&gt;0,"VJ","KJA")</f>
        <v>KJA</v>
      </c>
      <c r="X842" s="9" t="str">
        <f>VLOOKUP(C841,{"29 - Psychiatrie (Erwachsene)","Einrichtungen2";"30 - Kinder- und Jugendpsychiatrie","Einrichtungen2";"31 - Psychosomatik","Einrichtungen2";"00 - Bitte eine Einrichtung auswählen","Leer";0,"Leer"},2,0)</f>
        <v>Leer</v>
      </c>
      <c r="Y842" s="39" t="str">
        <f t="shared" si="90"/>
        <v>Leer</v>
      </c>
      <c r="Z842" s="9" t="str">
        <f>VLOOKUP($C842,{"29 - Psychiatrie (Erwachsene)","Psychiatrie";"30 - Kinder- und Jugendpsychiatrie","KJPsychiatrie";"31 - Psychosomatik","Psychosomatik";"00 - Bitte eine Fachabteilung auswählen","Leer";0,"Leer"},2,0)</f>
        <v>Leer</v>
      </c>
    </row>
    <row r="843" spans="2:26" ht="15" customHeight="1" x14ac:dyDescent="0.25">
      <c r="B843" s="78" t="str">
        <f t="shared" si="91"/>
        <v>!!!</v>
      </c>
      <c r="C843" s="279"/>
      <c r="D843" s="272"/>
      <c r="E843" s="280"/>
      <c r="F843" s="92"/>
      <c r="G843" s="281"/>
      <c r="H843" s="46"/>
      <c r="I843" s="46"/>
      <c r="J843" s="72"/>
      <c r="O843" s="9">
        <f t="shared" si="85"/>
        <v>0</v>
      </c>
      <c r="P843" s="9">
        <f>VLOOKUP(C843,{"29 - Psychiatrie (Erwachsene)",1;"30 - Kinder- und Jugendpsychiatrie",1;"31 - Psychosomatik",1;"00 - Bitte eine Fachabteilung auswählen",0;0,0},2,0)</f>
        <v>0</v>
      </c>
      <c r="Q843" s="9">
        <f t="shared" si="86"/>
        <v>0</v>
      </c>
      <c r="R843" s="9">
        <f t="shared" si="87"/>
        <v>0</v>
      </c>
      <c r="S843" s="9">
        <f t="shared" si="88"/>
        <v>0</v>
      </c>
      <c r="T843" s="9">
        <f t="shared" si="89"/>
        <v>0</v>
      </c>
      <c r="V843" s="9">
        <f>VLOOKUP($C843,{"29 - Psychiatrie (Erwachsene)",1;"30 - Kinder- und Jugendpsychiatrie",1;"31 - Psychosomatik",1;"00 - Bitte eine Fachabteilung auswählen",0;0,0},2,0)</f>
        <v>0</v>
      </c>
      <c r="W843" s="9" t="str">
        <f>IF('Angaben KH-Standort'!$D$13&gt;0,"VJ","KJA")</f>
        <v>KJA</v>
      </c>
      <c r="X843" s="9" t="str">
        <f>VLOOKUP(C842,{"29 - Psychiatrie (Erwachsene)","Einrichtungen2";"30 - Kinder- und Jugendpsychiatrie","Einrichtungen2";"31 - Psychosomatik","Einrichtungen2";"00 - Bitte eine Einrichtung auswählen","Leer";0,"Leer"},2,0)</f>
        <v>Leer</v>
      </c>
      <c r="Y843" s="39" t="str">
        <f t="shared" si="90"/>
        <v>Leer</v>
      </c>
      <c r="Z843" s="9" t="str">
        <f>VLOOKUP($C843,{"29 - Psychiatrie (Erwachsene)","Psychiatrie";"30 - Kinder- und Jugendpsychiatrie","KJPsychiatrie";"31 - Psychosomatik","Psychosomatik";"00 - Bitte eine Fachabteilung auswählen","Leer";0,"Leer"},2,0)</f>
        <v>Leer</v>
      </c>
    </row>
    <row r="844" spans="2:26" ht="15" customHeight="1" x14ac:dyDescent="0.25">
      <c r="B844" s="78" t="str">
        <f t="shared" si="91"/>
        <v>!!!</v>
      </c>
      <c r="C844" s="279"/>
      <c r="D844" s="272"/>
      <c r="E844" s="280"/>
      <c r="F844" s="92"/>
      <c r="G844" s="281"/>
      <c r="H844" s="46"/>
      <c r="I844" s="46"/>
      <c r="J844" s="72"/>
      <c r="O844" s="9">
        <f t="shared" si="85"/>
        <v>0</v>
      </c>
      <c r="P844" s="9">
        <f>VLOOKUP(C844,{"29 - Psychiatrie (Erwachsene)",1;"30 - Kinder- und Jugendpsychiatrie",1;"31 - Psychosomatik",1;"00 - Bitte eine Fachabteilung auswählen",0;0,0},2,0)</f>
        <v>0</v>
      </c>
      <c r="Q844" s="9">
        <f t="shared" si="86"/>
        <v>0</v>
      </c>
      <c r="R844" s="9">
        <f t="shared" si="87"/>
        <v>0</v>
      </c>
      <c r="S844" s="9">
        <f t="shared" si="88"/>
        <v>0</v>
      </c>
      <c r="T844" s="9">
        <f t="shared" si="89"/>
        <v>0</v>
      </c>
      <c r="V844" s="9">
        <f>VLOOKUP($C844,{"29 - Psychiatrie (Erwachsene)",1;"30 - Kinder- und Jugendpsychiatrie",1;"31 - Psychosomatik",1;"00 - Bitte eine Fachabteilung auswählen",0;0,0},2,0)</f>
        <v>0</v>
      </c>
      <c r="W844" s="9" t="str">
        <f>IF('Angaben KH-Standort'!$D$13&gt;0,"VJ","KJA")</f>
        <v>KJA</v>
      </c>
      <c r="X844" s="9" t="str">
        <f>VLOOKUP(C843,{"29 - Psychiatrie (Erwachsene)","Einrichtungen2";"30 - Kinder- und Jugendpsychiatrie","Einrichtungen2";"31 - Psychosomatik","Einrichtungen2";"00 - Bitte eine Einrichtung auswählen","Leer";0,"Leer"},2,0)</f>
        <v>Leer</v>
      </c>
      <c r="Y844" s="39" t="str">
        <f t="shared" si="90"/>
        <v>Leer</v>
      </c>
      <c r="Z844" s="9" t="str">
        <f>VLOOKUP($C844,{"29 - Psychiatrie (Erwachsene)","Psychiatrie";"30 - Kinder- und Jugendpsychiatrie","KJPsychiatrie";"31 - Psychosomatik","Psychosomatik";"00 - Bitte eine Fachabteilung auswählen","Leer";0,"Leer"},2,0)</f>
        <v>Leer</v>
      </c>
    </row>
    <row r="845" spans="2:26" ht="15" customHeight="1" x14ac:dyDescent="0.25">
      <c r="B845" s="78" t="str">
        <f t="shared" si="91"/>
        <v>!!!</v>
      </c>
      <c r="C845" s="279"/>
      <c r="D845" s="272"/>
      <c r="E845" s="280"/>
      <c r="F845" s="92"/>
      <c r="G845" s="281"/>
      <c r="H845" s="46"/>
      <c r="I845" s="46"/>
      <c r="J845" s="72"/>
      <c r="O845" s="9">
        <f t="shared" si="85"/>
        <v>0</v>
      </c>
      <c r="P845" s="9">
        <f>VLOOKUP(C845,{"29 - Psychiatrie (Erwachsene)",1;"30 - Kinder- und Jugendpsychiatrie",1;"31 - Psychosomatik",1;"00 - Bitte eine Fachabteilung auswählen",0;0,0},2,0)</f>
        <v>0</v>
      </c>
      <c r="Q845" s="9">
        <f t="shared" si="86"/>
        <v>0</v>
      </c>
      <c r="R845" s="9">
        <f t="shared" si="87"/>
        <v>0</v>
      </c>
      <c r="S845" s="9">
        <f t="shared" si="88"/>
        <v>0</v>
      </c>
      <c r="T845" s="9">
        <f t="shared" si="89"/>
        <v>0</v>
      </c>
      <c r="V845" s="9">
        <f>VLOOKUP($C845,{"29 - Psychiatrie (Erwachsene)",1;"30 - Kinder- und Jugendpsychiatrie",1;"31 - Psychosomatik",1;"00 - Bitte eine Fachabteilung auswählen",0;0,0},2,0)</f>
        <v>0</v>
      </c>
      <c r="W845" s="9" t="str">
        <f>IF('Angaben KH-Standort'!$D$13&gt;0,"VJ","KJA")</f>
        <v>KJA</v>
      </c>
      <c r="X845" s="9" t="str">
        <f>VLOOKUP(C844,{"29 - Psychiatrie (Erwachsene)","Einrichtungen2";"30 - Kinder- und Jugendpsychiatrie","Einrichtungen2";"31 - Psychosomatik","Einrichtungen2";"00 - Bitte eine Einrichtung auswählen","Leer";0,"Leer"},2,0)</f>
        <v>Leer</v>
      </c>
      <c r="Y845" s="39" t="str">
        <f t="shared" si="90"/>
        <v>Leer</v>
      </c>
      <c r="Z845" s="9" t="str">
        <f>VLOOKUP($C845,{"29 - Psychiatrie (Erwachsene)","Psychiatrie";"30 - Kinder- und Jugendpsychiatrie","KJPsychiatrie";"31 - Psychosomatik","Psychosomatik";"00 - Bitte eine Fachabteilung auswählen","Leer";0,"Leer"},2,0)</f>
        <v>Leer</v>
      </c>
    </row>
    <row r="846" spans="2:26" ht="15" customHeight="1" x14ac:dyDescent="0.25">
      <c r="B846" s="78" t="str">
        <f t="shared" si="91"/>
        <v>!!!</v>
      </c>
      <c r="C846" s="279"/>
      <c r="D846" s="272"/>
      <c r="E846" s="280"/>
      <c r="F846" s="92"/>
      <c r="G846" s="281"/>
      <c r="H846" s="46"/>
      <c r="I846" s="46"/>
      <c r="J846" s="72"/>
      <c r="O846" s="9">
        <f t="shared" si="85"/>
        <v>0</v>
      </c>
      <c r="P846" s="9">
        <f>VLOOKUP(C846,{"29 - Psychiatrie (Erwachsene)",1;"30 - Kinder- und Jugendpsychiatrie",1;"31 - Psychosomatik",1;"00 - Bitte eine Fachabteilung auswählen",0;0,0},2,0)</f>
        <v>0</v>
      </c>
      <c r="Q846" s="9">
        <f t="shared" si="86"/>
        <v>0</v>
      </c>
      <c r="R846" s="9">
        <f t="shared" si="87"/>
        <v>0</v>
      </c>
      <c r="S846" s="9">
        <f t="shared" si="88"/>
        <v>0</v>
      </c>
      <c r="T846" s="9">
        <f t="shared" si="89"/>
        <v>0</v>
      </c>
      <c r="V846" s="9">
        <f>VLOOKUP($C846,{"29 - Psychiatrie (Erwachsene)",1;"30 - Kinder- und Jugendpsychiatrie",1;"31 - Psychosomatik",1;"00 - Bitte eine Fachabteilung auswählen",0;0,0},2,0)</f>
        <v>0</v>
      </c>
      <c r="W846" s="9" t="str">
        <f>IF('Angaben KH-Standort'!$D$13&gt;0,"VJ","KJA")</f>
        <v>KJA</v>
      </c>
      <c r="X846" s="9" t="str">
        <f>VLOOKUP(C845,{"29 - Psychiatrie (Erwachsene)","Einrichtungen2";"30 - Kinder- und Jugendpsychiatrie","Einrichtungen2";"31 - Psychosomatik","Einrichtungen2";"00 - Bitte eine Einrichtung auswählen","Leer";0,"Leer"},2,0)</f>
        <v>Leer</v>
      </c>
      <c r="Y846" s="39" t="str">
        <f t="shared" si="90"/>
        <v>Leer</v>
      </c>
      <c r="Z846" s="9" t="str">
        <f>VLOOKUP($C846,{"29 - Psychiatrie (Erwachsene)","Psychiatrie";"30 - Kinder- und Jugendpsychiatrie","KJPsychiatrie";"31 - Psychosomatik","Psychosomatik";"00 - Bitte eine Fachabteilung auswählen","Leer";0,"Leer"},2,0)</f>
        <v>Leer</v>
      </c>
    </row>
    <row r="847" spans="2:26" ht="15" customHeight="1" x14ac:dyDescent="0.25">
      <c r="B847" s="78" t="str">
        <f t="shared" si="91"/>
        <v>!!!</v>
      </c>
      <c r="C847" s="279"/>
      <c r="D847" s="272"/>
      <c r="E847" s="280"/>
      <c r="F847" s="92"/>
      <c r="G847" s="281"/>
      <c r="H847" s="46"/>
      <c r="I847" s="46"/>
      <c r="J847" s="72"/>
      <c r="O847" s="9">
        <f t="shared" si="85"/>
        <v>0</v>
      </c>
      <c r="P847" s="9">
        <f>VLOOKUP(C847,{"29 - Psychiatrie (Erwachsene)",1;"30 - Kinder- und Jugendpsychiatrie",1;"31 - Psychosomatik",1;"00 - Bitte eine Fachabteilung auswählen",0;0,0},2,0)</f>
        <v>0</v>
      </c>
      <c r="Q847" s="9">
        <f t="shared" si="86"/>
        <v>0</v>
      </c>
      <c r="R847" s="9">
        <f t="shared" si="87"/>
        <v>0</v>
      </c>
      <c r="S847" s="9">
        <f t="shared" si="88"/>
        <v>0</v>
      </c>
      <c r="T847" s="9">
        <f t="shared" si="89"/>
        <v>0</v>
      </c>
      <c r="V847" s="9">
        <f>VLOOKUP($C847,{"29 - Psychiatrie (Erwachsene)",1;"30 - Kinder- und Jugendpsychiatrie",1;"31 - Psychosomatik",1;"00 - Bitte eine Fachabteilung auswählen",0;0,0},2,0)</f>
        <v>0</v>
      </c>
      <c r="W847" s="9" t="str">
        <f>IF('Angaben KH-Standort'!$D$13&gt;0,"VJ","KJA")</f>
        <v>KJA</v>
      </c>
      <c r="X847" s="9" t="str">
        <f>VLOOKUP(C846,{"29 - Psychiatrie (Erwachsene)","Einrichtungen2";"30 - Kinder- und Jugendpsychiatrie","Einrichtungen2";"31 - Psychosomatik","Einrichtungen2";"00 - Bitte eine Einrichtung auswählen","Leer";0,"Leer"},2,0)</f>
        <v>Leer</v>
      </c>
      <c r="Y847" s="39" t="str">
        <f t="shared" si="90"/>
        <v>Leer</v>
      </c>
      <c r="Z847" s="9" t="str">
        <f>VLOOKUP($C847,{"29 - Psychiatrie (Erwachsene)","Psychiatrie";"30 - Kinder- und Jugendpsychiatrie","KJPsychiatrie";"31 - Psychosomatik","Psychosomatik";"00 - Bitte eine Fachabteilung auswählen","Leer";0,"Leer"},2,0)</f>
        <v>Leer</v>
      </c>
    </row>
    <row r="848" spans="2:26" ht="15" customHeight="1" x14ac:dyDescent="0.25">
      <c r="B848" s="78" t="str">
        <f t="shared" si="91"/>
        <v>!!!</v>
      </c>
      <c r="C848" s="279"/>
      <c r="D848" s="272"/>
      <c r="E848" s="280"/>
      <c r="F848" s="92"/>
      <c r="G848" s="281"/>
      <c r="H848" s="46"/>
      <c r="I848" s="46"/>
      <c r="J848" s="72"/>
      <c r="O848" s="9">
        <f t="shared" si="85"/>
        <v>0</v>
      </c>
      <c r="P848" s="9">
        <f>VLOOKUP(C848,{"29 - Psychiatrie (Erwachsene)",1;"30 - Kinder- und Jugendpsychiatrie",1;"31 - Psychosomatik",1;"00 - Bitte eine Fachabteilung auswählen",0;0,0},2,0)</f>
        <v>0</v>
      </c>
      <c r="Q848" s="9">
        <f t="shared" si="86"/>
        <v>0</v>
      </c>
      <c r="R848" s="9">
        <f t="shared" si="87"/>
        <v>0</v>
      </c>
      <c r="S848" s="9">
        <f t="shared" si="88"/>
        <v>0</v>
      </c>
      <c r="T848" s="9">
        <f t="shared" si="89"/>
        <v>0</v>
      </c>
      <c r="V848" s="9">
        <f>VLOOKUP($C848,{"29 - Psychiatrie (Erwachsene)",1;"30 - Kinder- und Jugendpsychiatrie",1;"31 - Psychosomatik",1;"00 - Bitte eine Fachabteilung auswählen",0;0,0},2,0)</f>
        <v>0</v>
      </c>
      <c r="W848" s="9" t="str">
        <f>IF('Angaben KH-Standort'!$D$13&gt;0,"VJ","KJA")</f>
        <v>KJA</v>
      </c>
      <c r="X848" s="9" t="str">
        <f>VLOOKUP(C847,{"29 - Psychiatrie (Erwachsene)","Einrichtungen2";"30 - Kinder- und Jugendpsychiatrie","Einrichtungen2";"31 - Psychosomatik","Einrichtungen2";"00 - Bitte eine Einrichtung auswählen","Leer";0,"Leer"},2,0)</f>
        <v>Leer</v>
      </c>
      <c r="Y848" s="39" t="str">
        <f t="shared" si="90"/>
        <v>Leer</v>
      </c>
      <c r="Z848" s="9" t="str">
        <f>VLOOKUP($C848,{"29 - Psychiatrie (Erwachsene)","Psychiatrie";"30 - Kinder- und Jugendpsychiatrie","KJPsychiatrie";"31 - Psychosomatik","Psychosomatik";"00 - Bitte eine Fachabteilung auswählen","Leer";0,"Leer"},2,0)</f>
        <v>Leer</v>
      </c>
    </row>
    <row r="849" spans="2:26" ht="15" customHeight="1" x14ac:dyDescent="0.25">
      <c r="B849" s="78" t="str">
        <f t="shared" si="91"/>
        <v>!!!</v>
      </c>
      <c r="C849" s="279"/>
      <c r="D849" s="272"/>
      <c r="E849" s="280"/>
      <c r="F849" s="92"/>
      <c r="G849" s="281"/>
      <c r="H849" s="46"/>
      <c r="I849" s="46"/>
      <c r="J849" s="72"/>
      <c r="O849" s="9">
        <f t="shared" si="85"/>
        <v>0</v>
      </c>
      <c r="P849" s="9">
        <f>VLOOKUP(C849,{"29 - Psychiatrie (Erwachsene)",1;"30 - Kinder- und Jugendpsychiatrie",1;"31 - Psychosomatik",1;"00 - Bitte eine Fachabteilung auswählen",0;0,0},2,0)</f>
        <v>0</v>
      </c>
      <c r="Q849" s="9">
        <f t="shared" si="86"/>
        <v>0</v>
      </c>
      <c r="R849" s="9">
        <f t="shared" si="87"/>
        <v>0</v>
      </c>
      <c r="S849" s="9">
        <f t="shared" si="88"/>
        <v>0</v>
      </c>
      <c r="T849" s="9">
        <f t="shared" si="89"/>
        <v>0</v>
      </c>
      <c r="V849" s="9">
        <f>VLOOKUP($C849,{"29 - Psychiatrie (Erwachsene)",1;"30 - Kinder- und Jugendpsychiatrie",1;"31 - Psychosomatik",1;"00 - Bitte eine Fachabteilung auswählen",0;0,0},2,0)</f>
        <v>0</v>
      </c>
      <c r="W849" s="9" t="str">
        <f>IF('Angaben KH-Standort'!$D$13&gt;0,"VJ","KJA")</f>
        <v>KJA</v>
      </c>
      <c r="X849" s="9" t="str">
        <f>VLOOKUP(C848,{"29 - Psychiatrie (Erwachsene)","Einrichtungen2";"30 - Kinder- und Jugendpsychiatrie","Einrichtungen2";"31 - Psychosomatik","Einrichtungen2";"00 - Bitte eine Einrichtung auswählen","Leer";0,"Leer"},2,0)</f>
        <v>Leer</v>
      </c>
      <c r="Y849" s="39" t="str">
        <f t="shared" si="90"/>
        <v>Leer</v>
      </c>
      <c r="Z849" s="9" t="str">
        <f>VLOOKUP($C849,{"29 - Psychiatrie (Erwachsene)","Psychiatrie";"30 - Kinder- und Jugendpsychiatrie","KJPsychiatrie";"31 - Psychosomatik","Psychosomatik";"00 - Bitte eine Fachabteilung auswählen","Leer";0,"Leer"},2,0)</f>
        <v>Leer</v>
      </c>
    </row>
    <row r="850" spans="2:26" ht="15" customHeight="1" x14ac:dyDescent="0.25">
      <c r="B850" s="78" t="str">
        <f t="shared" si="91"/>
        <v>!!!</v>
      </c>
      <c r="C850" s="279"/>
      <c r="D850" s="272"/>
      <c r="E850" s="280"/>
      <c r="F850" s="92"/>
      <c r="G850" s="281"/>
      <c r="H850" s="46"/>
      <c r="I850" s="46"/>
      <c r="J850" s="72"/>
      <c r="O850" s="9">
        <f t="shared" si="85"/>
        <v>0</v>
      </c>
      <c r="P850" s="9">
        <f>VLOOKUP(C850,{"29 - Psychiatrie (Erwachsene)",1;"30 - Kinder- und Jugendpsychiatrie",1;"31 - Psychosomatik",1;"00 - Bitte eine Fachabteilung auswählen",0;0,0},2,0)</f>
        <v>0</v>
      </c>
      <c r="Q850" s="9">
        <f t="shared" si="86"/>
        <v>0</v>
      </c>
      <c r="R850" s="9">
        <f t="shared" si="87"/>
        <v>0</v>
      </c>
      <c r="S850" s="9">
        <f t="shared" si="88"/>
        <v>0</v>
      </c>
      <c r="T850" s="9">
        <f t="shared" si="89"/>
        <v>0</v>
      </c>
      <c r="V850" s="9">
        <f>VLOOKUP($C850,{"29 - Psychiatrie (Erwachsene)",1;"30 - Kinder- und Jugendpsychiatrie",1;"31 - Psychosomatik",1;"00 - Bitte eine Fachabteilung auswählen",0;0,0},2,0)</f>
        <v>0</v>
      </c>
      <c r="W850" s="9" t="str">
        <f>IF('Angaben KH-Standort'!$D$13&gt;0,"VJ","KJA")</f>
        <v>KJA</v>
      </c>
      <c r="X850" s="9" t="str">
        <f>VLOOKUP(C849,{"29 - Psychiatrie (Erwachsene)","Einrichtungen2";"30 - Kinder- und Jugendpsychiatrie","Einrichtungen2";"31 - Psychosomatik","Einrichtungen2";"00 - Bitte eine Einrichtung auswählen","Leer";0,"Leer"},2,0)</f>
        <v>Leer</v>
      </c>
      <c r="Y850" s="39" t="str">
        <f t="shared" si="90"/>
        <v>Leer</v>
      </c>
      <c r="Z850" s="9" t="str">
        <f>VLOOKUP($C850,{"29 - Psychiatrie (Erwachsene)","Psychiatrie";"30 - Kinder- und Jugendpsychiatrie","KJPsychiatrie";"31 - Psychosomatik","Psychosomatik";"00 - Bitte eine Fachabteilung auswählen","Leer";0,"Leer"},2,0)</f>
        <v>Leer</v>
      </c>
    </row>
    <row r="851" spans="2:26" ht="15" customHeight="1" x14ac:dyDescent="0.25">
      <c r="B851" s="78" t="str">
        <f t="shared" si="91"/>
        <v>!!!</v>
      </c>
      <c r="C851" s="279"/>
      <c r="D851" s="272"/>
      <c r="E851" s="280"/>
      <c r="F851" s="92"/>
      <c r="G851" s="281"/>
      <c r="H851" s="46"/>
      <c r="I851" s="46"/>
      <c r="J851" s="72"/>
      <c r="O851" s="9">
        <f t="shared" si="85"/>
        <v>0</v>
      </c>
      <c r="P851" s="9">
        <f>VLOOKUP(C851,{"29 - Psychiatrie (Erwachsene)",1;"30 - Kinder- und Jugendpsychiatrie",1;"31 - Psychosomatik",1;"00 - Bitte eine Fachabteilung auswählen",0;0,0},2,0)</f>
        <v>0</v>
      </c>
      <c r="Q851" s="9">
        <f t="shared" si="86"/>
        <v>0</v>
      </c>
      <c r="R851" s="9">
        <f t="shared" si="87"/>
        <v>0</v>
      </c>
      <c r="S851" s="9">
        <f t="shared" si="88"/>
        <v>0</v>
      </c>
      <c r="T851" s="9">
        <f t="shared" si="89"/>
        <v>0</v>
      </c>
      <c r="V851" s="9">
        <f>VLOOKUP($C851,{"29 - Psychiatrie (Erwachsene)",1;"30 - Kinder- und Jugendpsychiatrie",1;"31 - Psychosomatik",1;"00 - Bitte eine Fachabteilung auswählen",0;0,0},2,0)</f>
        <v>0</v>
      </c>
      <c r="W851" s="9" t="str">
        <f>IF('Angaben KH-Standort'!$D$13&gt;0,"VJ","KJA")</f>
        <v>KJA</v>
      </c>
      <c r="X851" s="9" t="str">
        <f>VLOOKUP(C850,{"29 - Psychiatrie (Erwachsene)","Einrichtungen2";"30 - Kinder- und Jugendpsychiatrie","Einrichtungen2";"31 - Psychosomatik","Einrichtungen2";"00 - Bitte eine Einrichtung auswählen","Leer";0,"Leer"},2,0)</f>
        <v>Leer</v>
      </c>
      <c r="Y851" s="39" t="str">
        <f t="shared" si="90"/>
        <v>Leer</v>
      </c>
      <c r="Z851" s="9" t="str">
        <f>VLOOKUP($C851,{"29 - Psychiatrie (Erwachsene)","Psychiatrie";"30 - Kinder- und Jugendpsychiatrie","KJPsychiatrie";"31 - Psychosomatik","Psychosomatik";"00 - Bitte eine Fachabteilung auswählen","Leer";0,"Leer"},2,0)</f>
        <v>Leer</v>
      </c>
    </row>
    <row r="852" spans="2:26" ht="15" customHeight="1" x14ac:dyDescent="0.25">
      <c r="B852" s="78" t="str">
        <f t="shared" si="91"/>
        <v>!!!</v>
      </c>
      <c r="C852" s="279"/>
      <c r="D852" s="272"/>
      <c r="E852" s="280"/>
      <c r="F852" s="92"/>
      <c r="G852" s="281"/>
      <c r="H852" s="46"/>
      <c r="I852" s="46"/>
      <c r="J852" s="72"/>
      <c r="O852" s="9">
        <f t="shared" si="85"/>
        <v>0</v>
      </c>
      <c r="P852" s="9">
        <f>VLOOKUP(C852,{"29 - Psychiatrie (Erwachsene)",1;"30 - Kinder- und Jugendpsychiatrie",1;"31 - Psychosomatik",1;"00 - Bitte eine Fachabteilung auswählen",0;0,0},2,0)</f>
        <v>0</v>
      </c>
      <c r="Q852" s="9">
        <f t="shared" si="86"/>
        <v>0</v>
      </c>
      <c r="R852" s="9">
        <f t="shared" si="87"/>
        <v>0</v>
      </c>
      <c r="S852" s="9">
        <f t="shared" si="88"/>
        <v>0</v>
      </c>
      <c r="T852" s="9">
        <f t="shared" si="89"/>
        <v>0</v>
      </c>
      <c r="V852" s="9">
        <f>VLOOKUP($C852,{"29 - Psychiatrie (Erwachsene)",1;"30 - Kinder- und Jugendpsychiatrie",1;"31 - Psychosomatik",1;"00 - Bitte eine Fachabteilung auswählen",0;0,0},2,0)</f>
        <v>0</v>
      </c>
      <c r="W852" s="9" t="str">
        <f>IF('Angaben KH-Standort'!$D$13&gt;0,"VJ","KJA")</f>
        <v>KJA</v>
      </c>
      <c r="X852" s="9" t="str">
        <f>VLOOKUP(C851,{"29 - Psychiatrie (Erwachsene)","Einrichtungen2";"30 - Kinder- und Jugendpsychiatrie","Einrichtungen2";"31 - Psychosomatik","Einrichtungen2";"00 - Bitte eine Einrichtung auswählen","Leer";0,"Leer"},2,0)</f>
        <v>Leer</v>
      </c>
      <c r="Y852" s="39" t="str">
        <f t="shared" si="90"/>
        <v>Leer</v>
      </c>
      <c r="Z852" s="9" t="str">
        <f>VLOOKUP($C852,{"29 - Psychiatrie (Erwachsene)","Psychiatrie";"30 - Kinder- und Jugendpsychiatrie","KJPsychiatrie";"31 - Psychosomatik","Psychosomatik";"00 - Bitte eine Fachabteilung auswählen","Leer";0,"Leer"},2,0)</f>
        <v>Leer</v>
      </c>
    </row>
    <row r="853" spans="2:26" ht="15" customHeight="1" x14ac:dyDescent="0.25">
      <c r="B853" s="78" t="str">
        <f t="shared" si="91"/>
        <v>!!!</v>
      </c>
      <c r="C853" s="279"/>
      <c r="D853" s="272"/>
      <c r="E853" s="280"/>
      <c r="F853" s="92"/>
      <c r="G853" s="281"/>
      <c r="H853" s="46"/>
      <c r="I853" s="46"/>
      <c r="J853" s="72"/>
      <c r="O853" s="9">
        <f t="shared" ref="O853:O916" si="92">IF(LEN(B853)&gt;0,0,1)</f>
        <v>0</v>
      </c>
      <c r="P853" s="9">
        <f>VLOOKUP(C853,{"29 - Psychiatrie (Erwachsene)",1;"30 - Kinder- und Jugendpsychiatrie",1;"31 - Psychosomatik",1;"00 - Bitte eine Fachabteilung auswählen",0;0,0},2,0)</f>
        <v>0</v>
      </c>
      <c r="Q853" s="9">
        <f t="shared" ref="Q853:Q916" si="93">IF(LEN(D853)&gt;0,1,0)</f>
        <v>0</v>
      </c>
      <c r="R853" s="9">
        <f t="shared" ref="R853:R916" si="94">IF(LEN(E853)&gt;0,1,0)</f>
        <v>0</v>
      </c>
      <c r="S853" s="9">
        <f t="shared" ref="S853:S916" si="95">IF(LEN(F853)&gt;0,1,0)</f>
        <v>0</v>
      </c>
      <c r="T853" s="9">
        <f t="shared" ref="T853:T916" si="96">IF(LEN(G853)&gt;0,1,0)</f>
        <v>0</v>
      </c>
      <c r="V853" s="9">
        <f>VLOOKUP($C853,{"29 - Psychiatrie (Erwachsene)",1;"30 - Kinder- und Jugendpsychiatrie",1;"31 - Psychosomatik",1;"00 - Bitte eine Fachabteilung auswählen",0;0,0},2,0)</f>
        <v>0</v>
      </c>
      <c r="W853" s="9" t="str">
        <f>IF('Angaben KH-Standort'!$D$13&gt;0,"VJ","KJA")</f>
        <v>KJA</v>
      </c>
      <c r="X853" s="9" t="str">
        <f>VLOOKUP(C852,{"29 - Psychiatrie (Erwachsene)","Einrichtungen2";"30 - Kinder- und Jugendpsychiatrie","Einrichtungen2";"31 - Psychosomatik","Einrichtungen2";"00 - Bitte eine Einrichtung auswählen","Leer";0,"Leer"},2,0)</f>
        <v>Leer</v>
      </c>
      <c r="Y853" s="39" t="str">
        <f t="shared" ref="Y853:Y916" si="97">IF(V853=1,W853,"Leer")</f>
        <v>Leer</v>
      </c>
      <c r="Z853" s="9" t="str">
        <f>VLOOKUP($C853,{"29 - Psychiatrie (Erwachsene)","Psychiatrie";"30 - Kinder- und Jugendpsychiatrie","KJPsychiatrie";"31 - Psychosomatik","Psychosomatik";"00 - Bitte eine Fachabteilung auswählen","Leer";0,"Leer"},2,0)</f>
        <v>Leer</v>
      </c>
    </row>
    <row r="854" spans="2:26" ht="15" customHeight="1" x14ac:dyDescent="0.25">
      <c r="B854" s="78" t="str">
        <f t="shared" si="91"/>
        <v>!!!</v>
      </c>
      <c r="C854" s="279"/>
      <c r="D854" s="272"/>
      <c r="E854" s="280"/>
      <c r="F854" s="92"/>
      <c r="G854" s="281"/>
      <c r="H854" s="46"/>
      <c r="I854" s="46"/>
      <c r="J854" s="72"/>
      <c r="O854" s="9">
        <f t="shared" si="92"/>
        <v>0</v>
      </c>
      <c r="P854" s="9">
        <f>VLOOKUP(C854,{"29 - Psychiatrie (Erwachsene)",1;"30 - Kinder- und Jugendpsychiatrie",1;"31 - Psychosomatik",1;"00 - Bitte eine Fachabteilung auswählen",0;0,0},2,0)</f>
        <v>0</v>
      </c>
      <c r="Q854" s="9">
        <f t="shared" si="93"/>
        <v>0</v>
      </c>
      <c r="R854" s="9">
        <f t="shared" si="94"/>
        <v>0</v>
      </c>
      <c r="S854" s="9">
        <f t="shared" si="95"/>
        <v>0</v>
      </c>
      <c r="T854" s="9">
        <f t="shared" si="96"/>
        <v>0</v>
      </c>
      <c r="V854" s="9">
        <f>VLOOKUP($C854,{"29 - Psychiatrie (Erwachsene)",1;"30 - Kinder- und Jugendpsychiatrie",1;"31 - Psychosomatik",1;"00 - Bitte eine Fachabteilung auswählen",0;0,0},2,0)</f>
        <v>0</v>
      </c>
      <c r="W854" s="9" t="str">
        <f>IF('Angaben KH-Standort'!$D$13&gt;0,"VJ","KJA")</f>
        <v>KJA</v>
      </c>
      <c r="X854" s="9" t="str">
        <f>VLOOKUP(C853,{"29 - Psychiatrie (Erwachsene)","Einrichtungen2";"30 - Kinder- und Jugendpsychiatrie","Einrichtungen2";"31 - Psychosomatik","Einrichtungen2";"00 - Bitte eine Einrichtung auswählen","Leer";0,"Leer"},2,0)</f>
        <v>Leer</v>
      </c>
      <c r="Y854" s="39" t="str">
        <f t="shared" si="97"/>
        <v>Leer</v>
      </c>
      <c r="Z854" s="9" t="str">
        <f>VLOOKUP($C854,{"29 - Psychiatrie (Erwachsene)","Psychiatrie";"30 - Kinder- und Jugendpsychiatrie","KJPsychiatrie";"31 - Psychosomatik","Psychosomatik";"00 - Bitte eine Fachabteilung auswählen","Leer";0,"Leer"},2,0)</f>
        <v>Leer</v>
      </c>
    </row>
    <row r="855" spans="2:26" ht="15" customHeight="1" x14ac:dyDescent="0.25">
      <c r="B855" s="78" t="str">
        <f t="shared" si="91"/>
        <v>!!!</v>
      </c>
      <c r="C855" s="279"/>
      <c r="D855" s="272"/>
      <c r="E855" s="280"/>
      <c r="F855" s="92"/>
      <c r="G855" s="281"/>
      <c r="H855" s="46"/>
      <c r="I855" s="46"/>
      <c r="J855" s="72"/>
      <c r="O855" s="9">
        <f t="shared" si="92"/>
        <v>0</v>
      </c>
      <c r="P855" s="9">
        <f>VLOOKUP(C855,{"29 - Psychiatrie (Erwachsene)",1;"30 - Kinder- und Jugendpsychiatrie",1;"31 - Psychosomatik",1;"00 - Bitte eine Fachabteilung auswählen",0;0,0},2,0)</f>
        <v>0</v>
      </c>
      <c r="Q855" s="9">
        <f t="shared" si="93"/>
        <v>0</v>
      </c>
      <c r="R855" s="9">
        <f t="shared" si="94"/>
        <v>0</v>
      </c>
      <c r="S855" s="9">
        <f t="shared" si="95"/>
        <v>0</v>
      </c>
      <c r="T855" s="9">
        <f t="shared" si="96"/>
        <v>0</v>
      </c>
      <c r="V855" s="9">
        <f>VLOOKUP($C855,{"29 - Psychiatrie (Erwachsene)",1;"30 - Kinder- und Jugendpsychiatrie",1;"31 - Psychosomatik",1;"00 - Bitte eine Fachabteilung auswählen",0;0,0},2,0)</f>
        <v>0</v>
      </c>
      <c r="W855" s="9" t="str">
        <f>IF('Angaben KH-Standort'!$D$13&gt;0,"VJ","KJA")</f>
        <v>KJA</v>
      </c>
      <c r="X855" s="9" t="str">
        <f>VLOOKUP(C854,{"29 - Psychiatrie (Erwachsene)","Einrichtungen2";"30 - Kinder- und Jugendpsychiatrie","Einrichtungen2";"31 - Psychosomatik","Einrichtungen2";"00 - Bitte eine Einrichtung auswählen","Leer";0,"Leer"},2,0)</f>
        <v>Leer</v>
      </c>
      <c r="Y855" s="39" t="str">
        <f t="shared" si="97"/>
        <v>Leer</v>
      </c>
      <c r="Z855" s="9" t="str">
        <f>VLOOKUP($C855,{"29 - Psychiatrie (Erwachsene)","Psychiatrie";"30 - Kinder- und Jugendpsychiatrie","KJPsychiatrie";"31 - Psychosomatik","Psychosomatik";"00 - Bitte eine Fachabteilung auswählen","Leer";0,"Leer"},2,0)</f>
        <v>Leer</v>
      </c>
    </row>
    <row r="856" spans="2:26" ht="15" customHeight="1" x14ac:dyDescent="0.25">
      <c r="B856" s="78" t="str">
        <f t="shared" si="91"/>
        <v>!!!</v>
      </c>
      <c r="C856" s="279"/>
      <c r="D856" s="272"/>
      <c r="E856" s="280"/>
      <c r="F856" s="92"/>
      <c r="G856" s="281"/>
      <c r="H856" s="46"/>
      <c r="I856" s="46"/>
      <c r="J856" s="72"/>
      <c r="O856" s="9">
        <f t="shared" si="92"/>
        <v>0</v>
      </c>
      <c r="P856" s="9">
        <f>VLOOKUP(C856,{"29 - Psychiatrie (Erwachsene)",1;"30 - Kinder- und Jugendpsychiatrie",1;"31 - Psychosomatik",1;"00 - Bitte eine Fachabteilung auswählen",0;0,0},2,0)</f>
        <v>0</v>
      </c>
      <c r="Q856" s="9">
        <f t="shared" si="93"/>
        <v>0</v>
      </c>
      <c r="R856" s="9">
        <f t="shared" si="94"/>
        <v>0</v>
      </c>
      <c r="S856" s="9">
        <f t="shared" si="95"/>
        <v>0</v>
      </c>
      <c r="T856" s="9">
        <f t="shared" si="96"/>
        <v>0</v>
      </c>
      <c r="V856" s="9">
        <f>VLOOKUP($C856,{"29 - Psychiatrie (Erwachsene)",1;"30 - Kinder- und Jugendpsychiatrie",1;"31 - Psychosomatik",1;"00 - Bitte eine Fachabteilung auswählen",0;0,0},2,0)</f>
        <v>0</v>
      </c>
      <c r="W856" s="9" t="str">
        <f>IF('Angaben KH-Standort'!$D$13&gt;0,"VJ","KJA")</f>
        <v>KJA</v>
      </c>
      <c r="X856" s="9" t="str">
        <f>VLOOKUP(C855,{"29 - Psychiatrie (Erwachsene)","Einrichtungen2";"30 - Kinder- und Jugendpsychiatrie","Einrichtungen2";"31 - Psychosomatik","Einrichtungen2";"00 - Bitte eine Einrichtung auswählen","Leer";0,"Leer"},2,0)</f>
        <v>Leer</v>
      </c>
      <c r="Y856" s="39" t="str">
        <f t="shared" si="97"/>
        <v>Leer</v>
      </c>
      <c r="Z856" s="9" t="str">
        <f>VLOOKUP($C856,{"29 - Psychiatrie (Erwachsene)","Psychiatrie";"30 - Kinder- und Jugendpsychiatrie","KJPsychiatrie";"31 - Psychosomatik","Psychosomatik";"00 - Bitte eine Fachabteilung auswählen","Leer";0,"Leer"},2,0)</f>
        <v>Leer</v>
      </c>
    </row>
    <row r="857" spans="2:26" ht="15" customHeight="1" x14ac:dyDescent="0.25">
      <c r="B857" s="78" t="str">
        <f t="shared" si="91"/>
        <v>!!!</v>
      </c>
      <c r="C857" s="279"/>
      <c r="D857" s="272"/>
      <c r="E857" s="280"/>
      <c r="F857" s="92"/>
      <c r="G857" s="281"/>
      <c r="H857" s="46"/>
      <c r="I857" s="46"/>
      <c r="J857" s="72"/>
      <c r="O857" s="9">
        <f t="shared" si="92"/>
        <v>0</v>
      </c>
      <c r="P857" s="9">
        <f>VLOOKUP(C857,{"29 - Psychiatrie (Erwachsene)",1;"30 - Kinder- und Jugendpsychiatrie",1;"31 - Psychosomatik",1;"00 - Bitte eine Fachabteilung auswählen",0;0,0},2,0)</f>
        <v>0</v>
      </c>
      <c r="Q857" s="9">
        <f t="shared" si="93"/>
        <v>0</v>
      </c>
      <c r="R857" s="9">
        <f t="shared" si="94"/>
        <v>0</v>
      </c>
      <c r="S857" s="9">
        <f t="shared" si="95"/>
        <v>0</v>
      </c>
      <c r="T857" s="9">
        <f t="shared" si="96"/>
        <v>0</v>
      </c>
      <c r="V857" s="9">
        <f>VLOOKUP($C857,{"29 - Psychiatrie (Erwachsene)",1;"30 - Kinder- und Jugendpsychiatrie",1;"31 - Psychosomatik",1;"00 - Bitte eine Fachabteilung auswählen",0;0,0},2,0)</f>
        <v>0</v>
      </c>
      <c r="W857" s="9" t="str">
        <f>IF('Angaben KH-Standort'!$D$13&gt;0,"VJ","KJA")</f>
        <v>KJA</v>
      </c>
      <c r="X857" s="9" t="str">
        <f>VLOOKUP(C856,{"29 - Psychiatrie (Erwachsene)","Einrichtungen2";"30 - Kinder- und Jugendpsychiatrie","Einrichtungen2";"31 - Psychosomatik","Einrichtungen2";"00 - Bitte eine Einrichtung auswählen","Leer";0,"Leer"},2,0)</f>
        <v>Leer</v>
      </c>
      <c r="Y857" s="39" t="str">
        <f t="shared" si="97"/>
        <v>Leer</v>
      </c>
      <c r="Z857" s="9" t="str">
        <f>VLOOKUP($C857,{"29 - Psychiatrie (Erwachsene)","Psychiatrie";"30 - Kinder- und Jugendpsychiatrie","KJPsychiatrie";"31 - Psychosomatik","Psychosomatik";"00 - Bitte eine Fachabteilung auswählen","Leer";0,"Leer"},2,0)</f>
        <v>Leer</v>
      </c>
    </row>
    <row r="858" spans="2:26" ht="15" customHeight="1" x14ac:dyDescent="0.25">
      <c r="B858" s="78" t="str">
        <f t="shared" si="91"/>
        <v>!!!</v>
      </c>
      <c r="C858" s="279"/>
      <c r="D858" s="272"/>
      <c r="E858" s="280"/>
      <c r="F858" s="92"/>
      <c r="G858" s="281"/>
      <c r="H858" s="46"/>
      <c r="I858" s="46"/>
      <c r="J858" s="72"/>
      <c r="O858" s="9">
        <f t="shared" si="92"/>
        <v>0</v>
      </c>
      <c r="P858" s="9">
        <f>VLOOKUP(C858,{"29 - Psychiatrie (Erwachsene)",1;"30 - Kinder- und Jugendpsychiatrie",1;"31 - Psychosomatik",1;"00 - Bitte eine Fachabteilung auswählen",0;0,0},2,0)</f>
        <v>0</v>
      </c>
      <c r="Q858" s="9">
        <f t="shared" si="93"/>
        <v>0</v>
      </c>
      <c r="R858" s="9">
        <f t="shared" si="94"/>
        <v>0</v>
      </c>
      <c r="S858" s="9">
        <f t="shared" si="95"/>
        <v>0</v>
      </c>
      <c r="T858" s="9">
        <f t="shared" si="96"/>
        <v>0</v>
      </c>
      <c r="V858" s="9">
        <f>VLOOKUP($C858,{"29 - Psychiatrie (Erwachsene)",1;"30 - Kinder- und Jugendpsychiatrie",1;"31 - Psychosomatik",1;"00 - Bitte eine Fachabteilung auswählen",0;0,0},2,0)</f>
        <v>0</v>
      </c>
      <c r="W858" s="9" t="str">
        <f>IF('Angaben KH-Standort'!$D$13&gt;0,"VJ","KJA")</f>
        <v>KJA</v>
      </c>
      <c r="X858" s="9" t="str">
        <f>VLOOKUP(C857,{"29 - Psychiatrie (Erwachsene)","Einrichtungen2";"30 - Kinder- und Jugendpsychiatrie","Einrichtungen2";"31 - Psychosomatik","Einrichtungen2";"00 - Bitte eine Einrichtung auswählen","Leer";0,"Leer"},2,0)</f>
        <v>Leer</v>
      </c>
      <c r="Y858" s="39" t="str">
        <f t="shared" si="97"/>
        <v>Leer</v>
      </c>
      <c r="Z858" s="9" t="str">
        <f>VLOOKUP($C858,{"29 - Psychiatrie (Erwachsene)","Psychiatrie";"30 - Kinder- und Jugendpsychiatrie","KJPsychiatrie";"31 - Psychosomatik","Psychosomatik";"00 - Bitte eine Fachabteilung auswählen","Leer";0,"Leer"},2,0)</f>
        <v>Leer</v>
      </c>
    </row>
    <row r="859" spans="2:26" ht="15" customHeight="1" x14ac:dyDescent="0.25">
      <c r="B859" s="78" t="str">
        <f t="shared" ref="B859:B922" si="98">IF(SUM(P859:T859)&lt;5,"!!!","")</f>
        <v>!!!</v>
      </c>
      <c r="C859" s="279"/>
      <c r="D859" s="272"/>
      <c r="E859" s="280"/>
      <c r="F859" s="92"/>
      <c r="G859" s="281"/>
      <c r="H859" s="46"/>
      <c r="I859" s="46"/>
      <c r="J859" s="72"/>
      <c r="O859" s="9">
        <f t="shared" si="92"/>
        <v>0</v>
      </c>
      <c r="P859" s="9">
        <f>VLOOKUP(C859,{"29 - Psychiatrie (Erwachsene)",1;"30 - Kinder- und Jugendpsychiatrie",1;"31 - Psychosomatik",1;"00 - Bitte eine Fachabteilung auswählen",0;0,0},2,0)</f>
        <v>0</v>
      </c>
      <c r="Q859" s="9">
        <f t="shared" si="93"/>
        <v>0</v>
      </c>
      <c r="R859" s="9">
        <f t="shared" si="94"/>
        <v>0</v>
      </c>
      <c r="S859" s="9">
        <f t="shared" si="95"/>
        <v>0</v>
      </c>
      <c r="T859" s="9">
        <f t="shared" si="96"/>
        <v>0</v>
      </c>
      <c r="V859" s="9">
        <f>VLOOKUP($C859,{"29 - Psychiatrie (Erwachsene)",1;"30 - Kinder- und Jugendpsychiatrie",1;"31 - Psychosomatik",1;"00 - Bitte eine Fachabteilung auswählen",0;0,0},2,0)</f>
        <v>0</v>
      </c>
      <c r="W859" s="9" t="str">
        <f>IF('Angaben KH-Standort'!$D$13&gt;0,"VJ","KJA")</f>
        <v>KJA</v>
      </c>
      <c r="X859" s="9" t="str">
        <f>VLOOKUP(C858,{"29 - Psychiatrie (Erwachsene)","Einrichtungen2";"30 - Kinder- und Jugendpsychiatrie","Einrichtungen2";"31 - Psychosomatik","Einrichtungen2";"00 - Bitte eine Einrichtung auswählen","Leer";0,"Leer"},2,0)</f>
        <v>Leer</v>
      </c>
      <c r="Y859" s="39" t="str">
        <f t="shared" si="97"/>
        <v>Leer</v>
      </c>
      <c r="Z859" s="9" t="str">
        <f>VLOOKUP($C859,{"29 - Psychiatrie (Erwachsene)","Psychiatrie";"30 - Kinder- und Jugendpsychiatrie","KJPsychiatrie";"31 - Psychosomatik","Psychosomatik";"00 - Bitte eine Fachabteilung auswählen","Leer";0,"Leer"},2,0)</f>
        <v>Leer</v>
      </c>
    </row>
    <row r="860" spans="2:26" ht="15" customHeight="1" x14ac:dyDescent="0.25">
      <c r="B860" s="78" t="str">
        <f t="shared" si="98"/>
        <v>!!!</v>
      </c>
      <c r="C860" s="279"/>
      <c r="D860" s="272"/>
      <c r="E860" s="280"/>
      <c r="F860" s="92"/>
      <c r="G860" s="281"/>
      <c r="H860" s="46"/>
      <c r="I860" s="46"/>
      <c r="J860" s="72"/>
      <c r="O860" s="9">
        <f t="shared" si="92"/>
        <v>0</v>
      </c>
      <c r="P860" s="9">
        <f>VLOOKUP(C860,{"29 - Psychiatrie (Erwachsene)",1;"30 - Kinder- und Jugendpsychiatrie",1;"31 - Psychosomatik",1;"00 - Bitte eine Fachabteilung auswählen",0;0,0},2,0)</f>
        <v>0</v>
      </c>
      <c r="Q860" s="9">
        <f t="shared" si="93"/>
        <v>0</v>
      </c>
      <c r="R860" s="9">
        <f t="shared" si="94"/>
        <v>0</v>
      </c>
      <c r="S860" s="9">
        <f t="shared" si="95"/>
        <v>0</v>
      </c>
      <c r="T860" s="9">
        <f t="shared" si="96"/>
        <v>0</v>
      </c>
      <c r="V860" s="9">
        <f>VLOOKUP($C860,{"29 - Psychiatrie (Erwachsene)",1;"30 - Kinder- und Jugendpsychiatrie",1;"31 - Psychosomatik",1;"00 - Bitte eine Fachabteilung auswählen",0;0,0},2,0)</f>
        <v>0</v>
      </c>
      <c r="W860" s="9" t="str">
        <f>IF('Angaben KH-Standort'!$D$13&gt;0,"VJ","KJA")</f>
        <v>KJA</v>
      </c>
      <c r="X860" s="9" t="str">
        <f>VLOOKUP(C859,{"29 - Psychiatrie (Erwachsene)","Einrichtungen2";"30 - Kinder- und Jugendpsychiatrie","Einrichtungen2";"31 - Psychosomatik","Einrichtungen2";"00 - Bitte eine Einrichtung auswählen","Leer";0,"Leer"},2,0)</f>
        <v>Leer</v>
      </c>
      <c r="Y860" s="39" t="str">
        <f t="shared" si="97"/>
        <v>Leer</v>
      </c>
      <c r="Z860" s="9" t="str">
        <f>VLOOKUP($C860,{"29 - Psychiatrie (Erwachsene)","Psychiatrie";"30 - Kinder- und Jugendpsychiatrie","KJPsychiatrie";"31 - Psychosomatik","Psychosomatik";"00 - Bitte eine Fachabteilung auswählen","Leer";0,"Leer"},2,0)</f>
        <v>Leer</v>
      </c>
    </row>
    <row r="861" spans="2:26" ht="15" customHeight="1" x14ac:dyDescent="0.25">
      <c r="B861" s="78" t="str">
        <f t="shared" si="98"/>
        <v>!!!</v>
      </c>
      <c r="C861" s="279"/>
      <c r="D861" s="272"/>
      <c r="E861" s="280"/>
      <c r="F861" s="92"/>
      <c r="G861" s="281"/>
      <c r="H861" s="46"/>
      <c r="I861" s="46"/>
      <c r="J861" s="72"/>
      <c r="O861" s="9">
        <f t="shared" si="92"/>
        <v>0</v>
      </c>
      <c r="P861" s="9">
        <f>VLOOKUP(C861,{"29 - Psychiatrie (Erwachsene)",1;"30 - Kinder- und Jugendpsychiatrie",1;"31 - Psychosomatik",1;"00 - Bitte eine Fachabteilung auswählen",0;0,0},2,0)</f>
        <v>0</v>
      </c>
      <c r="Q861" s="9">
        <f t="shared" si="93"/>
        <v>0</v>
      </c>
      <c r="R861" s="9">
        <f t="shared" si="94"/>
        <v>0</v>
      </c>
      <c r="S861" s="9">
        <f t="shared" si="95"/>
        <v>0</v>
      </c>
      <c r="T861" s="9">
        <f t="shared" si="96"/>
        <v>0</v>
      </c>
      <c r="V861" s="9">
        <f>VLOOKUP($C861,{"29 - Psychiatrie (Erwachsene)",1;"30 - Kinder- und Jugendpsychiatrie",1;"31 - Psychosomatik",1;"00 - Bitte eine Fachabteilung auswählen",0;0,0},2,0)</f>
        <v>0</v>
      </c>
      <c r="W861" s="9" t="str">
        <f>IF('Angaben KH-Standort'!$D$13&gt;0,"VJ","KJA")</f>
        <v>KJA</v>
      </c>
      <c r="X861" s="9" t="str">
        <f>VLOOKUP(C860,{"29 - Psychiatrie (Erwachsene)","Einrichtungen2";"30 - Kinder- und Jugendpsychiatrie","Einrichtungen2";"31 - Psychosomatik","Einrichtungen2";"00 - Bitte eine Einrichtung auswählen","Leer";0,"Leer"},2,0)</f>
        <v>Leer</v>
      </c>
      <c r="Y861" s="39" t="str">
        <f t="shared" si="97"/>
        <v>Leer</v>
      </c>
      <c r="Z861" s="9" t="str">
        <f>VLOOKUP($C861,{"29 - Psychiatrie (Erwachsene)","Psychiatrie";"30 - Kinder- und Jugendpsychiatrie","KJPsychiatrie";"31 - Psychosomatik","Psychosomatik";"00 - Bitte eine Fachabteilung auswählen","Leer";0,"Leer"},2,0)</f>
        <v>Leer</v>
      </c>
    </row>
    <row r="862" spans="2:26" ht="15" customHeight="1" x14ac:dyDescent="0.25">
      <c r="B862" s="78" t="str">
        <f t="shared" si="98"/>
        <v>!!!</v>
      </c>
      <c r="C862" s="279"/>
      <c r="D862" s="272"/>
      <c r="E862" s="280"/>
      <c r="F862" s="92"/>
      <c r="G862" s="281"/>
      <c r="H862" s="46"/>
      <c r="I862" s="46"/>
      <c r="J862" s="72"/>
      <c r="O862" s="9">
        <f t="shared" si="92"/>
        <v>0</v>
      </c>
      <c r="P862" s="9">
        <f>VLOOKUP(C862,{"29 - Psychiatrie (Erwachsene)",1;"30 - Kinder- und Jugendpsychiatrie",1;"31 - Psychosomatik",1;"00 - Bitte eine Fachabteilung auswählen",0;0,0},2,0)</f>
        <v>0</v>
      </c>
      <c r="Q862" s="9">
        <f t="shared" si="93"/>
        <v>0</v>
      </c>
      <c r="R862" s="9">
        <f t="shared" si="94"/>
        <v>0</v>
      </c>
      <c r="S862" s="9">
        <f t="shared" si="95"/>
        <v>0</v>
      </c>
      <c r="T862" s="9">
        <f t="shared" si="96"/>
        <v>0</v>
      </c>
      <c r="V862" s="9">
        <f>VLOOKUP($C862,{"29 - Psychiatrie (Erwachsene)",1;"30 - Kinder- und Jugendpsychiatrie",1;"31 - Psychosomatik",1;"00 - Bitte eine Fachabteilung auswählen",0;0,0},2,0)</f>
        <v>0</v>
      </c>
      <c r="W862" s="9" t="str">
        <f>IF('Angaben KH-Standort'!$D$13&gt;0,"VJ","KJA")</f>
        <v>KJA</v>
      </c>
      <c r="X862" s="9" t="str">
        <f>VLOOKUP(C861,{"29 - Psychiatrie (Erwachsene)","Einrichtungen2";"30 - Kinder- und Jugendpsychiatrie","Einrichtungen2";"31 - Psychosomatik","Einrichtungen2";"00 - Bitte eine Einrichtung auswählen","Leer";0,"Leer"},2,0)</f>
        <v>Leer</v>
      </c>
      <c r="Y862" s="39" t="str">
        <f t="shared" si="97"/>
        <v>Leer</v>
      </c>
      <c r="Z862" s="9" t="str">
        <f>VLOOKUP($C862,{"29 - Psychiatrie (Erwachsene)","Psychiatrie";"30 - Kinder- und Jugendpsychiatrie","KJPsychiatrie";"31 - Psychosomatik","Psychosomatik";"00 - Bitte eine Fachabteilung auswählen","Leer";0,"Leer"},2,0)</f>
        <v>Leer</v>
      </c>
    </row>
    <row r="863" spans="2:26" ht="15" customHeight="1" x14ac:dyDescent="0.25">
      <c r="B863" s="78" t="str">
        <f t="shared" si="98"/>
        <v>!!!</v>
      </c>
      <c r="C863" s="279"/>
      <c r="D863" s="272"/>
      <c r="E863" s="280"/>
      <c r="F863" s="92"/>
      <c r="G863" s="281"/>
      <c r="H863" s="46"/>
      <c r="I863" s="46"/>
      <c r="J863" s="72"/>
      <c r="O863" s="9">
        <f t="shared" si="92"/>
        <v>0</v>
      </c>
      <c r="P863" s="9">
        <f>VLOOKUP(C863,{"29 - Psychiatrie (Erwachsene)",1;"30 - Kinder- und Jugendpsychiatrie",1;"31 - Psychosomatik",1;"00 - Bitte eine Fachabteilung auswählen",0;0,0},2,0)</f>
        <v>0</v>
      </c>
      <c r="Q863" s="9">
        <f t="shared" si="93"/>
        <v>0</v>
      </c>
      <c r="R863" s="9">
        <f t="shared" si="94"/>
        <v>0</v>
      </c>
      <c r="S863" s="9">
        <f t="shared" si="95"/>
        <v>0</v>
      </c>
      <c r="T863" s="9">
        <f t="shared" si="96"/>
        <v>0</v>
      </c>
      <c r="V863" s="9">
        <f>VLOOKUP($C863,{"29 - Psychiatrie (Erwachsene)",1;"30 - Kinder- und Jugendpsychiatrie",1;"31 - Psychosomatik",1;"00 - Bitte eine Fachabteilung auswählen",0;0,0},2,0)</f>
        <v>0</v>
      </c>
      <c r="W863" s="9" t="str">
        <f>IF('Angaben KH-Standort'!$D$13&gt;0,"VJ","KJA")</f>
        <v>KJA</v>
      </c>
      <c r="X863" s="9" t="str">
        <f>VLOOKUP(C862,{"29 - Psychiatrie (Erwachsene)","Einrichtungen2";"30 - Kinder- und Jugendpsychiatrie","Einrichtungen2";"31 - Psychosomatik","Einrichtungen2";"00 - Bitte eine Einrichtung auswählen","Leer";0,"Leer"},2,0)</f>
        <v>Leer</v>
      </c>
      <c r="Y863" s="39" t="str">
        <f t="shared" si="97"/>
        <v>Leer</v>
      </c>
      <c r="Z863" s="9" t="str">
        <f>VLOOKUP($C863,{"29 - Psychiatrie (Erwachsene)","Psychiatrie";"30 - Kinder- und Jugendpsychiatrie","KJPsychiatrie";"31 - Psychosomatik","Psychosomatik";"00 - Bitte eine Fachabteilung auswählen","Leer";0,"Leer"},2,0)</f>
        <v>Leer</v>
      </c>
    </row>
    <row r="864" spans="2:26" ht="15" customHeight="1" x14ac:dyDescent="0.25">
      <c r="B864" s="78" t="str">
        <f t="shared" si="98"/>
        <v>!!!</v>
      </c>
      <c r="C864" s="279"/>
      <c r="D864" s="272"/>
      <c r="E864" s="280"/>
      <c r="F864" s="92"/>
      <c r="G864" s="281"/>
      <c r="H864" s="46"/>
      <c r="I864" s="46"/>
      <c r="J864" s="72"/>
      <c r="O864" s="9">
        <f t="shared" si="92"/>
        <v>0</v>
      </c>
      <c r="P864" s="9">
        <f>VLOOKUP(C864,{"29 - Psychiatrie (Erwachsene)",1;"30 - Kinder- und Jugendpsychiatrie",1;"31 - Psychosomatik",1;"00 - Bitte eine Fachabteilung auswählen",0;0,0},2,0)</f>
        <v>0</v>
      </c>
      <c r="Q864" s="9">
        <f t="shared" si="93"/>
        <v>0</v>
      </c>
      <c r="R864" s="9">
        <f t="shared" si="94"/>
        <v>0</v>
      </c>
      <c r="S864" s="9">
        <f t="shared" si="95"/>
        <v>0</v>
      </c>
      <c r="T864" s="9">
        <f t="shared" si="96"/>
        <v>0</v>
      </c>
      <c r="V864" s="9">
        <f>VLOOKUP($C864,{"29 - Psychiatrie (Erwachsene)",1;"30 - Kinder- und Jugendpsychiatrie",1;"31 - Psychosomatik",1;"00 - Bitte eine Fachabteilung auswählen",0;0,0},2,0)</f>
        <v>0</v>
      </c>
      <c r="W864" s="9" t="str">
        <f>IF('Angaben KH-Standort'!$D$13&gt;0,"VJ","KJA")</f>
        <v>KJA</v>
      </c>
      <c r="X864" s="9" t="str">
        <f>VLOOKUP(C863,{"29 - Psychiatrie (Erwachsene)","Einrichtungen2";"30 - Kinder- und Jugendpsychiatrie","Einrichtungen2";"31 - Psychosomatik","Einrichtungen2";"00 - Bitte eine Einrichtung auswählen","Leer";0,"Leer"},2,0)</f>
        <v>Leer</v>
      </c>
      <c r="Y864" s="39" t="str">
        <f t="shared" si="97"/>
        <v>Leer</v>
      </c>
      <c r="Z864" s="9" t="str">
        <f>VLOOKUP($C864,{"29 - Psychiatrie (Erwachsene)","Psychiatrie";"30 - Kinder- und Jugendpsychiatrie","KJPsychiatrie";"31 - Psychosomatik","Psychosomatik";"00 - Bitte eine Fachabteilung auswählen","Leer";0,"Leer"},2,0)</f>
        <v>Leer</v>
      </c>
    </row>
    <row r="865" spans="2:26" ht="15" customHeight="1" x14ac:dyDescent="0.25">
      <c r="B865" s="78" t="str">
        <f t="shared" si="98"/>
        <v>!!!</v>
      </c>
      <c r="C865" s="279"/>
      <c r="D865" s="272"/>
      <c r="E865" s="280"/>
      <c r="F865" s="92"/>
      <c r="G865" s="281"/>
      <c r="H865" s="46"/>
      <c r="I865" s="46"/>
      <c r="J865" s="72"/>
      <c r="O865" s="9">
        <f t="shared" si="92"/>
        <v>0</v>
      </c>
      <c r="P865" s="9">
        <f>VLOOKUP(C865,{"29 - Psychiatrie (Erwachsene)",1;"30 - Kinder- und Jugendpsychiatrie",1;"31 - Psychosomatik",1;"00 - Bitte eine Fachabteilung auswählen",0;0,0},2,0)</f>
        <v>0</v>
      </c>
      <c r="Q865" s="9">
        <f t="shared" si="93"/>
        <v>0</v>
      </c>
      <c r="R865" s="9">
        <f t="shared" si="94"/>
        <v>0</v>
      </c>
      <c r="S865" s="9">
        <f t="shared" si="95"/>
        <v>0</v>
      </c>
      <c r="T865" s="9">
        <f t="shared" si="96"/>
        <v>0</v>
      </c>
      <c r="V865" s="9">
        <f>VLOOKUP($C865,{"29 - Psychiatrie (Erwachsene)",1;"30 - Kinder- und Jugendpsychiatrie",1;"31 - Psychosomatik",1;"00 - Bitte eine Fachabteilung auswählen",0;0,0},2,0)</f>
        <v>0</v>
      </c>
      <c r="W865" s="9" t="str">
        <f>IF('Angaben KH-Standort'!$D$13&gt;0,"VJ","KJA")</f>
        <v>KJA</v>
      </c>
      <c r="X865" s="9" t="str">
        <f>VLOOKUP(C864,{"29 - Psychiatrie (Erwachsene)","Einrichtungen2";"30 - Kinder- und Jugendpsychiatrie","Einrichtungen2";"31 - Psychosomatik","Einrichtungen2";"00 - Bitte eine Einrichtung auswählen","Leer";0,"Leer"},2,0)</f>
        <v>Leer</v>
      </c>
      <c r="Y865" s="39" t="str">
        <f t="shared" si="97"/>
        <v>Leer</v>
      </c>
      <c r="Z865" s="9" t="str">
        <f>VLOOKUP($C865,{"29 - Psychiatrie (Erwachsene)","Psychiatrie";"30 - Kinder- und Jugendpsychiatrie","KJPsychiatrie";"31 - Psychosomatik","Psychosomatik";"00 - Bitte eine Fachabteilung auswählen","Leer";0,"Leer"},2,0)</f>
        <v>Leer</v>
      </c>
    </row>
    <row r="866" spans="2:26" ht="15" customHeight="1" x14ac:dyDescent="0.25">
      <c r="B866" s="78" t="str">
        <f t="shared" si="98"/>
        <v>!!!</v>
      </c>
      <c r="C866" s="279"/>
      <c r="D866" s="272"/>
      <c r="E866" s="280"/>
      <c r="F866" s="92"/>
      <c r="G866" s="281"/>
      <c r="H866" s="46"/>
      <c r="I866" s="46"/>
      <c r="J866" s="72"/>
      <c r="O866" s="9">
        <f t="shared" si="92"/>
        <v>0</v>
      </c>
      <c r="P866" s="9">
        <f>VLOOKUP(C866,{"29 - Psychiatrie (Erwachsene)",1;"30 - Kinder- und Jugendpsychiatrie",1;"31 - Psychosomatik",1;"00 - Bitte eine Fachabteilung auswählen",0;0,0},2,0)</f>
        <v>0</v>
      </c>
      <c r="Q866" s="9">
        <f t="shared" si="93"/>
        <v>0</v>
      </c>
      <c r="R866" s="9">
        <f t="shared" si="94"/>
        <v>0</v>
      </c>
      <c r="S866" s="9">
        <f t="shared" si="95"/>
        <v>0</v>
      </c>
      <c r="T866" s="9">
        <f t="shared" si="96"/>
        <v>0</v>
      </c>
      <c r="V866" s="9">
        <f>VLOOKUP($C866,{"29 - Psychiatrie (Erwachsene)",1;"30 - Kinder- und Jugendpsychiatrie",1;"31 - Psychosomatik",1;"00 - Bitte eine Fachabteilung auswählen",0;0,0},2,0)</f>
        <v>0</v>
      </c>
      <c r="W866" s="9" t="str">
        <f>IF('Angaben KH-Standort'!$D$13&gt;0,"VJ","KJA")</f>
        <v>KJA</v>
      </c>
      <c r="X866" s="9" t="str">
        <f>VLOOKUP(C865,{"29 - Psychiatrie (Erwachsene)","Einrichtungen2";"30 - Kinder- und Jugendpsychiatrie","Einrichtungen2";"31 - Psychosomatik","Einrichtungen2";"00 - Bitte eine Einrichtung auswählen","Leer";0,"Leer"},2,0)</f>
        <v>Leer</v>
      </c>
      <c r="Y866" s="39" t="str">
        <f t="shared" si="97"/>
        <v>Leer</v>
      </c>
      <c r="Z866" s="9" t="str">
        <f>VLOOKUP($C866,{"29 - Psychiatrie (Erwachsene)","Psychiatrie";"30 - Kinder- und Jugendpsychiatrie","KJPsychiatrie";"31 - Psychosomatik","Psychosomatik";"00 - Bitte eine Fachabteilung auswählen","Leer";0,"Leer"},2,0)</f>
        <v>Leer</v>
      </c>
    </row>
    <row r="867" spans="2:26" ht="15" customHeight="1" x14ac:dyDescent="0.25">
      <c r="B867" s="78" t="str">
        <f t="shared" si="98"/>
        <v>!!!</v>
      </c>
      <c r="C867" s="279"/>
      <c r="D867" s="272"/>
      <c r="E867" s="280"/>
      <c r="F867" s="92"/>
      <c r="G867" s="281"/>
      <c r="H867" s="46"/>
      <c r="I867" s="46"/>
      <c r="J867" s="72"/>
      <c r="O867" s="9">
        <f t="shared" si="92"/>
        <v>0</v>
      </c>
      <c r="P867" s="9">
        <f>VLOOKUP(C867,{"29 - Psychiatrie (Erwachsene)",1;"30 - Kinder- und Jugendpsychiatrie",1;"31 - Psychosomatik",1;"00 - Bitte eine Fachabteilung auswählen",0;0,0},2,0)</f>
        <v>0</v>
      </c>
      <c r="Q867" s="9">
        <f t="shared" si="93"/>
        <v>0</v>
      </c>
      <c r="R867" s="9">
        <f t="shared" si="94"/>
        <v>0</v>
      </c>
      <c r="S867" s="9">
        <f t="shared" si="95"/>
        <v>0</v>
      </c>
      <c r="T867" s="9">
        <f t="shared" si="96"/>
        <v>0</v>
      </c>
      <c r="V867" s="9">
        <f>VLOOKUP($C867,{"29 - Psychiatrie (Erwachsene)",1;"30 - Kinder- und Jugendpsychiatrie",1;"31 - Psychosomatik",1;"00 - Bitte eine Fachabteilung auswählen",0;0,0},2,0)</f>
        <v>0</v>
      </c>
      <c r="W867" s="9" t="str">
        <f>IF('Angaben KH-Standort'!$D$13&gt;0,"VJ","KJA")</f>
        <v>KJA</v>
      </c>
      <c r="X867" s="9" t="str">
        <f>VLOOKUP(C866,{"29 - Psychiatrie (Erwachsene)","Einrichtungen2";"30 - Kinder- und Jugendpsychiatrie","Einrichtungen2";"31 - Psychosomatik","Einrichtungen2";"00 - Bitte eine Einrichtung auswählen","Leer";0,"Leer"},2,0)</f>
        <v>Leer</v>
      </c>
      <c r="Y867" s="39" t="str">
        <f t="shared" si="97"/>
        <v>Leer</v>
      </c>
      <c r="Z867" s="9" t="str">
        <f>VLOOKUP($C867,{"29 - Psychiatrie (Erwachsene)","Psychiatrie";"30 - Kinder- und Jugendpsychiatrie","KJPsychiatrie";"31 - Psychosomatik","Psychosomatik";"00 - Bitte eine Fachabteilung auswählen","Leer";0,"Leer"},2,0)</f>
        <v>Leer</v>
      </c>
    </row>
    <row r="868" spans="2:26" ht="15" customHeight="1" x14ac:dyDescent="0.25">
      <c r="B868" s="78" t="str">
        <f t="shared" si="98"/>
        <v>!!!</v>
      </c>
      <c r="C868" s="279"/>
      <c r="D868" s="272"/>
      <c r="E868" s="280"/>
      <c r="F868" s="92"/>
      <c r="G868" s="281"/>
      <c r="H868" s="46"/>
      <c r="I868" s="46"/>
      <c r="J868" s="72"/>
      <c r="O868" s="9">
        <f t="shared" si="92"/>
        <v>0</v>
      </c>
      <c r="P868" s="9">
        <f>VLOOKUP(C868,{"29 - Psychiatrie (Erwachsene)",1;"30 - Kinder- und Jugendpsychiatrie",1;"31 - Psychosomatik",1;"00 - Bitte eine Fachabteilung auswählen",0;0,0},2,0)</f>
        <v>0</v>
      </c>
      <c r="Q868" s="9">
        <f t="shared" si="93"/>
        <v>0</v>
      </c>
      <c r="R868" s="9">
        <f t="shared" si="94"/>
        <v>0</v>
      </c>
      <c r="S868" s="9">
        <f t="shared" si="95"/>
        <v>0</v>
      </c>
      <c r="T868" s="9">
        <f t="shared" si="96"/>
        <v>0</v>
      </c>
      <c r="V868" s="9">
        <f>VLOOKUP($C868,{"29 - Psychiatrie (Erwachsene)",1;"30 - Kinder- und Jugendpsychiatrie",1;"31 - Psychosomatik",1;"00 - Bitte eine Fachabteilung auswählen",0;0,0},2,0)</f>
        <v>0</v>
      </c>
      <c r="W868" s="9" t="str">
        <f>IF('Angaben KH-Standort'!$D$13&gt;0,"VJ","KJA")</f>
        <v>KJA</v>
      </c>
      <c r="X868" s="9" t="str">
        <f>VLOOKUP(C867,{"29 - Psychiatrie (Erwachsene)","Einrichtungen2";"30 - Kinder- und Jugendpsychiatrie","Einrichtungen2";"31 - Psychosomatik","Einrichtungen2";"00 - Bitte eine Einrichtung auswählen","Leer";0,"Leer"},2,0)</f>
        <v>Leer</v>
      </c>
      <c r="Y868" s="39" t="str">
        <f t="shared" si="97"/>
        <v>Leer</v>
      </c>
      <c r="Z868" s="9" t="str">
        <f>VLOOKUP($C868,{"29 - Psychiatrie (Erwachsene)","Psychiatrie";"30 - Kinder- und Jugendpsychiatrie","KJPsychiatrie";"31 - Psychosomatik","Psychosomatik";"00 - Bitte eine Fachabteilung auswählen","Leer";0,"Leer"},2,0)</f>
        <v>Leer</v>
      </c>
    </row>
    <row r="869" spans="2:26" ht="15" customHeight="1" x14ac:dyDescent="0.25">
      <c r="B869" s="78" t="str">
        <f t="shared" si="98"/>
        <v>!!!</v>
      </c>
      <c r="C869" s="279"/>
      <c r="D869" s="272"/>
      <c r="E869" s="280"/>
      <c r="F869" s="92"/>
      <c r="G869" s="281"/>
      <c r="H869" s="46"/>
      <c r="I869" s="46"/>
      <c r="J869" s="72"/>
      <c r="O869" s="9">
        <f t="shared" si="92"/>
        <v>0</v>
      </c>
      <c r="P869" s="9">
        <f>VLOOKUP(C869,{"29 - Psychiatrie (Erwachsene)",1;"30 - Kinder- und Jugendpsychiatrie",1;"31 - Psychosomatik",1;"00 - Bitte eine Fachabteilung auswählen",0;0,0},2,0)</f>
        <v>0</v>
      </c>
      <c r="Q869" s="9">
        <f t="shared" si="93"/>
        <v>0</v>
      </c>
      <c r="R869" s="9">
        <f t="shared" si="94"/>
        <v>0</v>
      </c>
      <c r="S869" s="9">
        <f t="shared" si="95"/>
        <v>0</v>
      </c>
      <c r="T869" s="9">
        <f t="shared" si="96"/>
        <v>0</v>
      </c>
      <c r="V869" s="9">
        <f>VLOOKUP($C869,{"29 - Psychiatrie (Erwachsene)",1;"30 - Kinder- und Jugendpsychiatrie",1;"31 - Psychosomatik",1;"00 - Bitte eine Fachabteilung auswählen",0;0,0},2,0)</f>
        <v>0</v>
      </c>
      <c r="W869" s="9" t="str">
        <f>IF('Angaben KH-Standort'!$D$13&gt;0,"VJ","KJA")</f>
        <v>KJA</v>
      </c>
      <c r="X869" s="9" t="str">
        <f>VLOOKUP(C868,{"29 - Psychiatrie (Erwachsene)","Einrichtungen2";"30 - Kinder- und Jugendpsychiatrie","Einrichtungen2";"31 - Psychosomatik","Einrichtungen2";"00 - Bitte eine Einrichtung auswählen","Leer";0,"Leer"},2,0)</f>
        <v>Leer</v>
      </c>
      <c r="Y869" s="39" t="str">
        <f t="shared" si="97"/>
        <v>Leer</v>
      </c>
      <c r="Z869" s="9" t="str">
        <f>VLOOKUP($C869,{"29 - Psychiatrie (Erwachsene)","Psychiatrie";"30 - Kinder- und Jugendpsychiatrie","KJPsychiatrie";"31 - Psychosomatik","Psychosomatik";"00 - Bitte eine Fachabteilung auswählen","Leer";0,"Leer"},2,0)</f>
        <v>Leer</v>
      </c>
    </row>
    <row r="870" spans="2:26" ht="15" customHeight="1" x14ac:dyDescent="0.25">
      <c r="B870" s="78" t="str">
        <f t="shared" si="98"/>
        <v>!!!</v>
      </c>
      <c r="C870" s="279"/>
      <c r="D870" s="272"/>
      <c r="E870" s="280"/>
      <c r="F870" s="92"/>
      <c r="G870" s="281"/>
      <c r="H870" s="46"/>
      <c r="I870" s="46"/>
      <c r="J870" s="72"/>
      <c r="O870" s="9">
        <f t="shared" si="92"/>
        <v>0</v>
      </c>
      <c r="P870" s="9">
        <f>VLOOKUP(C870,{"29 - Psychiatrie (Erwachsene)",1;"30 - Kinder- und Jugendpsychiatrie",1;"31 - Psychosomatik",1;"00 - Bitte eine Fachabteilung auswählen",0;0,0},2,0)</f>
        <v>0</v>
      </c>
      <c r="Q870" s="9">
        <f t="shared" si="93"/>
        <v>0</v>
      </c>
      <c r="R870" s="9">
        <f t="shared" si="94"/>
        <v>0</v>
      </c>
      <c r="S870" s="9">
        <f t="shared" si="95"/>
        <v>0</v>
      </c>
      <c r="T870" s="9">
        <f t="shared" si="96"/>
        <v>0</v>
      </c>
      <c r="V870" s="9">
        <f>VLOOKUP($C870,{"29 - Psychiatrie (Erwachsene)",1;"30 - Kinder- und Jugendpsychiatrie",1;"31 - Psychosomatik",1;"00 - Bitte eine Fachabteilung auswählen",0;0,0},2,0)</f>
        <v>0</v>
      </c>
      <c r="W870" s="9" t="str">
        <f>IF('Angaben KH-Standort'!$D$13&gt;0,"VJ","KJA")</f>
        <v>KJA</v>
      </c>
      <c r="X870" s="9" t="str">
        <f>VLOOKUP(C869,{"29 - Psychiatrie (Erwachsene)","Einrichtungen2";"30 - Kinder- und Jugendpsychiatrie","Einrichtungen2";"31 - Psychosomatik","Einrichtungen2";"00 - Bitte eine Einrichtung auswählen","Leer";0,"Leer"},2,0)</f>
        <v>Leer</v>
      </c>
      <c r="Y870" s="39" t="str">
        <f t="shared" si="97"/>
        <v>Leer</v>
      </c>
      <c r="Z870" s="9" t="str">
        <f>VLOOKUP($C870,{"29 - Psychiatrie (Erwachsene)","Psychiatrie";"30 - Kinder- und Jugendpsychiatrie","KJPsychiatrie";"31 - Psychosomatik","Psychosomatik";"00 - Bitte eine Fachabteilung auswählen","Leer";0,"Leer"},2,0)</f>
        <v>Leer</v>
      </c>
    </row>
    <row r="871" spans="2:26" ht="15" customHeight="1" x14ac:dyDescent="0.25">
      <c r="B871" s="78" t="str">
        <f t="shared" si="98"/>
        <v>!!!</v>
      </c>
      <c r="C871" s="279"/>
      <c r="D871" s="272"/>
      <c r="E871" s="280"/>
      <c r="F871" s="92"/>
      <c r="G871" s="281"/>
      <c r="H871" s="46"/>
      <c r="I871" s="46"/>
      <c r="J871" s="72"/>
      <c r="O871" s="9">
        <f t="shared" si="92"/>
        <v>0</v>
      </c>
      <c r="P871" s="9">
        <f>VLOOKUP(C871,{"29 - Psychiatrie (Erwachsene)",1;"30 - Kinder- und Jugendpsychiatrie",1;"31 - Psychosomatik",1;"00 - Bitte eine Fachabteilung auswählen",0;0,0},2,0)</f>
        <v>0</v>
      </c>
      <c r="Q871" s="9">
        <f t="shared" si="93"/>
        <v>0</v>
      </c>
      <c r="R871" s="9">
        <f t="shared" si="94"/>
        <v>0</v>
      </c>
      <c r="S871" s="9">
        <f t="shared" si="95"/>
        <v>0</v>
      </c>
      <c r="T871" s="9">
        <f t="shared" si="96"/>
        <v>0</v>
      </c>
      <c r="V871" s="9">
        <f>VLOOKUP($C871,{"29 - Psychiatrie (Erwachsene)",1;"30 - Kinder- und Jugendpsychiatrie",1;"31 - Psychosomatik",1;"00 - Bitte eine Fachabteilung auswählen",0;0,0},2,0)</f>
        <v>0</v>
      </c>
      <c r="W871" s="9" t="str">
        <f>IF('Angaben KH-Standort'!$D$13&gt;0,"VJ","KJA")</f>
        <v>KJA</v>
      </c>
      <c r="X871" s="9" t="str">
        <f>VLOOKUP(C870,{"29 - Psychiatrie (Erwachsene)","Einrichtungen2";"30 - Kinder- und Jugendpsychiatrie","Einrichtungen2";"31 - Psychosomatik","Einrichtungen2";"00 - Bitte eine Einrichtung auswählen","Leer";0,"Leer"},2,0)</f>
        <v>Leer</v>
      </c>
      <c r="Y871" s="39" t="str">
        <f t="shared" si="97"/>
        <v>Leer</v>
      </c>
      <c r="Z871" s="9" t="str">
        <f>VLOOKUP($C871,{"29 - Psychiatrie (Erwachsene)","Psychiatrie";"30 - Kinder- und Jugendpsychiatrie","KJPsychiatrie";"31 - Psychosomatik","Psychosomatik";"00 - Bitte eine Fachabteilung auswählen","Leer";0,"Leer"},2,0)</f>
        <v>Leer</v>
      </c>
    </row>
    <row r="872" spans="2:26" ht="15" customHeight="1" x14ac:dyDescent="0.25">
      <c r="B872" s="78" t="str">
        <f t="shared" si="98"/>
        <v>!!!</v>
      </c>
      <c r="C872" s="279"/>
      <c r="D872" s="272"/>
      <c r="E872" s="280"/>
      <c r="F872" s="92"/>
      <c r="G872" s="281"/>
      <c r="H872" s="46"/>
      <c r="I872" s="46"/>
      <c r="J872" s="72"/>
      <c r="O872" s="9">
        <f t="shared" si="92"/>
        <v>0</v>
      </c>
      <c r="P872" s="9">
        <f>VLOOKUP(C872,{"29 - Psychiatrie (Erwachsene)",1;"30 - Kinder- und Jugendpsychiatrie",1;"31 - Psychosomatik",1;"00 - Bitte eine Fachabteilung auswählen",0;0,0},2,0)</f>
        <v>0</v>
      </c>
      <c r="Q872" s="9">
        <f t="shared" si="93"/>
        <v>0</v>
      </c>
      <c r="R872" s="9">
        <f t="shared" si="94"/>
        <v>0</v>
      </c>
      <c r="S872" s="9">
        <f t="shared" si="95"/>
        <v>0</v>
      </c>
      <c r="T872" s="9">
        <f t="shared" si="96"/>
        <v>0</v>
      </c>
      <c r="V872" s="9">
        <f>VLOOKUP($C872,{"29 - Psychiatrie (Erwachsene)",1;"30 - Kinder- und Jugendpsychiatrie",1;"31 - Psychosomatik",1;"00 - Bitte eine Fachabteilung auswählen",0;0,0},2,0)</f>
        <v>0</v>
      </c>
      <c r="W872" s="9" t="str">
        <f>IF('Angaben KH-Standort'!$D$13&gt;0,"VJ","KJA")</f>
        <v>KJA</v>
      </c>
      <c r="X872" s="9" t="str">
        <f>VLOOKUP(C871,{"29 - Psychiatrie (Erwachsene)","Einrichtungen2";"30 - Kinder- und Jugendpsychiatrie","Einrichtungen2";"31 - Psychosomatik","Einrichtungen2";"00 - Bitte eine Einrichtung auswählen","Leer";0,"Leer"},2,0)</f>
        <v>Leer</v>
      </c>
      <c r="Y872" s="39" t="str">
        <f t="shared" si="97"/>
        <v>Leer</v>
      </c>
      <c r="Z872" s="9" t="str">
        <f>VLOOKUP($C872,{"29 - Psychiatrie (Erwachsene)","Psychiatrie";"30 - Kinder- und Jugendpsychiatrie","KJPsychiatrie";"31 - Psychosomatik","Psychosomatik";"00 - Bitte eine Fachabteilung auswählen","Leer";0,"Leer"},2,0)</f>
        <v>Leer</v>
      </c>
    </row>
    <row r="873" spans="2:26" ht="15" customHeight="1" x14ac:dyDescent="0.25">
      <c r="B873" s="78" t="str">
        <f t="shared" si="98"/>
        <v>!!!</v>
      </c>
      <c r="C873" s="279"/>
      <c r="D873" s="272"/>
      <c r="E873" s="280"/>
      <c r="F873" s="92"/>
      <c r="G873" s="281"/>
      <c r="H873" s="46"/>
      <c r="I873" s="46"/>
      <c r="J873" s="72"/>
      <c r="O873" s="9">
        <f t="shared" si="92"/>
        <v>0</v>
      </c>
      <c r="P873" s="9">
        <f>VLOOKUP(C873,{"29 - Psychiatrie (Erwachsene)",1;"30 - Kinder- und Jugendpsychiatrie",1;"31 - Psychosomatik",1;"00 - Bitte eine Fachabteilung auswählen",0;0,0},2,0)</f>
        <v>0</v>
      </c>
      <c r="Q873" s="9">
        <f t="shared" si="93"/>
        <v>0</v>
      </c>
      <c r="R873" s="9">
        <f t="shared" si="94"/>
        <v>0</v>
      </c>
      <c r="S873" s="9">
        <f t="shared" si="95"/>
        <v>0</v>
      </c>
      <c r="T873" s="9">
        <f t="shared" si="96"/>
        <v>0</v>
      </c>
      <c r="V873" s="9">
        <f>VLOOKUP($C873,{"29 - Psychiatrie (Erwachsene)",1;"30 - Kinder- und Jugendpsychiatrie",1;"31 - Psychosomatik",1;"00 - Bitte eine Fachabteilung auswählen",0;0,0},2,0)</f>
        <v>0</v>
      </c>
      <c r="W873" s="9" t="str">
        <f>IF('Angaben KH-Standort'!$D$13&gt;0,"VJ","KJA")</f>
        <v>KJA</v>
      </c>
      <c r="X873" s="9" t="str">
        <f>VLOOKUP(C872,{"29 - Psychiatrie (Erwachsene)","Einrichtungen2";"30 - Kinder- und Jugendpsychiatrie","Einrichtungen2";"31 - Psychosomatik","Einrichtungen2";"00 - Bitte eine Einrichtung auswählen","Leer";0,"Leer"},2,0)</f>
        <v>Leer</v>
      </c>
      <c r="Y873" s="39" t="str">
        <f t="shared" si="97"/>
        <v>Leer</v>
      </c>
      <c r="Z873" s="9" t="str">
        <f>VLOOKUP($C873,{"29 - Psychiatrie (Erwachsene)","Psychiatrie";"30 - Kinder- und Jugendpsychiatrie","KJPsychiatrie";"31 - Psychosomatik","Psychosomatik";"00 - Bitte eine Fachabteilung auswählen","Leer";0,"Leer"},2,0)</f>
        <v>Leer</v>
      </c>
    </row>
    <row r="874" spans="2:26" ht="15" customHeight="1" x14ac:dyDescent="0.25">
      <c r="B874" s="78" t="str">
        <f t="shared" si="98"/>
        <v>!!!</v>
      </c>
      <c r="C874" s="279"/>
      <c r="D874" s="272"/>
      <c r="E874" s="280"/>
      <c r="F874" s="92"/>
      <c r="G874" s="281"/>
      <c r="H874" s="46"/>
      <c r="I874" s="46"/>
      <c r="J874" s="72"/>
      <c r="O874" s="9">
        <f t="shared" si="92"/>
        <v>0</v>
      </c>
      <c r="P874" s="9">
        <f>VLOOKUP(C874,{"29 - Psychiatrie (Erwachsene)",1;"30 - Kinder- und Jugendpsychiatrie",1;"31 - Psychosomatik",1;"00 - Bitte eine Fachabteilung auswählen",0;0,0},2,0)</f>
        <v>0</v>
      </c>
      <c r="Q874" s="9">
        <f t="shared" si="93"/>
        <v>0</v>
      </c>
      <c r="R874" s="9">
        <f t="shared" si="94"/>
        <v>0</v>
      </c>
      <c r="S874" s="9">
        <f t="shared" si="95"/>
        <v>0</v>
      </c>
      <c r="T874" s="9">
        <f t="shared" si="96"/>
        <v>0</v>
      </c>
      <c r="V874" s="9">
        <f>VLOOKUP($C874,{"29 - Psychiatrie (Erwachsene)",1;"30 - Kinder- und Jugendpsychiatrie",1;"31 - Psychosomatik",1;"00 - Bitte eine Fachabteilung auswählen",0;0,0},2,0)</f>
        <v>0</v>
      </c>
      <c r="W874" s="9" t="str">
        <f>IF('Angaben KH-Standort'!$D$13&gt;0,"VJ","KJA")</f>
        <v>KJA</v>
      </c>
      <c r="X874" s="9" t="str">
        <f>VLOOKUP(C873,{"29 - Psychiatrie (Erwachsene)","Einrichtungen2";"30 - Kinder- und Jugendpsychiatrie","Einrichtungen2";"31 - Psychosomatik","Einrichtungen2";"00 - Bitte eine Einrichtung auswählen","Leer";0,"Leer"},2,0)</f>
        <v>Leer</v>
      </c>
      <c r="Y874" s="39" t="str">
        <f t="shared" si="97"/>
        <v>Leer</v>
      </c>
      <c r="Z874" s="9" t="str">
        <f>VLOOKUP($C874,{"29 - Psychiatrie (Erwachsene)","Psychiatrie";"30 - Kinder- und Jugendpsychiatrie","KJPsychiatrie";"31 - Psychosomatik","Psychosomatik";"00 - Bitte eine Fachabteilung auswählen","Leer";0,"Leer"},2,0)</f>
        <v>Leer</v>
      </c>
    </row>
    <row r="875" spans="2:26" ht="15" customHeight="1" x14ac:dyDescent="0.25">
      <c r="B875" s="78" t="str">
        <f t="shared" si="98"/>
        <v>!!!</v>
      </c>
      <c r="C875" s="279"/>
      <c r="D875" s="272"/>
      <c r="E875" s="280"/>
      <c r="F875" s="92"/>
      <c r="G875" s="281"/>
      <c r="H875" s="46"/>
      <c r="I875" s="46"/>
      <c r="J875" s="72"/>
      <c r="O875" s="9">
        <f t="shared" si="92"/>
        <v>0</v>
      </c>
      <c r="P875" s="9">
        <f>VLOOKUP(C875,{"29 - Psychiatrie (Erwachsene)",1;"30 - Kinder- und Jugendpsychiatrie",1;"31 - Psychosomatik",1;"00 - Bitte eine Fachabteilung auswählen",0;0,0},2,0)</f>
        <v>0</v>
      </c>
      <c r="Q875" s="9">
        <f t="shared" si="93"/>
        <v>0</v>
      </c>
      <c r="R875" s="9">
        <f t="shared" si="94"/>
        <v>0</v>
      </c>
      <c r="S875" s="9">
        <f t="shared" si="95"/>
        <v>0</v>
      </c>
      <c r="T875" s="9">
        <f t="shared" si="96"/>
        <v>0</v>
      </c>
      <c r="V875" s="9">
        <f>VLOOKUP($C875,{"29 - Psychiatrie (Erwachsene)",1;"30 - Kinder- und Jugendpsychiatrie",1;"31 - Psychosomatik",1;"00 - Bitte eine Fachabteilung auswählen",0;0,0},2,0)</f>
        <v>0</v>
      </c>
      <c r="W875" s="9" t="str">
        <f>IF('Angaben KH-Standort'!$D$13&gt;0,"VJ","KJA")</f>
        <v>KJA</v>
      </c>
      <c r="X875" s="9" t="str">
        <f>VLOOKUP(C874,{"29 - Psychiatrie (Erwachsene)","Einrichtungen2";"30 - Kinder- und Jugendpsychiatrie","Einrichtungen2";"31 - Psychosomatik","Einrichtungen2";"00 - Bitte eine Einrichtung auswählen","Leer";0,"Leer"},2,0)</f>
        <v>Leer</v>
      </c>
      <c r="Y875" s="39" t="str">
        <f t="shared" si="97"/>
        <v>Leer</v>
      </c>
      <c r="Z875" s="9" t="str">
        <f>VLOOKUP($C875,{"29 - Psychiatrie (Erwachsene)","Psychiatrie";"30 - Kinder- und Jugendpsychiatrie","KJPsychiatrie";"31 - Psychosomatik","Psychosomatik";"00 - Bitte eine Fachabteilung auswählen","Leer";0,"Leer"},2,0)</f>
        <v>Leer</v>
      </c>
    </row>
    <row r="876" spans="2:26" ht="15" customHeight="1" x14ac:dyDescent="0.25">
      <c r="B876" s="78" t="str">
        <f t="shared" si="98"/>
        <v>!!!</v>
      </c>
      <c r="C876" s="279"/>
      <c r="D876" s="272"/>
      <c r="E876" s="280"/>
      <c r="F876" s="92"/>
      <c r="G876" s="281"/>
      <c r="H876" s="46"/>
      <c r="I876" s="46"/>
      <c r="J876" s="72"/>
      <c r="O876" s="9">
        <f t="shared" si="92"/>
        <v>0</v>
      </c>
      <c r="P876" s="9">
        <f>VLOOKUP(C876,{"29 - Psychiatrie (Erwachsene)",1;"30 - Kinder- und Jugendpsychiatrie",1;"31 - Psychosomatik",1;"00 - Bitte eine Fachabteilung auswählen",0;0,0},2,0)</f>
        <v>0</v>
      </c>
      <c r="Q876" s="9">
        <f t="shared" si="93"/>
        <v>0</v>
      </c>
      <c r="R876" s="9">
        <f t="shared" si="94"/>
        <v>0</v>
      </c>
      <c r="S876" s="9">
        <f t="shared" si="95"/>
        <v>0</v>
      </c>
      <c r="T876" s="9">
        <f t="shared" si="96"/>
        <v>0</v>
      </c>
      <c r="V876" s="9">
        <f>VLOOKUP($C876,{"29 - Psychiatrie (Erwachsene)",1;"30 - Kinder- und Jugendpsychiatrie",1;"31 - Psychosomatik",1;"00 - Bitte eine Fachabteilung auswählen",0;0,0},2,0)</f>
        <v>0</v>
      </c>
      <c r="W876" s="9" t="str">
        <f>IF('Angaben KH-Standort'!$D$13&gt;0,"VJ","KJA")</f>
        <v>KJA</v>
      </c>
      <c r="X876" s="9" t="str">
        <f>VLOOKUP(C875,{"29 - Psychiatrie (Erwachsene)","Einrichtungen2";"30 - Kinder- und Jugendpsychiatrie","Einrichtungen2";"31 - Psychosomatik","Einrichtungen2";"00 - Bitte eine Einrichtung auswählen","Leer";0,"Leer"},2,0)</f>
        <v>Leer</v>
      </c>
      <c r="Y876" s="39" t="str">
        <f t="shared" si="97"/>
        <v>Leer</v>
      </c>
      <c r="Z876" s="9" t="str">
        <f>VLOOKUP($C876,{"29 - Psychiatrie (Erwachsene)","Psychiatrie";"30 - Kinder- und Jugendpsychiatrie","KJPsychiatrie";"31 - Psychosomatik","Psychosomatik";"00 - Bitte eine Fachabteilung auswählen","Leer";0,"Leer"},2,0)</f>
        <v>Leer</v>
      </c>
    </row>
    <row r="877" spans="2:26" ht="15" customHeight="1" x14ac:dyDescent="0.25">
      <c r="B877" s="78" t="str">
        <f t="shared" si="98"/>
        <v>!!!</v>
      </c>
      <c r="C877" s="279"/>
      <c r="D877" s="272"/>
      <c r="E877" s="280"/>
      <c r="F877" s="92"/>
      <c r="G877" s="281"/>
      <c r="H877" s="46"/>
      <c r="I877" s="46"/>
      <c r="J877" s="72"/>
      <c r="O877" s="9">
        <f t="shared" si="92"/>
        <v>0</v>
      </c>
      <c r="P877" s="9">
        <f>VLOOKUP(C877,{"29 - Psychiatrie (Erwachsene)",1;"30 - Kinder- und Jugendpsychiatrie",1;"31 - Psychosomatik",1;"00 - Bitte eine Fachabteilung auswählen",0;0,0},2,0)</f>
        <v>0</v>
      </c>
      <c r="Q877" s="9">
        <f t="shared" si="93"/>
        <v>0</v>
      </c>
      <c r="R877" s="9">
        <f t="shared" si="94"/>
        <v>0</v>
      </c>
      <c r="S877" s="9">
        <f t="shared" si="95"/>
        <v>0</v>
      </c>
      <c r="T877" s="9">
        <f t="shared" si="96"/>
        <v>0</v>
      </c>
      <c r="V877" s="9">
        <f>VLOOKUP($C877,{"29 - Psychiatrie (Erwachsene)",1;"30 - Kinder- und Jugendpsychiatrie",1;"31 - Psychosomatik",1;"00 - Bitte eine Fachabteilung auswählen",0;0,0},2,0)</f>
        <v>0</v>
      </c>
      <c r="W877" s="9" t="str">
        <f>IF('Angaben KH-Standort'!$D$13&gt;0,"VJ","KJA")</f>
        <v>KJA</v>
      </c>
      <c r="X877" s="9" t="str">
        <f>VLOOKUP(C876,{"29 - Psychiatrie (Erwachsene)","Einrichtungen2";"30 - Kinder- und Jugendpsychiatrie","Einrichtungen2";"31 - Psychosomatik","Einrichtungen2";"00 - Bitte eine Einrichtung auswählen","Leer";0,"Leer"},2,0)</f>
        <v>Leer</v>
      </c>
      <c r="Y877" s="39" t="str">
        <f t="shared" si="97"/>
        <v>Leer</v>
      </c>
      <c r="Z877" s="9" t="str">
        <f>VLOOKUP($C877,{"29 - Psychiatrie (Erwachsene)","Psychiatrie";"30 - Kinder- und Jugendpsychiatrie","KJPsychiatrie";"31 - Psychosomatik","Psychosomatik";"00 - Bitte eine Fachabteilung auswählen","Leer";0,"Leer"},2,0)</f>
        <v>Leer</v>
      </c>
    </row>
    <row r="878" spans="2:26" ht="15" customHeight="1" x14ac:dyDescent="0.25">
      <c r="B878" s="78" t="str">
        <f t="shared" si="98"/>
        <v>!!!</v>
      </c>
      <c r="C878" s="279"/>
      <c r="D878" s="272"/>
      <c r="E878" s="280"/>
      <c r="F878" s="92"/>
      <c r="G878" s="281"/>
      <c r="H878" s="46"/>
      <c r="I878" s="46"/>
      <c r="J878" s="72"/>
      <c r="O878" s="9">
        <f t="shared" si="92"/>
        <v>0</v>
      </c>
      <c r="P878" s="9">
        <f>VLOOKUP(C878,{"29 - Psychiatrie (Erwachsene)",1;"30 - Kinder- und Jugendpsychiatrie",1;"31 - Psychosomatik",1;"00 - Bitte eine Fachabteilung auswählen",0;0,0},2,0)</f>
        <v>0</v>
      </c>
      <c r="Q878" s="9">
        <f t="shared" si="93"/>
        <v>0</v>
      </c>
      <c r="R878" s="9">
        <f t="shared" si="94"/>
        <v>0</v>
      </c>
      <c r="S878" s="9">
        <f t="shared" si="95"/>
        <v>0</v>
      </c>
      <c r="T878" s="9">
        <f t="shared" si="96"/>
        <v>0</v>
      </c>
      <c r="V878" s="9">
        <f>VLOOKUP($C878,{"29 - Psychiatrie (Erwachsene)",1;"30 - Kinder- und Jugendpsychiatrie",1;"31 - Psychosomatik",1;"00 - Bitte eine Fachabteilung auswählen",0;0,0},2,0)</f>
        <v>0</v>
      </c>
      <c r="W878" s="9" t="str">
        <f>IF('Angaben KH-Standort'!$D$13&gt;0,"VJ","KJA")</f>
        <v>KJA</v>
      </c>
      <c r="X878" s="9" t="str">
        <f>VLOOKUP(C877,{"29 - Psychiatrie (Erwachsene)","Einrichtungen2";"30 - Kinder- und Jugendpsychiatrie","Einrichtungen2";"31 - Psychosomatik","Einrichtungen2";"00 - Bitte eine Einrichtung auswählen","Leer";0,"Leer"},2,0)</f>
        <v>Leer</v>
      </c>
      <c r="Y878" s="39" t="str">
        <f t="shared" si="97"/>
        <v>Leer</v>
      </c>
      <c r="Z878" s="9" t="str">
        <f>VLOOKUP($C878,{"29 - Psychiatrie (Erwachsene)","Psychiatrie";"30 - Kinder- und Jugendpsychiatrie","KJPsychiatrie";"31 - Psychosomatik","Psychosomatik";"00 - Bitte eine Fachabteilung auswählen","Leer";0,"Leer"},2,0)</f>
        <v>Leer</v>
      </c>
    </row>
    <row r="879" spans="2:26" ht="15" customHeight="1" x14ac:dyDescent="0.25">
      <c r="B879" s="78" t="str">
        <f t="shared" si="98"/>
        <v>!!!</v>
      </c>
      <c r="C879" s="279"/>
      <c r="D879" s="272"/>
      <c r="E879" s="280"/>
      <c r="F879" s="92"/>
      <c r="G879" s="281"/>
      <c r="H879" s="46"/>
      <c r="I879" s="46"/>
      <c r="J879" s="72"/>
      <c r="O879" s="9">
        <f t="shared" si="92"/>
        <v>0</v>
      </c>
      <c r="P879" s="9">
        <f>VLOOKUP(C879,{"29 - Psychiatrie (Erwachsene)",1;"30 - Kinder- und Jugendpsychiatrie",1;"31 - Psychosomatik",1;"00 - Bitte eine Fachabteilung auswählen",0;0,0},2,0)</f>
        <v>0</v>
      </c>
      <c r="Q879" s="9">
        <f t="shared" si="93"/>
        <v>0</v>
      </c>
      <c r="R879" s="9">
        <f t="shared" si="94"/>
        <v>0</v>
      </c>
      <c r="S879" s="9">
        <f t="shared" si="95"/>
        <v>0</v>
      </c>
      <c r="T879" s="9">
        <f t="shared" si="96"/>
        <v>0</v>
      </c>
      <c r="V879" s="9">
        <f>VLOOKUP($C879,{"29 - Psychiatrie (Erwachsene)",1;"30 - Kinder- und Jugendpsychiatrie",1;"31 - Psychosomatik",1;"00 - Bitte eine Fachabteilung auswählen",0;0,0},2,0)</f>
        <v>0</v>
      </c>
      <c r="W879" s="9" t="str">
        <f>IF('Angaben KH-Standort'!$D$13&gt;0,"VJ","KJA")</f>
        <v>KJA</v>
      </c>
      <c r="X879" s="9" t="str">
        <f>VLOOKUP(C878,{"29 - Psychiatrie (Erwachsene)","Einrichtungen2";"30 - Kinder- und Jugendpsychiatrie","Einrichtungen2";"31 - Psychosomatik","Einrichtungen2";"00 - Bitte eine Einrichtung auswählen","Leer";0,"Leer"},2,0)</f>
        <v>Leer</v>
      </c>
      <c r="Y879" s="39" t="str">
        <f t="shared" si="97"/>
        <v>Leer</v>
      </c>
      <c r="Z879" s="9" t="str">
        <f>VLOOKUP($C879,{"29 - Psychiatrie (Erwachsene)","Psychiatrie";"30 - Kinder- und Jugendpsychiatrie","KJPsychiatrie";"31 - Psychosomatik","Psychosomatik";"00 - Bitte eine Fachabteilung auswählen","Leer";0,"Leer"},2,0)</f>
        <v>Leer</v>
      </c>
    </row>
    <row r="880" spans="2:26" ht="15" customHeight="1" x14ac:dyDescent="0.25">
      <c r="B880" s="78" t="str">
        <f t="shared" si="98"/>
        <v>!!!</v>
      </c>
      <c r="C880" s="279"/>
      <c r="D880" s="272"/>
      <c r="E880" s="280"/>
      <c r="F880" s="92"/>
      <c r="G880" s="281"/>
      <c r="H880" s="46"/>
      <c r="I880" s="46"/>
      <c r="J880" s="72"/>
      <c r="O880" s="9">
        <f t="shared" si="92"/>
        <v>0</v>
      </c>
      <c r="P880" s="9">
        <f>VLOOKUP(C880,{"29 - Psychiatrie (Erwachsene)",1;"30 - Kinder- und Jugendpsychiatrie",1;"31 - Psychosomatik",1;"00 - Bitte eine Fachabteilung auswählen",0;0,0},2,0)</f>
        <v>0</v>
      </c>
      <c r="Q880" s="9">
        <f t="shared" si="93"/>
        <v>0</v>
      </c>
      <c r="R880" s="9">
        <f t="shared" si="94"/>
        <v>0</v>
      </c>
      <c r="S880" s="9">
        <f t="shared" si="95"/>
        <v>0</v>
      </c>
      <c r="T880" s="9">
        <f t="shared" si="96"/>
        <v>0</v>
      </c>
      <c r="V880" s="9">
        <f>VLOOKUP($C880,{"29 - Psychiatrie (Erwachsene)",1;"30 - Kinder- und Jugendpsychiatrie",1;"31 - Psychosomatik",1;"00 - Bitte eine Fachabteilung auswählen",0;0,0},2,0)</f>
        <v>0</v>
      </c>
      <c r="W880" s="9" t="str">
        <f>IF('Angaben KH-Standort'!$D$13&gt;0,"VJ","KJA")</f>
        <v>KJA</v>
      </c>
      <c r="X880" s="9" t="str">
        <f>VLOOKUP(C879,{"29 - Psychiatrie (Erwachsene)","Einrichtungen2";"30 - Kinder- und Jugendpsychiatrie","Einrichtungen2";"31 - Psychosomatik","Einrichtungen2";"00 - Bitte eine Einrichtung auswählen","Leer";0,"Leer"},2,0)</f>
        <v>Leer</v>
      </c>
      <c r="Y880" s="39" t="str">
        <f t="shared" si="97"/>
        <v>Leer</v>
      </c>
      <c r="Z880" s="9" t="str">
        <f>VLOOKUP($C880,{"29 - Psychiatrie (Erwachsene)","Psychiatrie";"30 - Kinder- und Jugendpsychiatrie","KJPsychiatrie";"31 - Psychosomatik","Psychosomatik";"00 - Bitte eine Fachabteilung auswählen","Leer";0,"Leer"},2,0)</f>
        <v>Leer</v>
      </c>
    </row>
    <row r="881" spans="2:26" ht="15" customHeight="1" x14ac:dyDescent="0.25">
      <c r="B881" s="78" t="str">
        <f t="shared" si="98"/>
        <v>!!!</v>
      </c>
      <c r="C881" s="279"/>
      <c r="D881" s="272"/>
      <c r="E881" s="280"/>
      <c r="F881" s="92"/>
      <c r="G881" s="281"/>
      <c r="H881" s="46"/>
      <c r="I881" s="46"/>
      <c r="J881" s="72"/>
      <c r="O881" s="9">
        <f t="shared" si="92"/>
        <v>0</v>
      </c>
      <c r="P881" s="9">
        <f>VLOOKUP(C881,{"29 - Psychiatrie (Erwachsene)",1;"30 - Kinder- und Jugendpsychiatrie",1;"31 - Psychosomatik",1;"00 - Bitte eine Fachabteilung auswählen",0;0,0},2,0)</f>
        <v>0</v>
      </c>
      <c r="Q881" s="9">
        <f t="shared" si="93"/>
        <v>0</v>
      </c>
      <c r="R881" s="9">
        <f t="shared" si="94"/>
        <v>0</v>
      </c>
      <c r="S881" s="9">
        <f t="shared" si="95"/>
        <v>0</v>
      </c>
      <c r="T881" s="9">
        <f t="shared" si="96"/>
        <v>0</v>
      </c>
      <c r="V881" s="9">
        <f>VLOOKUP($C881,{"29 - Psychiatrie (Erwachsene)",1;"30 - Kinder- und Jugendpsychiatrie",1;"31 - Psychosomatik",1;"00 - Bitte eine Fachabteilung auswählen",0;0,0},2,0)</f>
        <v>0</v>
      </c>
      <c r="W881" s="9" t="str">
        <f>IF('Angaben KH-Standort'!$D$13&gt;0,"VJ","KJA")</f>
        <v>KJA</v>
      </c>
      <c r="X881" s="9" t="str">
        <f>VLOOKUP(C880,{"29 - Psychiatrie (Erwachsene)","Einrichtungen2";"30 - Kinder- und Jugendpsychiatrie","Einrichtungen2";"31 - Psychosomatik","Einrichtungen2";"00 - Bitte eine Einrichtung auswählen","Leer";0,"Leer"},2,0)</f>
        <v>Leer</v>
      </c>
      <c r="Y881" s="39" t="str">
        <f t="shared" si="97"/>
        <v>Leer</v>
      </c>
      <c r="Z881" s="9" t="str">
        <f>VLOOKUP($C881,{"29 - Psychiatrie (Erwachsene)","Psychiatrie";"30 - Kinder- und Jugendpsychiatrie","KJPsychiatrie";"31 - Psychosomatik","Psychosomatik";"00 - Bitte eine Fachabteilung auswählen","Leer";0,"Leer"},2,0)</f>
        <v>Leer</v>
      </c>
    </row>
    <row r="882" spans="2:26" ht="15" customHeight="1" x14ac:dyDescent="0.25">
      <c r="B882" s="78" t="str">
        <f t="shared" si="98"/>
        <v>!!!</v>
      </c>
      <c r="C882" s="279"/>
      <c r="D882" s="272"/>
      <c r="E882" s="280"/>
      <c r="F882" s="92"/>
      <c r="G882" s="281"/>
      <c r="H882" s="46"/>
      <c r="I882" s="46"/>
      <c r="J882" s="72"/>
      <c r="O882" s="9">
        <f t="shared" si="92"/>
        <v>0</v>
      </c>
      <c r="P882" s="9">
        <f>VLOOKUP(C882,{"29 - Psychiatrie (Erwachsene)",1;"30 - Kinder- und Jugendpsychiatrie",1;"31 - Psychosomatik",1;"00 - Bitte eine Fachabteilung auswählen",0;0,0},2,0)</f>
        <v>0</v>
      </c>
      <c r="Q882" s="9">
        <f t="shared" si="93"/>
        <v>0</v>
      </c>
      <c r="R882" s="9">
        <f t="shared" si="94"/>
        <v>0</v>
      </c>
      <c r="S882" s="9">
        <f t="shared" si="95"/>
        <v>0</v>
      </c>
      <c r="T882" s="9">
        <f t="shared" si="96"/>
        <v>0</v>
      </c>
      <c r="V882" s="9">
        <f>VLOOKUP($C882,{"29 - Psychiatrie (Erwachsene)",1;"30 - Kinder- und Jugendpsychiatrie",1;"31 - Psychosomatik",1;"00 - Bitte eine Fachabteilung auswählen",0;0,0},2,0)</f>
        <v>0</v>
      </c>
      <c r="W882" s="9" t="str">
        <f>IF('Angaben KH-Standort'!$D$13&gt;0,"VJ","KJA")</f>
        <v>KJA</v>
      </c>
      <c r="X882" s="9" t="str">
        <f>VLOOKUP(C881,{"29 - Psychiatrie (Erwachsene)","Einrichtungen2";"30 - Kinder- und Jugendpsychiatrie","Einrichtungen2";"31 - Psychosomatik","Einrichtungen2";"00 - Bitte eine Einrichtung auswählen","Leer";0,"Leer"},2,0)</f>
        <v>Leer</v>
      </c>
      <c r="Y882" s="39" t="str">
        <f t="shared" si="97"/>
        <v>Leer</v>
      </c>
      <c r="Z882" s="9" t="str">
        <f>VLOOKUP($C882,{"29 - Psychiatrie (Erwachsene)","Psychiatrie";"30 - Kinder- und Jugendpsychiatrie","KJPsychiatrie";"31 - Psychosomatik","Psychosomatik";"00 - Bitte eine Fachabteilung auswählen","Leer";0,"Leer"},2,0)</f>
        <v>Leer</v>
      </c>
    </row>
    <row r="883" spans="2:26" ht="15" customHeight="1" x14ac:dyDescent="0.25">
      <c r="B883" s="78" t="str">
        <f t="shared" si="98"/>
        <v>!!!</v>
      </c>
      <c r="C883" s="279"/>
      <c r="D883" s="272"/>
      <c r="E883" s="280"/>
      <c r="F883" s="92"/>
      <c r="G883" s="281"/>
      <c r="H883" s="46"/>
      <c r="I883" s="46"/>
      <c r="J883" s="72"/>
      <c r="O883" s="9">
        <f t="shared" si="92"/>
        <v>0</v>
      </c>
      <c r="P883" s="9">
        <f>VLOOKUP(C883,{"29 - Psychiatrie (Erwachsene)",1;"30 - Kinder- und Jugendpsychiatrie",1;"31 - Psychosomatik",1;"00 - Bitte eine Fachabteilung auswählen",0;0,0},2,0)</f>
        <v>0</v>
      </c>
      <c r="Q883" s="9">
        <f t="shared" si="93"/>
        <v>0</v>
      </c>
      <c r="R883" s="9">
        <f t="shared" si="94"/>
        <v>0</v>
      </c>
      <c r="S883" s="9">
        <f t="shared" si="95"/>
        <v>0</v>
      </c>
      <c r="T883" s="9">
        <f t="shared" si="96"/>
        <v>0</v>
      </c>
      <c r="V883" s="9">
        <f>VLOOKUP($C883,{"29 - Psychiatrie (Erwachsene)",1;"30 - Kinder- und Jugendpsychiatrie",1;"31 - Psychosomatik",1;"00 - Bitte eine Fachabteilung auswählen",0;0,0},2,0)</f>
        <v>0</v>
      </c>
      <c r="W883" s="9" t="str">
        <f>IF('Angaben KH-Standort'!$D$13&gt;0,"VJ","KJA")</f>
        <v>KJA</v>
      </c>
      <c r="X883" s="9" t="str">
        <f>VLOOKUP(C882,{"29 - Psychiatrie (Erwachsene)","Einrichtungen2";"30 - Kinder- und Jugendpsychiatrie","Einrichtungen2";"31 - Psychosomatik","Einrichtungen2";"00 - Bitte eine Einrichtung auswählen","Leer";0,"Leer"},2,0)</f>
        <v>Leer</v>
      </c>
      <c r="Y883" s="39" t="str">
        <f t="shared" si="97"/>
        <v>Leer</v>
      </c>
      <c r="Z883" s="9" t="str">
        <f>VLOOKUP($C883,{"29 - Psychiatrie (Erwachsene)","Psychiatrie";"30 - Kinder- und Jugendpsychiatrie","KJPsychiatrie";"31 - Psychosomatik","Psychosomatik";"00 - Bitte eine Fachabteilung auswählen","Leer";0,"Leer"},2,0)</f>
        <v>Leer</v>
      </c>
    </row>
    <row r="884" spans="2:26" ht="15" customHeight="1" x14ac:dyDescent="0.25">
      <c r="B884" s="78" t="str">
        <f t="shared" si="98"/>
        <v>!!!</v>
      </c>
      <c r="C884" s="279"/>
      <c r="D884" s="272"/>
      <c r="E884" s="280"/>
      <c r="F884" s="92"/>
      <c r="G884" s="281"/>
      <c r="H884" s="46"/>
      <c r="I884" s="46"/>
      <c r="J884" s="72"/>
      <c r="O884" s="9">
        <f t="shared" si="92"/>
        <v>0</v>
      </c>
      <c r="P884" s="9">
        <f>VLOOKUP(C884,{"29 - Psychiatrie (Erwachsene)",1;"30 - Kinder- und Jugendpsychiatrie",1;"31 - Psychosomatik",1;"00 - Bitte eine Fachabteilung auswählen",0;0,0},2,0)</f>
        <v>0</v>
      </c>
      <c r="Q884" s="9">
        <f t="shared" si="93"/>
        <v>0</v>
      </c>
      <c r="R884" s="9">
        <f t="shared" si="94"/>
        <v>0</v>
      </c>
      <c r="S884" s="9">
        <f t="shared" si="95"/>
        <v>0</v>
      </c>
      <c r="T884" s="9">
        <f t="shared" si="96"/>
        <v>0</v>
      </c>
      <c r="V884" s="9">
        <f>VLOOKUP($C884,{"29 - Psychiatrie (Erwachsene)",1;"30 - Kinder- und Jugendpsychiatrie",1;"31 - Psychosomatik",1;"00 - Bitte eine Fachabteilung auswählen",0;0,0},2,0)</f>
        <v>0</v>
      </c>
      <c r="W884" s="9" t="str">
        <f>IF('Angaben KH-Standort'!$D$13&gt;0,"VJ","KJA")</f>
        <v>KJA</v>
      </c>
      <c r="X884" s="9" t="str">
        <f>VLOOKUP(C883,{"29 - Psychiatrie (Erwachsene)","Einrichtungen2";"30 - Kinder- und Jugendpsychiatrie","Einrichtungen2";"31 - Psychosomatik","Einrichtungen2";"00 - Bitte eine Einrichtung auswählen","Leer";0,"Leer"},2,0)</f>
        <v>Leer</v>
      </c>
      <c r="Y884" s="39" t="str">
        <f t="shared" si="97"/>
        <v>Leer</v>
      </c>
      <c r="Z884" s="9" t="str">
        <f>VLOOKUP($C884,{"29 - Psychiatrie (Erwachsene)","Psychiatrie";"30 - Kinder- und Jugendpsychiatrie","KJPsychiatrie";"31 - Psychosomatik","Psychosomatik";"00 - Bitte eine Fachabteilung auswählen","Leer";0,"Leer"},2,0)</f>
        <v>Leer</v>
      </c>
    </row>
    <row r="885" spans="2:26" ht="15" customHeight="1" x14ac:dyDescent="0.25">
      <c r="B885" s="78" t="str">
        <f t="shared" si="98"/>
        <v>!!!</v>
      </c>
      <c r="C885" s="279"/>
      <c r="D885" s="272"/>
      <c r="E885" s="280"/>
      <c r="F885" s="92"/>
      <c r="G885" s="281"/>
      <c r="H885" s="46"/>
      <c r="I885" s="46"/>
      <c r="J885" s="72"/>
      <c r="O885" s="9">
        <f t="shared" si="92"/>
        <v>0</v>
      </c>
      <c r="P885" s="9">
        <f>VLOOKUP(C885,{"29 - Psychiatrie (Erwachsene)",1;"30 - Kinder- und Jugendpsychiatrie",1;"31 - Psychosomatik",1;"00 - Bitte eine Fachabteilung auswählen",0;0,0},2,0)</f>
        <v>0</v>
      </c>
      <c r="Q885" s="9">
        <f t="shared" si="93"/>
        <v>0</v>
      </c>
      <c r="R885" s="9">
        <f t="shared" si="94"/>
        <v>0</v>
      </c>
      <c r="S885" s="9">
        <f t="shared" si="95"/>
        <v>0</v>
      </c>
      <c r="T885" s="9">
        <f t="shared" si="96"/>
        <v>0</v>
      </c>
      <c r="V885" s="9">
        <f>VLOOKUP($C885,{"29 - Psychiatrie (Erwachsene)",1;"30 - Kinder- und Jugendpsychiatrie",1;"31 - Psychosomatik",1;"00 - Bitte eine Fachabteilung auswählen",0;0,0},2,0)</f>
        <v>0</v>
      </c>
      <c r="W885" s="9" t="str">
        <f>IF('Angaben KH-Standort'!$D$13&gt;0,"VJ","KJA")</f>
        <v>KJA</v>
      </c>
      <c r="X885" s="9" t="str">
        <f>VLOOKUP(C884,{"29 - Psychiatrie (Erwachsene)","Einrichtungen2";"30 - Kinder- und Jugendpsychiatrie","Einrichtungen2";"31 - Psychosomatik","Einrichtungen2";"00 - Bitte eine Einrichtung auswählen","Leer";0,"Leer"},2,0)</f>
        <v>Leer</v>
      </c>
      <c r="Y885" s="39" t="str">
        <f t="shared" si="97"/>
        <v>Leer</v>
      </c>
      <c r="Z885" s="9" t="str">
        <f>VLOOKUP($C885,{"29 - Psychiatrie (Erwachsene)","Psychiatrie";"30 - Kinder- und Jugendpsychiatrie","KJPsychiatrie";"31 - Psychosomatik","Psychosomatik";"00 - Bitte eine Fachabteilung auswählen","Leer";0,"Leer"},2,0)</f>
        <v>Leer</v>
      </c>
    </row>
    <row r="886" spans="2:26" ht="15" customHeight="1" x14ac:dyDescent="0.25">
      <c r="B886" s="78" t="str">
        <f t="shared" si="98"/>
        <v>!!!</v>
      </c>
      <c r="C886" s="279"/>
      <c r="D886" s="272"/>
      <c r="E886" s="280"/>
      <c r="F886" s="92"/>
      <c r="G886" s="281"/>
      <c r="H886" s="46"/>
      <c r="I886" s="46"/>
      <c r="J886" s="72"/>
      <c r="O886" s="9">
        <f t="shared" si="92"/>
        <v>0</v>
      </c>
      <c r="P886" s="9">
        <f>VLOOKUP(C886,{"29 - Psychiatrie (Erwachsene)",1;"30 - Kinder- und Jugendpsychiatrie",1;"31 - Psychosomatik",1;"00 - Bitte eine Fachabteilung auswählen",0;0,0},2,0)</f>
        <v>0</v>
      </c>
      <c r="Q886" s="9">
        <f t="shared" si="93"/>
        <v>0</v>
      </c>
      <c r="R886" s="9">
        <f t="shared" si="94"/>
        <v>0</v>
      </c>
      <c r="S886" s="9">
        <f t="shared" si="95"/>
        <v>0</v>
      </c>
      <c r="T886" s="9">
        <f t="shared" si="96"/>
        <v>0</v>
      </c>
      <c r="V886" s="9">
        <f>VLOOKUP($C886,{"29 - Psychiatrie (Erwachsene)",1;"30 - Kinder- und Jugendpsychiatrie",1;"31 - Psychosomatik",1;"00 - Bitte eine Fachabteilung auswählen",0;0,0},2,0)</f>
        <v>0</v>
      </c>
      <c r="W886" s="9" t="str">
        <f>IF('Angaben KH-Standort'!$D$13&gt;0,"VJ","KJA")</f>
        <v>KJA</v>
      </c>
      <c r="X886" s="9" t="str">
        <f>VLOOKUP(C885,{"29 - Psychiatrie (Erwachsene)","Einrichtungen2";"30 - Kinder- und Jugendpsychiatrie","Einrichtungen2";"31 - Psychosomatik","Einrichtungen2";"00 - Bitte eine Einrichtung auswählen","Leer";0,"Leer"},2,0)</f>
        <v>Leer</v>
      </c>
      <c r="Y886" s="39" t="str">
        <f t="shared" si="97"/>
        <v>Leer</v>
      </c>
      <c r="Z886" s="9" t="str">
        <f>VLOOKUP($C886,{"29 - Psychiatrie (Erwachsene)","Psychiatrie";"30 - Kinder- und Jugendpsychiatrie","KJPsychiatrie";"31 - Psychosomatik","Psychosomatik";"00 - Bitte eine Fachabteilung auswählen","Leer";0,"Leer"},2,0)</f>
        <v>Leer</v>
      </c>
    </row>
    <row r="887" spans="2:26" ht="15" customHeight="1" x14ac:dyDescent="0.25">
      <c r="B887" s="78" t="str">
        <f t="shared" si="98"/>
        <v>!!!</v>
      </c>
      <c r="C887" s="279"/>
      <c r="D887" s="272"/>
      <c r="E887" s="280"/>
      <c r="F887" s="92"/>
      <c r="G887" s="281"/>
      <c r="H887" s="46"/>
      <c r="I887" s="46"/>
      <c r="J887" s="72"/>
      <c r="O887" s="9">
        <f t="shared" si="92"/>
        <v>0</v>
      </c>
      <c r="P887" s="9">
        <f>VLOOKUP(C887,{"29 - Psychiatrie (Erwachsene)",1;"30 - Kinder- und Jugendpsychiatrie",1;"31 - Psychosomatik",1;"00 - Bitte eine Fachabteilung auswählen",0;0,0},2,0)</f>
        <v>0</v>
      </c>
      <c r="Q887" s="9">
        <f t="shared" si="93"/>
        <v>0</v>
      </c>
      <c r="R887" s="9">
        <f t="shared" si="94"/>
        <v>0</v>
      </c>
      <c r="S887" s="9">
        <f t="shared" si="95"/>
        <v>0</v>
      </c>
      <c r="T887" s="9">
        <f t="shared" si="96"/>
        <v>0</v>
      </c>
      <c r="V887" s="9">
        <f>VLOOKUP($C887,{"29 - Psychiatrie (Erwachsene)",1;"30 - Kinder- und Jugendpsychiatrie",1;"31 - Psychosomatik",1;"00 - Bitte eine Fachabteilung auswählen",0;0,0},2,0)</f>
        <v>0</v>
      </c>
      <c r="W887" s="9" t="str">
        <f>IF('Angaben KH-Standort'!$D$13&gt;0,"VJ","KJA")</f>
        <v>KJA</v>
      </c>
      <c r="X887" s="9" t="str">
        <f>VLOOKUP(C886,{"29 - Psychiatrie (Erwachsene)","Einrichtungen2";"30 - Kinder- und Jugendpsychiatrie","Einrichtungen2";"31 - Psychosomatik","Einrichtungen2";"00 - Bitte eine Einrichtung auswählen","Leer";0,"Leer"},2,0)</f>
        <v>Leer</v>
      </c>
      <c r="Y887" s="39" t="str">
        <f t="shared" si="97"/>
        <v>Leer</v>
      </c>
      <c r="Z887" s="9" t="str">
        <f>VLOOKUP($C887,{"29 - Psychiatrie (Erwachsene)","Psychiatrie";"30 - Kinder- und Jugendpsychiatrie","KJPsychiatrie";"31 - Psychosomatik","Psychosomatik";"00 - Bitte eine Fachabteilung auswählen","Leer";0,"Leer"},2,0)</f>
        <v>Leer</v>
      </c>
    </row>
    <row r="888" spans="2:26" ht="15" customHeight="1" x14ac:dyDescent="0.25">
      <c r="B888" s="78" t="str">
        <f t="shared" si="98"/>
        <v>!!!</v>
      </c>
      <c r="C888" s="279"/>
      <c r="D888" s="272"/>
      <c r="E888" s="280"/>
      <c r="F888" s="92"/>
      <c r="G888" s="281"/>
      <c r="H888" s="46"/>
      <c r="I888" s="46"/>
      <c r="J888" s="72"/>
      <c r="O888" s="9">
        <f t="shared" si="92"/>
        <v>0</v>
      </c>
      <c r="P888" s="9">
        <f>VLOOKUP(C888,{"29 - Psychiatrie (Erwachsene)",1;"30 - Kinder- und Jugendpsychiatrie",1;"31 - Psychosomatik",1;"00 - Bitte eine Fachabteilung auswählen",0;0,0},2,0)</f>
        <v>0</v>
      </c>
      <c r="Q888" s="9">
        <f t="shared" si="93"/>
        <v>0</v>
      </c>
      <c r="R888" s="9">
        <f t="shared" si="94"/>
        <v>0</v>
      </c>
      <c r="S888" s="9">
        <f t="shared" si="95"/>
        <v>0</v>
      </c>
      <c r="T888" s="9">
        <f t="shared" si="96"/>
        <v>0</v>
      </c>
      <c r="V888" s="9">
        <f>VLOOKUP($C888,{"29 - Psychiatrie (Erwachsene)",1;"30 - Kinder- und Jugendpsychiatrie",1;"31 - Psychosomatik",1;"00 - Bitte eine Fachabteilung auswählen",0;0,0},2,0)</f>
        <v>0</v>
      </c>
      <c r="W888" s="9" t="str">
        <f>IF('Angaben KH-Standort'!$D$13&gt;0,"VJ","KJA")</f>
        <v>KJA</v>
      </c>
      <c r="X888" s="9" t="str">
        <f>VLOOKUP(C887,{"29 - Psychiatrie (Erwachsene)","Einrichtungen2";"30 - Kinder- und Jugendpsychiatrie","Einrichtungen2";"31 - Psychosomatik","Einrichtungen2";"00 - Bitte eine Einrichtung auswählen","Leer";0,"Leer"},2,0)</f>
        <v>Leer</v>
      </c>
      <c r="Y888" s="39" t="str">
        <f t="shared" si="97"/>
        <v>Leer</v>
      </c>
      <c r="Z888" s="9" t="str">
        <f>VLOOKUP($C888,{"29 - Psychiatrie (Erwachsene)","Psychiatrie";"30 - Kinder- und Jugendpsychiatrie","KJPsychiatrie";"31 - Psychosomatik","Psychosomatik";"00 - Bitte eine Fachabteilung auswählen","Leer";0,"Leer"},2,0)</f>
        <v>Leer</v>
      </c>
    </row>
    <row r="889" spans="2:26" ht="15" customHeight="1" x14ac:dyDescent="0.25">
      <c r="B889" s="78" t="str">
        <f t="shared" si="98"/>
        <v>!!!</v>
      </c>
      <c r="C889" s="279"/>
      <c r="D889" s="272"/>
      <c r="E889" s="280"/>
      <c r="F889" s="92"/>
      <c r="G889" s="281"/>
      <c r="H889" s="46"/>
      <c r="I889" s="46"/>
      <c r="J889" s="72"/>
      <c r="O889" s="9">
        <f t="shared" si="92"/>
        <v>0</v>
      </c>
      <c r="P889" s="9">
        <f>VLOOKUP(C889,{"29 - Psychiatrie (Erwachsene)",1;"30 - Kinder- und Jugendpsychiatrie",1;"31 - Psychosomatik",1;"00 - Bitte eine Fachabteilung auswählen",0;0,0},2,0)</f>
        <v>0</v>
      </c>
      <c r="Q889" s="9">
        <f t="shared" si="93"/>
        <v>0</v>
      </c>
      <c r="R889" s="9">
        <f t="shared" si="94"/>
        <v>0</v>
      </c>
      <c r="S889" s="9">
        <f t="shared" si="95"/>
        <v>0</v>
      </c>
      <c r="T889" s="9">
        <f t="shared" si="96"/>
        <v>0</v>
      </c>
      <c r="V889" s="9">
        <f>VLOOKUP($C889,{"29 - Psychiatrie (Erwachsene)",1;"30 - Kinder- und Jugendpsychiatrie",1;"31 - Psychosomatik",1;"00 - Bitte eine Fachabteilung auswählen",0;0,0},2,0)</f>
        <v>0</v>
      </c>
      <c r="W889" s="9" t="str">
        <f>IF('Angaben KH-Standort'!$D$13&gt;0,"VJ","KJA")</f>
        <v>KJA</v>
      </c>
      <c r="X889" s="9" t="str">
        <f>VLOOKUP(C888,{"29 - Psychiatrie (Erwachsene)","Einrichtungen2";"30 - Kinder- und Jugendpsychiatrie","Einrichtungen2";"31 - Psychosomatik","Einrichtungen2";"00 - Bitte eine Einrichtung auswählen","Leer";0,"Leer"},2,0)</f>
        <v>Leer</v>
      </c>
      <c r="Y889" s="39" t="str">
        <f t="shared" si="97"/>
        <v>Leer</v>
      </c>
      <c r="Z889" s="9" t="str">
        <f>VLOOKUP($C889,{"29 - Psychiatrie (Erwachsene)","Psychiatrie";"30 - Kinder- und Jugendpsychiatrie","KJPsychiatrie";"31 - Psychosomatik","Psychosomatik";"00 - Bitte eine Fachabteilung auswählen","Leer";0,"Leer"},2,0)</f>
        <v>Leer</v>
      </c>
    </row>
    <row r="890" spans="2:26" ht="15" customHeight="1" x14ac:dyDescent="0.25">
      <c r="B890" s="78" t="str">
        <f t="shared" si="98"/>
        <v>!!!</v>
      </c>
      <c r="C890" s="279"/>
      <c r="D890" s="272"/>
      <c r="E890" s="280"/>
      <c r="F890" s="92"/>
      <c r="G890" s="281"/>
      <c r="H890" s="46"/>
      <c r="I890" s="46"/>
      <c r="J890" s="72"/>
      <c r="O890" s="9">
        <f t="shared" si="92"/>
        <v>0</v>
      </c>
      <c r="P890" s="9">
        <f>VLOOKUP(C890,{"29 - Psychiatrie (Erwachsene)",1;"30 - Kinder- und Jugendpsychiatrie",1;"31 - Psychosomatik",1;"00 - Bitte eine Fachabteilung auswählen",0;0,0},2,0)</f>
        <v>0</v>
      </c>
      <c r="Q890" s="9">
        <f t="shared" si="93"/>
        <v>0</v>
      </c>
      <c r="R890" s="9">
        <f t="shared" si="94"/>
        <v>0</v>
      </c>
      <c r="S890" s="9">
        <f t="shared" si="95"/>
        <v>0</v>
      </c>
      <c r="T890" s="9">
        <f t="shared" si="96"/>
        <v>0</v>
      </c>
      <c r="V890" s="9">
        <f>VLOOKUP($C890,{"29 - Psychiatrie (Erwachsene)",1;"30 - Kinder- und Jugendpsychiatrie",1;"31 - Psychosomatik",1;"00 - Bitte eine Fachabteilung auswählen",0;0,0},2,0)</f>
        <v>0</v>
      </c>
      <c r="W890" s="9" t="str">
        <f>IF('Angaben KH-Standort'!$D$13&gt;0,"VJ","KJA")</f>
        <v>KJA</v>
      </c>
      <c r="X890" s="9" t="str">
        <f>VLOOKUP(C889,{"29 - Psychiatrie (Erwachsene)","Einrichtungen2";"30 - Kinder- und Jugendpsychiatrie","Einrichtungen2";"31 - Psychosomatik","Einrichtungen2";"00 - Bitte eine Einrichtung auswählen","Leer";0,"Leer"},2,0)</f>
        <v>Leer</v>
      </c>
      <c r="Y890" s="39" t="str">
        <f t="shared" si="97"/>
        <v>Leer</v>
      </c>
      <c r="Z890" s="9" t="str">
        <f>VLOOKUP($C890,{"29 - Psychiatrie (Erwachsene)","Psychiatrie";"30 - Kinder- und Jugendpsychiatrie","KJPsychiatrie";"31 - Psychosomatik","Psychosomatik";"00 - Bitte eine Fachabteilung auswählen","Leer";0,"Leer"},2,0)</f>
        <v>Leer</v>
      </c>
    </row>
    <row r="891" spans="2:26" ht="15" customHeight="1" x14ac:dyDescent="0.25">
      <c r="B891" s="78" t="str">
        <f t="shared" si="98"/>
        <v>!!!</v>
      </c>
      <c r="C891" s="279"/>
      <c r="D891" s="272"/>
      <c r="E891" s="280"/>
      <c r="F891" s="92"/>
      <c r="G891" s="281"/>
      <c r="H891" s="46"/>
      <c r="I891" s="46"/>
      <c r="J891" s="72"/>
      <c r="O891" s="9">
        <f t="shared" si="92"/>
        <v>0</v>
      </c>
      <c r="P891" s="9">
        <f>VLOOKUP(C891,{"29 - Psychiatrie (Erwachsene)",1;"30 - Kinder- und Jugendpsychiatrie",1;"31 - Psychosomatik",1;"00 - Bitte eine Fachabteilung auswählen",0;0,0},2,0)</f>
        <v>0</v>
      </c>
      <c r="Q891" s="9">
        <f t="shared" si="93"/>
        <v>0</v>
      </c>
      <c r="R891" s="9">
        <f t="shared" si="94"/>
        <v>0</v>
      </c>
      <c r="S891" s="9">
        <f t="shared" si="95"/>
        <v>0</v>
      </c>
      <c r="T891" s="9">
        <f t="shared" si="96"/>
        <v>0</v>
      </c>
      <c r="V891" s="9">
        <f>VLOOKUP($C891,{"29 - Psychiatrie (Erwachsene)",1;"30 - Kinder- und Jugendpsychiatrie",1;"31 - Psychosomatik",1;"00 - Bitte eine Fachabteilung auswählen",0;0,0},2,0)</f>
        <v>0</v>
      </c>
      <c r="W891" s="9" t="str">
        <f>IF('Angaben KH-Standort'!$D$13&gt;0,"VJ","KJA")</f>
        <v>KJA</v>
      </c>
      <c r="X891" s="9" t="str">
        <f>VLOOKUP(C890,{"29 - Psychiatrie (Erwachsene)","Einrichtungen2";"30 - Kinder- und Jugendpsychiatrie","Einrichtungen2";"31 - Psychosomatik","Einrichtungen2";"00 - Bitte eine Einrichtung auswählen","Leer";0,"Leer"},2,0)</f>
        <v>Leer</v>
      </c>
      <c r="Y891" s="39" t="str">
        <f t="shared" si="97"/>
        <v>Leer</v>
      </c>
      <c r="Z891" s="9" t="str">
        <f>VLOOKUP($C891,{"29 - Psychiatrie (Erwachsene)","Psychiatrie";"30 - Kinder- und Jugendpsychiatrie","KJPsychiatrie";"31 - Psychosomatik","Psychosomatik";"00 - Bitte eine Fachabteilung auswählen","Leer";0,"Leer"},2,0)</f>
        <v>Leer</v>
      </c>
    </row>
    <row r="892" spans="2:26" ht="15" customHeight="1" x14ac:dyDescent="0.25">
      <c r="B892" s="78" t="str">
        <f t="shared" si="98"/>
        <v>!!!</v>
      </c>
      <c r="C892" s="279"/>
      <c r="D892" s="272"/>
      <c r="E892" s="280"/>
      <c r="F892" s="92"/>
      <c r="G892" s="281"/>
      <c r="H892" s="46"/>
      <c r="I892" s="46"/>
      <c r="J892" s="72"/>
      <c r="O892" s="9">
        <f t="shared" si="92"/>
        <v>0</v>
      </c>
      <c r="P892" s="9">
        <f>VLOOKUP(C892,{"29 - Psychiatrie (Erwachsene)",1;"30 - Kinder- und Jugendpsychiatrie",1;"31 - Psychosomatik",1;"00 - Bitte eine Fachabteilung auswählen",0;0,0},2,0)</f>
        <v>0</v>
      </c>
      <c r="Q892" s="9">
        <f t="shared" si="93"/>
        <v>0</v>
      </c>
      <c r="R892" s="9">
        <f t="shared" si="94"/>
        <v>0</v>
      </c>
      <c r="S892" s="9">
        <f t="shared" si="95"/>
        <v>0</v>
      </c>
      <c r="T892" s="9">
        <f t="shared" si="96"/>
        <v>0</v>
      </c>
      <c r="V892" s="9">
        <f>VLOOKUP($C892,{"29 - Psychiatrie (Erwachsene)",1;"30 - Kinder- und Jugendpsychiatrie",1;"31 - Psychosomatik",1;"00 - Bitte eine Fachabteilung auswählen",0;0,0},2,0)</f>
        <v>0</v>
      </c>
      <c r="W892" s="9" t="str">
        <f>IF('Angaben KH-Standort'!$D$13&gt;0,"VJ","KJA")</f>
        <v>KJA</v>
      </c>
      <c r="X892" s="9" t="str">
        <f>VLOOKUP(C891,{"29 - Psychiatrie (Erwachsene)","Einrichtungen2";"30 - Kinder- und Jugendpsychiatrie","Einrichtungen2";"31 - Psychosomatik","Einrichtungen2";"00 - Bitte eine Einrichtung auswählen","Leer";0,"Leer"},2,0)</f>
        <v>Leer</v>
      </c>
      <c r="Y892" s="39" t="str">
        <f t="shared" si="97"/>
        <v>Leer</v>
      </c>
      <c r="Z892" s="9" t="str">
        <f>VLOOKUP($C892,{"29 - Psychiatrie (Erwachsene)","Psychiatrie";"30 - Kinder- und Jugendpsychiatrie","KJPsychiatrie";"31 - Psychosomatik","Psychosomatik";"00 - Bitte eine Fachabteilung auswählen","Leer";0,"Leer"},2,0)</f>
        <v>Leer</v>
      </c>
    </row>
    <row r="893" spans="2:26" ht="15" customHeight="1" x14ac:dyDescent="0.25">
      <c r="B893" s="78" t="str">
        <f t="shared" si="98"/>
        <v>!!!</v>
      </c>
      <c r="C893" s="279"/>
      <c r="D893" s="272"/>
      <c r="E893" s="280"/>
      <c r="F893" s="92"/>
      <c r="G893" s="281"/>
      <c r="H893" s="46"/>
      <c r="I893" s="46"/>
      <c r="J893" s="72"/>
      <c r="O893" s="9">
        <f t="shared" si="92"/>
        <v>0</v>
      </c>
      <c r="P893" s="9">
        <f>VLOOKUP(C893,{"29 - Psychiatrie (Erwachsene)",1;"30 - Kinder- und Jugendpsychiatrie",1;"31 - Psychosomatik",1;"00 - Bitte eine Fachabteilung auswählen",0;0,0},2,0)</f>
        <v>0</v>
      </c>
      <c r="Q893" s="9">
        <f t="shared" si="93"/>
        <v>0</v>
      </c>
      <c r="R893" s="9">
        <f t="shared" si="94"/>
        <v>0</v>
      </c>
      <c r="S893" s="9">
        <f t="shared" si="95"/>
        <v>0</v>
      </c>
      <c r="T893" s="9">
        <f t="shared" si="96"/>
        <v>0</v>
      </c>
      <c r="V893" s="9">
        <f>VLOOKUP($C893,{"29 - Psychiatrie (Erwachsene)",1;"30 - Kinder- und Jugendpsychiatrie",1;"31 - Psychosomatik",1;"00 - Bitte eine Fachabteilung auswählen",0;0,0},2,0)</f>
        <v>0</v>
      </c>
      <c r="W893" s="9" t="str">
        <f>IF('Angaben KH-Standort'!$D$13&gt;0,"VJ","KJA")</f>
        <v>KJA</v>
      </c>
      <c r="X893" s="9" t="str">
        <f>VLOOKUP(C892,{"29 - Psychiatrie (Erwachsene)","Einrichtungen2";"30 - Kinder- und Jugendpsychiatrie","Einrichtungen2";"31 - Psychosomatik","Einrichtungen2";"00 - Bitte eine Einrichtung auswählen","Leer";0,"Leer"},2,0)</f>
        <v>Leer</v>
      </c>
      <c r="Y893" s="39" t="str">
        <f t="shared" si="97"/>
        <v>Leer</v>
      </c>
      <c r="Z893" s="9" t="str">
        <f>VLOOKUP($C893,{"29 - Psychiatrie (Erwachsene)","Psychiatrie";"30 - Kinder- und Jugendpsychiatrie","KJPsychiatrie";"31 - Psychosomatik","Psychosomatik";"00 - Bitte eine Fachabteilung auswählen","Leer";0,"Leer"},2,0)</f>
        <v>Leer</v>
      </c>
    </row>
    <row r="894" spans="2:26" ht="15" customHeight="1" x14ac:dyDescent="0.25">
      <c r="B894" s="78" t="str">
        <f t="shared" si="98"/>
        <v>!!!</v>
      </c>
      <c r="C894" s="279"/>
      <c r="D894" s="272"/>
      <c r="E894" s="280"/>
      <c r="F894" s="92"/>
      <c r="G894" s="281"/>
      <c r="H894" s="46"/>
      <c r="I894" s="46"/>
      <c r="J894" s="72"/>
      <c r="O894" s="9">
        <f t="shared" si="92"/>
        <v>0</v>
      </c>
      <c r="P894" s="9">
        <f>VLOOKUP(C894,{"29 - Psychiatrie (Erwachsene)",1;"30 - Kinder- und Jugendpsychiatrie",1;"31 - Psychosomatik",1;"00 - Bitte eine Fachabteilung auswählen",0;0,0},2,0)</f>
        <v>0</v>
      </c>
      <c r="Q894" s="9">
        <f t="shared" si="93"/>
        <v>0</v>
      </c>
      <c r="R894" s="9">
        <f t="shared" si="94"/>
        <v>0</v>
      </c>
      <c r="S894" s="9">
        <f t="shared" si="95"/>
        <v>0</v>
      </c>
      <c r="T894" s="9">
        <f t="shared" si="96"/>
        <v>0</v>
      </c>
      <c r="V894" s="9">
        <f>VLOOKUP($C894,{"29 - Psychiatrie (Erwachsene)",1;"30 - Kinder- und Jugendpsychiatrie",1;"31 - Psychosomatik",1;"00 - Bitte eine Fachabteilung auswählen",0;0,0},2,0)</f>
        <v>0</v>
      </c>
      <c r="W894" s="9" t="str">
        <f>IF('Angaben KH-Standort'!$D$13&gt;0,"VJ","KJA")</f>
        <v>KJA</v>
      </c>
      <c r="X894" s="9" t="str">
        <f>VLOOKUP(C893,{"29 - Psychiatrie (Erwachsene)","Einrichtungen2";"30 - Kinder- und Jugendpsychiatrie","Einrichtungen2";"31 - Psychosomatik","Einrichtungen2";"00 - Bitte eine Einrichtung auswählen","Leer";0,"Leer"},2,0)</f>
        <v>Leer</v>
      </c>
      <c r="Y894" s="39" t="str">
        <f t="shared" si="97"/>
        <v>Leer</v>
      </c>
      <c r="Z894" s="9" t="str">
        <f>VLOOKUP($C894,{"29 - Psychiatrie (Erwachsene)","Psychiatrie";"30 - Kinder- und Jugendpsychiatrie","KJPsychiatrie";"31 - Psychosomatik","Psychosomatik";"00 - Bitte eine Fachabteilung auswählen","Leer";0,"Leer"},2,0)</f>
        <v>Leer</v>
      </c>
    </row>
    <row r="895" spans="2:26" ht="15" customHeight="1" x14ac:dyDescent="0.25">
      <c r="B895" s="78" t="str">
        <f t="shared" si="98"/>
        <v>!!!</v>
      </c>
      <c r="C895" s="279"/>
      <c r="D895" s="272"/>
      <c r="E895" s="280"/>
      <c r="F895" s="92"/>
      <c r="G895" s="281"/>
      <c r="H895" s="46"/>
      <c r="I895" s="46"/>
      <c r="J895" s="72"/>
      <c r="O895" s="9">
        <f t="shared" si="92"/>
        <v>0</v>
      </c>
      <c r="P895" s="9">
        <f>VLOOKUP(C895,{"29 - Psychiatrie (Erwachsene)",1;"30 - Kinder- und Jugendpsychiatrie",1;"31 - Psychosomatik",1;"00 - Bitte eine Fachabteilung auswählen",0;0,0},2,0)</f>
        <v>0</v>
      </c>
      <c r="Q895" s="9">
        <f t="shared" si="93"/>
        <v>0</v>
      </c>
      <c r="R895" s="9">
        <f t="shared" si="94"/>
        <v>0</v>
      </c>
      <c r="S895" s="9">
        <f t="shared" si="95"/>
        <v>0</v>
      </c>
      <c r="T895" s="9">
        <f t="shared" si="96"/>
        <v>0</v>
      </c>
      <c r="V895" s="9">
        <f>VLOOKUP($C895,{"29 - Psychiatrie (Erwachsene)",1;"30 - Kinder- und Jugendpsychiatrie",1;"31 - Psychosomatik",1;"00 - Bitte eine Fachabteilung auswählen",0;0,0},2,0)</f>
        <v>0</v>
      </c>
      <c r="W895" s="9" t="str">
        <f>IF('Angaben KH-Standort'!$D$13&gt;0,"VJ","KJA")</f>
        <v>KJA</v>
      </c>
      <c r="X895" s="9" t="str">
        <f>VLOOKUP(C894,{"29 - Psychiatrie (Erwachsene)","Einrichtungen2";"30 - Kinder- und Jugendpsychiatrie","Einrichtungen2";"31 - Psychosomatik","Einrichtungen2";"00 - Bitte eine Einrichtung auswählen","Leer";0,"Leer"},2,0)</f>
        <v>Leer</v>
      </c>
      <c r="Y895" s="39" t="str">
        <f t="shared" si="97"/>
        <v>Leer</v>
      </c>
      <c r="Z895" s="9" t="str">
        <f>VLOOKUP($C895,{"29 - Psychiatrie (Erwachsene)","Psychiatrie";"30 - Kinder- und Jugendpsychiatrie","KJPsychiatrie";"31 - Psychosomatik","Psychosomatik";"00 - Bitte eine Fachabteilung auswählen","Leer";0,"Leer"},2,0)</f>
        <v>Leer</v>
      </c>
    </row>
    <row r="896" spans="2:26" ht="15" customHeight="1" x14ac:dyDescent="0.25">
      <c r="B896" s="78" t="str">
        <f t="shared" si="98"/>
        <v>!!!</v>
      </c>
      <c r="C896" s="279"/>
      <c r="D896" s="272"/>
      <c r="E896" s="280"/>
      <c r="F896" s="92"/>
      <c r="G896" s="281"/>
      <c r="H896" s="46"/>
      <c r="I896" s="46"/>
      <c r="J896" s="72"/>
      <c r="O896" s="9">
        <f t="shared" si="92"/>
        <v>0</v>
      </c>
      <c r="P896" s="9">
        <f>VLOOKUP(C896,{"29 - Psychiatrie (Erwachsene)",1;"30 - Kinder- und Jugendpsychiatrie",1;"31 - Psychosomatik",1;"00 - Bitte eine Fachabteilung auswählen",0;0,0},2,0)</f>
        <v>0</v>
      </c>
      <c r="Q896" s="9">
        <f t="shared" si="93"/>
        <v>0</v>
      </c>
      <c r="R896" s="9">
        <f t="shared" si="94"/>
        <v>0</v>
      </c>
      <c r="S896" s="9">
        <f t="shared" si="95"/>
        <v>0</v>
      </c>
      <c r="T896" s="9">
        <f t="shared" si="96"/>
        <v>0</v>
      </c>
      <c r="V896" s="9">
        <f>VLOOKUP($C896,{"29 - Psychiatrie (Erwachsene)",1;"30 - Kinder- und Jugendpsychiatrie",1;"31 - Psychosomatik",1;"00 - Bitte eine Fachabteilung auswählen",0;0,0},2,0)</f>
        <v>0</v>
      </c>
      <c r="W896" s="9" t="str">
        <f>IF('Angaben KH-Standort'!$D$13&gt;0,"VJ","KJA")</f>
        <v>KJA</v>
      </c>
      <c r="X896" s="9" t="str">
        <f>VLOOKUP(C895,{"29 - Psychiatrie (Erwachsene)","Einrichtungen2";"30 - Kinder- und Jugendpsychiatrie","Einrichtungen2";"31 - Psychosomatik","Einrichtungen2";"00 - Bitte eine Einrichtung auswählen","Leer";0,"Leer"},2,0)</f>
        <v>Leer</v>
      </c>
      <c r="Y896" s="39" t="str">
        <f t="shared" si="97"/>
        <v>Leer</v>
      </c>
      <c r="Z896" s="9" t="str">
        <f>VLOOKUP($C896,{"29 - Psychiatrie (Erwachsene)","Psychiatrie";"30 - Kinder- und Jugendpsychiatrie","KJPsychiatrie";"31 - Psychosomatik","Psychosomatik";"00 - Bitte eine Fachabteilung auswählen","Leer";0,"Leer"},2,0)</f>
        <v>Leer</v>
      </c>
    </row>
    <row r="897" spans="2:26" ht="15" customHeight="1" x14ac:dyDescent="0.25">
      <c r="B897" s="78" t="str">
        <f t="shared" si="98"/>
        <v>!!!</v>
      </c>
      <c r="C897" s="279"/>
      <c r="D897" s="272"/>
      <c r="E897" s="280"/>
      <c r="F897" s="92"/>
      <c r="G897" s="281"/>
      <c r="H897" s="46"/>
      <c r="I897" s="46"/>
      <c r="J897" s="72"/>
      <c r="O897" s="9">
        <f t="shared" si="92"/>
        <v>0</v>
      </c>
      <c r="P897" s="9">
        <f>VLOOKUP(C897,{"29 - Psychiatrie (Erwachsene)",1;"30 - Kinder- und Jugendpsychiatrie",1;"31 - Psychosomatik",1;"00 - Bitte eine Fachabteilung auswählen",0;0,0},2,0)</f>
        <v>0</v>
      </c>
      <c r="Q897" s="9">
        <f t="shared" si="93"/>
        <v>0</v>
      </c>
      <c r="R897" s="9">
        <f t="shared" si="94"/>
        <v>0</v>
      </c>
      <c r="S897" s="9">
        <f t="shared" si="95"/>
        <v>0</v>
      </c>
      <c r="T897" s="9">
        <f t="shared" si="96"/>
        <v>0</v>
      </c>
      <c r="V897" s="9">
        <f>VLOOKUP($C897,{"29 - Psychiatrie (Erwachsene)",1;"30 - Kinder- und Jugendpsychiatrie",1;"31 - Psychosomatik",1;"00 - Bitte eine Fachabteilung auswählen",0;0,0},2,0)</f>
        <v>0</v>
      </c>
      <c r="W897" s="9" t="str">
        <f>IF('Angaben KH-Standort'!$D$13&gt;0,"VJ","KJA")</f>
        <v>KJA</v>
      </c>
      <c r="X897" s="9" t="str">
        <f>VLOOKUP(C896,{"29 - Psychiatrie (Erwachsene)","Einrichtungen2";"30 - Kinder- und Jugendpsychiatrie","Einrichtungen2";"31 - Psychosomatik","Einrichtungen2";"00 - Bitte eine Einrichtung auswählen","Leer";0,"Leer"},2,0)</f>
        <v>Leer</v>
      </c>
      <c r="Y897" s="39" t="str">
        <f t="shared" si="97"/>
        <v>Leer</v>
      </c>
      <c r="Z897" s="9" t="str">
        <f>VLOOKUP($C897,{"29 - Psychiatrie (Erwachsene)","Psychiatrie";"30 - Kinder- und Jugendpsychiatrie","KJPsychiatrie";"31 - Psychosomatik","Psychosomatik";"00 - Bitte eine Fachabteilung auswählen","Leer";0,"Leer"},2,0)</f>
        <v>Leer</v>
      </c>
    </row>
    <row r="898" spans="2:26" ht="15" customHeight="1" x14ac:dyDescent="0.25">
      <c r="B898" s="78" t="str">
        <f t="shared" si="98"/>
        <v>!!!</v>
      </c>
      <c r="C898" s="279"/>
      <c r="D898" s="272"/>
      <c r="E898" s="280"/>
      <c r="F898" s="92"/>
      <c r="G898" s="281"/>
      <c r="H898" s="46"/>
      <c r="I898" s="46"/>
      <c r="J898" s="72"/>
      <c r="O898" s="9">
        <f t="shared" si="92"/>
        <v>0</v>
      </c>
      <c r="P898" s="9">
        <f>VLOOKUP(C898,{"29 - Psychiatrie (Erwachsene)",1;"30 - Kinder- und Jugendpsychiatrie",1;"31 - Psychosomatik",1;"00 - Bitte eine Fachabteilung auswählen",0;0,0},2,0)</f>
        <v>0</v>
      </c>
      <c r="Q898" s="9">
        <f t="shared" si="93"/>
        <v>0</v>
      </c>
      <c r="R898" s="9">
        <f t="shared" si="94"/>
        <v>0</v>
      </c>
      <c r="S898" s="9">
        <f t="shared" si="95"/>
        <v>0</v>
      </c>
      <c r="T898" s="9">
        <f t="shared" si="96"/>
        <v>0</v>
      </c>
      <c r="V898" s="9">
        <f>VLOOKUP($C898,{"29 - Psychiatrie (Erwachsene)",1;"30 - Kinder- und Jugendpsychiatrie",1;"31 - Psychosomatik",1;"00 - Bitte eine Fachabteilung auswählen",0;0,0},2,0)</f>
        <v>0</v>
      </c>
      <c r="W898" s="9" t="str">
        <f>IF('Angaben KH-Standort'!$D$13&gt;0,"VJ","KJA")</f>
        <v>KJA</v>
      </c>
      <c r="X898" s="9" t="str">
        <f>VLOOKUP(C897,{"29 - Psychiatrie (Erwachsene)","Einrichtungen2";"30 - Kinder- und Jugendpsychiatrie","Einrichtungen2";"31 - Psychosomatik","Einrichtungen2";"00 - Bitte eine Einrichtung auswählen","Leer";0,"Leer"},2,0)</f>
        <v>Leer</v>
      </c>
      <c r="Y898" s="39" t="str">
        <f t="shared" si="97"/>
        <v>Leer</v>
      </c>
      <c r="Z898" s="9" t="str">
        <f>VLOOKUP($C898,{"29 - Psychiatrie (Erwachsene)","Psychiatrie";"30 - Kinder- und Jugendpsychiatrie","KJPsychiatrie";"31 - Psychosomatik","Psychosomatik";"00 - Bitte eine Fachabteilung auswählen","Leer";0,"Leer"},2,0)</f>
        <v>Leer</v>
      </c>
    </row>
    <row r="899" spans="2:26" ht="15" customHeight="1" x14ac:dyDescent="0.25">
      <c r="B899" s="78" t="str">
        <f t="shared" si="98"/>
        <v>!!!</v>
      </c>
      <c r="C899" s="279"/>
      <c r="D899" s="272"/>
      <c r="E899" s="280"/>
      <c r="F899" s="92"/>
      <c r="G899" s="281"/>
      <c r="H899" s="46"/>
      <c r="I899" s="46"/>
      <c r="J899" s="72"/>
      <c r="O899" s="9">
        <f t="shared" si="92"/>
        <v>0</v>
      </c>
      <c r="P899" s="9">
        <f>VLOOKUP(C899,{"29 - Psychiatrie (Erwachsene)",1;"30 - Kinder- und Jugendpsychiatrie",1;"31 - Psychosomatik",1;"00 - Bitte eine Fachabteilung auswählen",0;0,0},2,0)</f>
        <v>0</v>
      </c>
      <c r="Q899" s="9">
        <f t="shared" si="93"/>
        <v>0</v>
      </c>
      <c r="R899" s="9">
        <f t="shared" si="94"/>
        <v>0</v>
      </c>
      <c r="S899" s="9">
        <f t="shared" si="95"/>
        <v>0</v>
      </c>
      <c r="T899" s="9">
        <f t="shared" si="96"/>
        <v>0</v>
      </c>
      <c r="V899" s="9">
        <f>VLOOKUP($C899,{"29 - Psychiatrie (Erwachsene)",1;"30 - Kinder- und Jugendpsychiatrie",1;"31 - Psychosomatik",1;"00 - Bitte eine Fachabteilung auswählen",0;0,0},2,0)</f>
        <v>0</v>
      </c>
      <c r="W899" s="9" t="str">
        <f>IF('Angaben KH-Standort'!$D$13&gt;0,"VJ","KJA")</f>
        <v>KJA</v>
      </c>
      <c r="X899" s="9" t="str">
        <f>VLOOKUP(C898,{"29 - Psychiatrie (Erwachsene)","Einrichtungen2";"30 - Kinder- und Jugendpsychiatrie","Einrichtungen2";"31 - Psychosomatik","Einrichtungen2";"00 - Bitte eine Einrichtung auswählen","Leer";0,"Leer"},2,0)</f>
        <v>Leer</v>
      </c>
      <c r="Y899" s="39" t="str">
        <f t="shared" si="97"/>
        <v>Leer</v>
      </c>
      <c r="Z899" s="9" t="str">
        <f>VLOOKUP($C899,{"29 - Psychiatrie (Erwachsene)","Psychiatrie";"30 - Kinder- und Jugendpsychiatrie","KJPsychiatrie";"31 - Psychosomatik","Psychosomatik";"00 - Bitte eine Fachabteilung auswählen","Leer";0,"Leer"},2,0)</f>
        <v>Leer</v>
      </c>
    </row>
    <row r="900" spans="2:26" ht="15" customHeight="1" x14ac:dyDescent="0.25">
      <c r="B900" s="78" t="str">
        <f t="shared" si="98"/>
        <v>!!!</v>
      </c>
      <c r="C900" s="279"/>
      <c r="D900" s="272"/>
      <c r="E900" s="280"/>
      <c r="F900" s="92"/>
      <c r="G900" s="281"/>
      <c r="H900" s="46"/>
      <c r="I900" s="46"/>
      <c r="J900" s="72"/>
      <c r="O900" s="9">
        <f t="shared" si="92"/>
        <v>0</v>
      </c>
      <c r="P900" s="9">
        <f>VLOOKUP(C900,{"29 - Psychiatrie (Erwachsene)",1;"30 - Kinder- und Jugendpsychiatrie",1;"31 - Psychosomatik",1;"00 - Bitte eine Fachabteilung auswählen",0;0,0},2,0)</f>
        <v>0</v>
      </c>
      <c r="Q900" s="9">
        <f t="shared" si="93"/>
        <v>0</v>
      </c>
      <c r="R900" s="9">
        <f t="shared" si="94"/>
        <v>0</v>
      </c>
      <c r="S900" s="9">
        <f t="shared" si="95"/>
        <v>0</v>
      </c>
      <c r="T900" s="9">
        <f t="shared" si="96"/>
        <v>0</v>
      </c>
      <c r="V900" s="9">
        <f>VLOOKUP($C900,{"29 - Psychiatrie (Erwachsene)",1;"30 - Kinder- und Jugendpsychiatrie",1;"31 - Psychosomatik",1;"00 - Bitte eine Fachabteilung auswählen",0;0,0},2,0)</f>
        <v>0</v>
      </c>
      <c r="W900" s="9" t="str">
        <f>IF('Angaben KH-Standort'!$D$13&gt;0,"VJ","KJA")</f>
        <v>KJA</v>
      </c>
      <c r="X900" s="9" t="str">
        <f>VLOOKUP(C899,{"29 - Psychiatrie (Erwachsene)","Einrichtungen2";"30 - Kinder- und Jugendpsychiatrie","Einrichtungen2";"31 - Psychosomatik","Einrichtungen2";"00 - Bitte eine Einrichtung auswählen","Leer";0,"Leer"},2,0)</f>
        <v>Leer</v>
      </c>
      <c r="Y900" s="39" t="str">
        <f t="shared" si="97"/>
        <v>Leer</v>
      </c>
      <c r="Z900" s="9" t="str">
        <f>VLOOKUP($C900,{"29 - Psychiatrie (Erwachsene)","Psychiatrie";"30 - Kinder- und Jugendpsychiatrie","KJPsychiatrie";"31 - Psychosomatik","Psychosomatik";"00 - Bitte eine Fachabteilung auswählen","Leer";0,"Leer"},2,0)</f>
        <v>Leer</v>
      </c>
    </row>
    <row r="901" spans="2:26" ht="15" customHeight="1" x14ac:dyDescent="0.25">
      <c r="B901" s="78" t="str">
        <f t="shared" si="98"/>
        <v>!!!</v>
      </c>
      <c r="C901" s="279"/>
      <c r="D901" s="272"/>
      <c r="E901" s="280"/>
      <c r="F901" s="92"/>
      <c r="G901" s="281"/>
      <c r="H901" s="46"/>
      <c r="I901" s="46"/>
      <c r="J901" s="72"/>
      <c r="O901" s="9">
        <f t="shared" si="92"/>
        <v>0</v>
      </c>
      <c r="P901" s="9">
        <f>VLOOKUP(C901,{"29 - Psychiatrie (Erwachsene)",1;"30 - Kinder- und Jugendpsychiatrie",1;"31 - Psychosomatik",1;"00 - Bitte eine Fachabteilung auswählen",0;0,0},2,0)</f>
        <v>0</v>
      </c>
      <c r="Q901" s="9">
        <f t="shared" si="93"/>
        <v>0</v>
      </c>
      <c r="R901" s="9">
        <f t="shared" si="94"/>
        <v>0</v>
      </c>
      <c r="S901" s="9">
        <f t="shared" si="95"/>
        <v>0</v>
      </c>
      <c r="T901" s="9">
        <f t="shared" si="96"/>
        <v>0</v>
      </c>
      <c r="V901" s="9">
        <f>VLOOKUP($C901,{"29 - Psychiatrie (Erwachsene)",1;"30 - Kinder- und Jugendpsychiatrie",1;"31 - Psychosomatik",1;"00 - Bitte eine Fachabteilung auswählen",0;0,0},2,0)</f>
        <v>0</v>
      </c>
      <c r="W901" s="9" t="str">
        <f>IF('Angaben KH-Standort'!$D$13&gt;0,"VJ","KJA")</f>
        <v>KJA</v>
      </c>
      <c r="X901" s="9" t="str">
        <f>VLOOKUP(C900,{"29 - Psychiatrie (Erwachsene)","Einrichtungen2";"30 - Kinder- und Jugendpsychiatrie","Einrichtungen2";"31 - Psychosomatik","Einrichtungen2";"00 - Bitte eine Einrichtung auswählen","Leer";0,"Leer"},2,0)</f>
        <v>Leer</v>
      </c>
      <c r="Y901" s="39" t="str">
        <f t="shared" si="97"/>
        <v>Leer</v>
      </c>
      <c r="Z901" s="9" t="str">
        <f>VLOOKUP($C901,{"29 - Psychiatrie (Erwachsene)","Psychiatrie";"30 - Kinder- und Jugendpsychiatrie","KJPsychiatrie";"31 - Psychosomatik","Psychosomatik";"00 - Bitte eine Fachabteilung auswählen","Leer";0,"Leer"},2,0)</f>
        <v>Leer</v>
      </c>
    </row>
    <row r="902" spans="2:26" ht="15" customHeight="1" x14ac:dyDescent="0.25">
      <c r="B902" s="78" t="str">
        <f t="shared" si="98"/>
        <v>!!!</v>
      </c>
      <c r="C902" s="279"/>
      <c r="D902" s="272"/>
      <c r="E902" s="280"/>
      <c r="F902" s="92"/>
      <c r="G902" s="281"/>
      <c r="H902" s="46"/>
      <c r="I902" s="46"/>
      <c r="J902" s="72"/>
      <c r="O902" s="9">
        <f t="shared" si="92"/>
        <v>0</v>
      </c>
      <c r="P902" s="9">
        <f>VLOOKUP(C902,{"29 - Psychiatrie (Erwachsene)",1;"30 - Kinder- und Jugendpsychiatrie",1;"31 - Psychosomatik",1;"00 - Bitte eine Fachabteilung auswählen",0;0,0},2,0)</f>
        <v>0</v>
      </c>
      <c r="Q902" s="9">
        <f t="shared" si="93"/>
        <v>0</v>
      </c>
      <c r="R902" s="9">
        <f t="shared" si="94"/>
        <v>0</v>
      </c>
      <c r="S902" s="9">
        <f t="shared" si="95"/>
        <v>0</v>
      </c>
      <c r="T902" s="9">
        <f t="shared" si="96"/>
        <v>0</v>
      </c>
      <c r="V902" s="9">
        <f>VLOOKUP($C902,{"29 - Psychiatrie (Erwachsene)",1;"30 - Kinder- und Jugendpsychiatrie",1;"31 - Psychosomatik",1;"00 - Bitte eine Fachabteilung auswählen",0;0,0},2,0)</f>
        <v>0</v>
      </c>
      <c r="W902" s="9" t="str">
        <f>IF('Angaben KH-Standort'!$D$13&gt;0,"VJ","KJA")</f>
        <v>KJA</v>
      </c>
      <c r="X902" s="9" t="str">
        <f>VLOOKUP(C901,{"29 - Psychiatrie (Erwachsene)","Einrichtungen2";"30 - Kinder- und Jugendpsychiatrie","Einrichtungen2";"31 - Psychosomatik","Einrichtungen2";"00 - Bitte eine Einrichtung auswählen","Leer";0,"Leer"},2,0)</f>
        <v>Leer</v>
      </c>
      <c r="Y902" s="39" t="str">
        <f t="shared" si="97"/>
        <v>Leer</v>
      </c>
      <c r="Z902" s="9" t="str">
        <f>VLOOKUP($C902,{"29 - Psychiatrie (Erwachsene)","Psychiatrie";"30 - Kinder- und Jugendpsychiatrie","KJPsychiatrie";"31 - Psychosomatik","Psychosomatik";"00 - Bitte eine Fachabteilung auswählen","Leer";0,"Leer"},2,0)</f>
        <v>Leer</v>
      </c>
    </row>
    <row r="903" spans="2:26" ht="15" customHeight="1" x14ac:dyDescent="0.25">
      <c r="B903" s="78" t="str">
        <f t="shared" si="98"/>
        <v>!!!</v>
      </c>
      <c r="C903" s="279"/>
      <c r="D903" s="272"/>
      <c r="E903" s="280"/>
      <c r="F903" s="92"/>
      <c r="G903" s="281"/>
      <c r="H903" s="46"/>
      <c r="I903" s="46"/>
      <c r="J903" s="72"/>
      <c r="O903" s="9">
        <f t="shared" si="92"/>
        <v>0</v>
      </c>
      <c r="P903" s="9">
        <f>VLOOKUP(C903,{"29 - Psychiatrie (Erwachsene)",1;"30 - Kinder- und Jugendpsychiatrie",1;"31 - Psychosomatik",1;"00 - Bitte eine Fachabteilung auswählen",0;0,0},2,0)</f>
        <v>0</v>
      </c>
      <c r="Q903" s="9">
        <f t="shared" si="93"/>
        <v>0</v>
      </c>
      <c r="R903" s="9">
        <f t="shared" si="94"/>
        <v>0</v>
      </c>
      <c r="S903" s="9">
        <f t="shared" si="95"/>
        <v>0</v>
      </c>
      <c r="T903" s="9">
        <f t="shared" si="96"/>
        <v>0</v>
      </c>
      <c r="V903" s="9">
        <f>VLOOKUP($C903,{"29 - Psychiatrie (Erwachsene)",1;"30 - Kinder- und Jugendpsychiatrie",1;"31 - Psychosomatik",1;"00 - Bitte eine Fachabteilung auswählen",0;0,0},2,0)</f>
        <v>0</v>
      </c>
      <c r="W903" s="9" t="str">
        <f>IF('Angaben KH-Standort'!$D$13&gt;0,"VJ","KJA")</f>
        <v>KJA</v>
      </c>
      <c r="X903" s="9" t="str">
        <f>VLOOKUP(C902,{"29 - Psychiatrie (Erwachsene)","Einrichtungen2";"30 - Kinder- und Jugendpsychiatrie","Einrichtungen2";"31 - Psychosomatik","Einrichtungen2";"00 - Bitte eine Einrichtung auswählen","Leer";0,"Leer"},2,0)</f>
        <v>Leer</v>
      </c>
      <c r="Y903" s="39" t="str">
        <f t="shared" si="97"/>
        <v>Leer</v>
      </c>
      <c r="Z903" s="9" t="str">
        <f>VLOOKUP($C903,{"29 - Psychiatrie (Erwachsene)","Psychiatrie";"30 - Kinder- und Jugendpsychiatrie","KJPsychiatrie";"31 - Psychosomatik","Psychosomatik";"00 - Bitte eine Fachabteilung auswählen","Leer";0,"Leer"},2,0)</f>
        <v>Leer</v>
      </c>
    </row>
    <row r="904" spans="2:26" ht="15" customHeight="1" x14ac:dyDescent="0.25">
      <c r="B904" s="78" t="str">
        <f t="shared" si="98"/>
        <v>!!!</v>
      </c>
      <c r="C904" s="279"/>
      <c r="D904" s="272"/>
      <c r="E904" s="280"/>
      <c r="F904" s="92"/>
      <c r="G904" s="281"/>
      <c r="H904" s="46"/>
      <c r="I904" s="46"/>
      <c r="J904" s="72"/>
      <c r="O904" s="9">
        <f t="shared" si="92"/>
        <v>0</v>
      </c>
      <c r="P904" s="9">
        <f>VLOOKUP(C904,{"29 - Psychiatrie (Erwachsene)",1;"30 - Kinder- und Jugendpsychiatrie",1;"31 - Psychosomatik",1;"00 - Bitte eine Fachabteilung auswählen",0;0,0},2,0)</f>
        <v>0</v>
      </c>
      <c r="Q904" s="9">
        <f t="shared" si="93"/>
        <v>0</v>
      </c>
      <c r="R904" s="9">
        <f t="shared" si="94"/>
        <v>0</v>
      </c>
      <c r="S904" s="9">
        <f t="shared" si="95"/>
        <v>0</v>
      </c>
      <c r="T904" s="9">
        <f t="shared" si="96"/>
        <v>0</v>
      </c>
      <c r="V904" s="9">
        <f>VLOOKUP($C904,{"29 - Psychiatrie (Erwachsene)",1;"30 - Kinder- und Jugendpsychiatrie",1;"31 - Psychosomatik",1;"00 - Bitte eine Fachabteilung auswählen",0;0,0},2,0)</f>
        <v>0</v>
      </c>
      <c r="W904" s="9" t="str">
        <f>IF('Angaben KH-Standort'!$D$13&gt;0,"VJ","KJA")</f>
        <v>KJA</v>
      </c>
      <c r="X904" s="9" t="str">
        <f>VLOOKUP(C903,{"29 - Psychiatrie (Erwachsene)","Einrichtungen2";"30 - Kinder- und Jugendpsychiatrie","Einrichtungen2";"31 - Psychosomatik","Einrichtungen2";"00 - Bitte eine Einrichtung auswählen","Leer";0,"Leer"},2,0)</f>
        <v>Leer</v>
      </c>
      <c r="Y904" s="39" t="str">
        <f t="shared" si="97"/>
        <v>Leer</v>
      </c>
      <c r="Z904" s="9" t="str">
        <f>VLOOKUP($C904,{"29 - Psychiatrie (Erwachsene)","Psychiatrie";"30 - Kinder- und Jugendpsychiatrie","KJPsychiatrie";"31 - Psychosomatik","Psychosomatik";"00 - Bitte eine Fachabteilung auswählen","Leer";0,"Leer"},2,0)</f>
        <v>Leer</v>
      </c>
    </row>
    <row r="905" spans="2:26" ht="15" customHeight="1" x14ac:dyDescent="0.25">
      <c r="B905" s="78" t="str">
        <f t="shared" si="98"/>
        <v>!!!</v>
      </c>
      <c r="C905" s="279"/>
      <c r="D905" s="272"/>
      <c r="E905" s="280"/>
      <c r="F905" s="92"/>
      <c r="G905" s="281"/>
      <c r="H905" s="46"/>
      <c r="I905" s="46"/>
      <c r="J905" s="72"/>
      <c r="O905" s="9">
        <f t="shared" si="92"/>
        <v>0</v>
      </c>
      <c r="P905" s="9">
        <f>VLOOKUP(C905,{"29 - Psychiatrie (Erwachsene)",1;"30 - Kinder- und Jugendpsychiatrie",1;"31 - Psychosomatik",1;"00 - Bitte eine Fachabteilung auswählen",0;0,0},2,0)</f>
        <v>0</v>
      </c>
      <c r="Q905" s="9">
        <f t="shared" si="93"/>
        <v>0</v>
      </c>
      <c r="R905" s="9">
        <f t="shared" si="94"/>
        <v>0</v>
      </c>
      <c r="S905" s="9">
        <f t="shared" si="95"/>
        <v>0</v>
      </c>
      <c r="T905" s="9">
        <f t="shared" si="96"/>
        <v>0</v>
      </c>
      <c r="V905" s="9">
        <f>VLOOKUP($C905,{"29 - Psychiatrie (Erwachsene)",1;"30 - Kinder- und Jugendpsychiatrie",1;"31 - Psychosomatik",1;"00 - Bitte eine Fachabteilung auswählen",0;0,0},2,0)</f>
        <v>0</v>
      </c>
      <c r="W905" s="9" t="str">
        <f>IF('Angaben KH-Standort'!$D$13&gt;0,"VJ","KJA")</f>
        <v>KJA</v>
      </c>
      <c r="X905" s="9" t="str">
        <f>VLOOKUP(C904,{"29 - Psychiatrie (Erwachsene)","Einrichtungen2";"30 - Kinder- und Jugendpsychiatrie","Einrichtungen2";"31 - Psychosomatik","Einrichtungen2";"00 - Bitte eine Einrichtung auswählen","Leer";0,"Leer"},2,0)</f>
        <v>Leer</v>
      </c>
      <c r="Y905" s="39" t="str">
        <f t="shared" si="97"/>
        <v>Leer</v>
      </c>
      <c r="Z905" s="9" t="str">
        <f>VLOOKUP($C905,{"29 - Psychiatrie (Erwachsene)","Psychiatrie";"30 - Kinder- und Jugendpsychiatrie","KJPsychiatrie";"31 - Psychosomatik","Psychosomatik";"00 - Bitte eine Fachabteilung auswählen","Leer";0,"Leer"},2,0)</f>
        <v>Leer</v>
      </c>
    </row>
    <row r="906" spans="2:26" ht="15" customHeight="1" x14ac:dyDescent="0.25">
      <c r="B906" s="78" t="str">
        <f t="shared" si="98"/>
        <v>!!!</v>
      </c>
      <c r="C906" s="279"/>
      <c r="D906" s="272"/>
      <c r="E906" s="280"/>
      <c r="F906" s="92"/>
      <c r="G906" s="281"/>
      <c r="H906" s="46"/>
      <c r="I906" s="46"/>
      <c r="J906" s="72"/>
      <c r="O906" s="9">
        <f t="shared" si="92"/>
        <v>0</v>
      </c>
      <c r="P906" s="9">
        <f>VLOOKUP(C906,{"29 - Psychiatrie (Erwachsene)",1;"30 - Kinder- und Jugendpsychiatrie",1;"31 - Psychosomatik",1;"00 - Bitte eine Fachabteilung auswählen",0;0,0},2,0)</f>
        <v>0</v>
      </c>
      <c r="Q906" s="9">
        <f t="shared" si="93"/>
        <v>0</v>
      </c>
      <c r="R906" s="9">
        <f t="shared" si="94"/>
        <v>0</v>
      </c>
      <c r="S906" s="9">
        <f t="shared" si="95"/>
        <v>0</v>
      </c>
      <c r="T906" s="9">
        <f t="shared" si="96"/>
        <v>0</v>
      </c>
      <c r="V906" s="9">
        <f>VLOOKUP($C906,{"29 - Psychiatrie (Erwachsene)",1;"30 - Kinder- und Jugendpsychiatrie",1;"31 - Psychosomatik",1;"00 - Bitte eine Fachabteilung auswählen",0;0,0},2,0)</f>
        <v>0</v>
      </c>
      <c r="W906" s="9" t="str">
        <f>IF('Angaben KH-Standort'!$D$13&gt;0,"VJ","KJA")</f>
        <v>KJA</v>
      </c>
      <c r="X906" s="9" t="str">
        <f>VLOOKUP(C905,{"29 - Psychiatrie (Erwachsene)","Einrichtungen2";"30 - Kinder- und Jugendpsychiatrie","Einrichtungen2";"31 - Psychosomatik","Einrichtungen2";"00 - Bitte eine Einrichtung auswählen","Leer";0,"Leer"},2,0)</f>
        <v>Leer</v>
      </c>
      <c r="Y906" s="39" t="str">
        <f t="shared" si="97"/>
        <v>Leer</v>
      </c>
      <c r="Z906" s="9" t="str">
        <f>VLOOKUP($C906,{"29 - Psychiatrie (Erwachsene)","Psychiatrie";"30 - Kinder- und Jugendpsychiatrie","KJPsychiatrie";"31 - Psychosomatik","Psychosomatik";"00 - Bitte eine Fachabteilung auswählen","Leer";0,"Leer"},2,0)</f>
        <v>Leer</v>
      </c>
    </row>
    <row r="907" spans="2:26" ht="15" customHeight="1" x14ac:dyDescent="0.25">
      <c r="B907" s="78" t="str">
        <f t="shared" si="98"/>
        <v>!!!</v>
      </c>
      <c r="C907" s="279"/>
      <c r="D907" s="272"/>
      <c r="E907" s="280"/>
      <c r="F907" s="92"/>
      <c r="G907" s="281"/>
      <c r="H907" s="46"/>
      <c r="I907" s="46"/>
      <c r="J907" s="72"/>
      <c r="O907" s="9">
        <f t="shared" si="92"/>
        <v>0</v>
      </c>
      <c r="P907" s="9">
        <f>VLOOKUP(C907,{"29 - Psychiatrie (Erwachsene)",1;"30 - Kinder- und Jugendpsychiatrie",1;"31 - Psychosomatik",1;"00 - Bitte eine Fachabteilung auswählen",0;0,0},2,0)</f>
        <v>0</v>
      </c>
      <c r="Q907" s="9">
        <f t="shared" si="93"/>
        <v>0</v>
      </c>
      <c r="R907" s="9">
        <f t="shared" si="94"/>
        <v>0</v>
      </c>
      <c r="S907" s="9">
        <f t="shared" si="95"/>
        <v>0</v>
      </c>
      <c r="T907" s="9">
        <f t="shared" si="96"/>
        <v>0</v>
      </c>
      <c r="V907" s="9">
        <f>VLOOKUP($C907,{"29 - Psychiatrie (Erwachsene)",1;"30 - Kinder- und Jugendpsychiatrie",1;"31 - Psychosomatik",1;"00 - Bitte eine Fachabteilung auswählen",0;0,0},2,0)</f>
        <v>0</v>
      </c>
      <c r="W907" s="9" t="str">
        <f>IF('Angaben KH-Standort'!$D$13&gt;0,"VJ","KJA")</f>
        <v>KJA</v>
      </c>
      <c r="X907" s="9" t="str">
        <f>VLOOKUP(C906,{"29 - Psychiatrie (Erwachsene)","Einrichtungen2";"30 - Kinder- und Jugendpsychiatrie","Einrichtungen2";"31 - Psychosomatik","Einrichtungen2";"00 - Bitte eine Einrichtung auswählen","Leer";0,"Leer"},2,0)</f>
        <v>Leer</v>
      </c>
      <c r="Y907" s="39" t="str">
        <f t="shared" si="97"/>
        <v>Leer</v>
      </c>
      <c r="Z907" s="9" t="str">
        <f>VLOOKUP($C907,{"29 - Psychiatrie (Erwachsene)","Psychiatrie";"30 - Kinder- und Jugendpsychiatrie","KJPsychiatrie";"31 - Psychosomatik","Psychosomatik";"00 - Bitte eine Fachabteilung auswählen","Leer";0,"Leer"},2,0)</f>
        <v>Leer</v>
      </c>
    </row>
    <row r="908" spans="2:26" ht="15" customHeight="1" x14ac:dyDescent="0.25">
      <c r="B908" s="78" t="str">
        <f t="shared" si="98"/>
        <v>!!!</v>
      </c>
      <c r="C908" s="279"/>
      <c r="D908" s="272"/>
      <c r="E908" s="280"/>
      <c r="F908" s="92"/>
      <c r="G908" s="281"/>
      <c r="H908" s="46"/>
      <c r="I908" s="46"/>
      <c r="J908" s="72"/>
      <c r="O908" s="9">
        <f t="shared" si="92"/>
        <v>0</v>
      </c>
      <c r="P908" s="9">
        <f>VLOOKUP(C908,{"29 - Psychiatrie (Erwachsene)",1;"30 - Kinder- und Jugendpsychiatrie",1;"31 - Psychosomatik",1;"00 - Bitte eine Fachabteilung auswählen",0;0,0},2,0)</f>
        <v>0</v>
      </c>
      <c r="Q908" s="9">
        <f t="shared" si="93"/>
        <v>0</v>
      </c>
      <c r="R908" s="9">
        <f t="shared" si="94"/>
        <v>0</v>
      </c>
      <c r="S908" s="9">
        <f t="shared" si="95"/>
        <v>0</v>
      </c>
      <c r="T908" s="9">
        <f t="shared" si="96"/>
        <v>0</v>
      </c>
      <c r="V908" s="9">
        <f>VLOOKUP($C908,{"29 - Psychiatrie (Erwachsene)",1;"30 - Kinder- und Jugendpsychiatrie",1;"31 - Psychosomatik",1;"00 - Bitte eine Fachabteilung auswählen",0;0,0},2,0)</f>
        <v>0</v>
      </c>
      <c r="W908" s="9" t="str">
        <f>IF('Angaben KH-Standort'!$D$13&gt;0,"VJ","KJA")</f>
        <v>KJA</v>
      </c>
      <c r="X908" s="9" t="str">
        <f>VLOOKUP(C907,{"29 - Psychiatrie (Erwachsene)","Einrichtungen2";"30 - Kinder- und Jugendpsychiatrie","Einrichtungen2";"31 - Psychosomatik","Einrichtungen2";"00 - Bitte eine Einrichtung auswählen","Leer";0,"Leer"},2,0)</f>
        <v>Leer</v>
      </c>
      <c r="Y908" s="39" t="str">
        <f t="shared" si="97"/>
        <v>Leer</v>
      </c>
      <c r="Z908" s="9" t="str">
        <f>VLOOKUP($C908,{"29 - Psychiatrie (Erwachsene)","Psychiatrie";"30 - Kinder- und Jugendpsychiatrie","KJPsychiatrie";"31 - Psychosomatik","Psychosomatik";"00 - Bitte eine Fachabteilung auswählen","Leer";0,"Leer"},2,0)</f>
        <v>Leer</v>
      </c>
    </row>
    <row r="909" spans="2:26" ht="15" customHeight="1" x14ac:dyDescent="0.25">
      <c r="B909" s="78" t="str">
        <f t="shared" si="98"/>
        <v>!!!</v>
      </c>
      <c r="C909" s="279"/>
      <c r="D909" s="272"/>
      <c r="E909" s="280"/>
      <c r="F909" s="92"/>
      <c r="G909" s="281"/>
      <c r="H909" s="46"/>
      <c r="I909" s="46"/>
      <c r="J909" s="72"/>
      <c r="O909" s="9">
        <f t="shared" si="92"/>
        <v>0</v>
      </c>
      <c r="P909" s="9">
        <f>VLOOKUP(C909,{"29 - Psychiatrie (Erwachsene)",1;"30 - Kinder- und Jugendpsychiatrie",1;"31 - Psychosomatik",1;"00 - Bitte eine Fachabteilung auswählen",0;0,0},2,0)</f>
        <v>0</v>
      </c>
      <c r="Q909" s="9">
        <f t="shared" si="93"/>
        <v>0</v>
      </c>
      <c r="R909" s="9">
        <f t="shared" si="94"/>
        <v>0</v>
      </c>
      <c r="S909" s="9">
        <f t="shared" si="95"/>
        <v>0</v>
      </c>
      <c r="T909" s="9">
        <f t="shared" si="96"/>
        <v>0</v>
      </c>
      <c r="V909" s="9">
        <f>VLOOKUP($C909,{"29 - Psychiatrie (Erwachsene)",1;"30 - Kinder- und Jugendpsychiatrie",1;"31 - Psychosomatik",1;"00 - Bitte eine Fachabteilung auswählen",0;0,0},2,0)</f>
        <v>0</v>
      </c>
      <c r="W909" s="9" t="str">
        <f>IF('Angaben KH-Standort'!$D$13&gt;0,"VJ","KJA")</f>
        <v>KJA</v>
      </c>
      <c r="X909" s="9" t="str">
        <f>VLOOKUP(C908,{"29 - Psychiatrie (Erwachsene)","Einrichtungen2";"30 - Kinder- und Jugendpsychiatrie","Einrichtungen2";"31 - Psychosomatik","Einrichtungen2";"00 - Bitte eine Einrichtung auswählen","Leer";0,"Leer"},2,0)</f>
        <v>Leer</v>
      </c>
      <c r="Y909" s="39" t="str">
        <f t="shared" si="97"/>
        <v>Leer</v>
      </c>
      <c r="Z909" s="9" t="str">
        <f>VLOOKUP($C909,{"29 - Psychiatrie (Erwachsene)","Psychiatrie";"30 - Kinder- und Jugendpsychiatrie","KJPsychiatrie";"31 - Psychosomatik","Psychosomatik";"00 - Bitte eine Fachabteilung auswählen","Leer";0,"Leer"},2,0)</f>
        <v>Leer</v>
      </c>
    </row>
    <row r="910" spans="2:26" ht="15" customHeight="1" x14ac:dyDescent="0.25">
      <c r="B910" s="78" t="str">
        <f t="shared" si="98"/>
        <v>!!!</v>
      </c>
      <c r="C910" s="279"/>
      <c r="D910" s="272"/>
      <c r="E910" s="280"/>
      <c r="F910" s="92"/>
      <c r="G910" s="281"/>
      <c r="H910" s="46"/>
      <c r="I910" s="46"/>
      <c r="J910" s="72"/>
      <c r="O910" s="9">
        <f t="shared" si="92"/>
        <v>0</v>
      </c>
      <c r="P910" s="9">
        <f>VLOOKUP(C910,{"29 - Psychiatrie (Erwachsene)",1;"30 - Kinder- und Jugendpsychiatrie",1;"31 - Psychosomatik",1;"00 - Bitte eine Fachabteilung auswählen",0;0,0},2,0)</f>
        <v>0</v>
      </c>
      <c r="Q910" s="9">
        <f t="shared" si="93"/>
        <v>0</v>
      </c>
      <c r="R910" s="9">
        <f t="shared" si="94"/>
        <v>0</v>
      </c>
      <c r="S910" s="9">
        <f t="shared" si="95"/>
        <v>0</v>
      </c>
      <c r="T910" s="9">
        <f t="shared" si="96"/>
        <v>0</v>
      </c>
      <c r="V910" s="9">
        <f>VLOOKUP($C910,{"29 - Psychiatrie (Erwachsene)",1;"30 - Kinder- und Jugendpsychiatrie",1;"31 - Psychosomatik",1;"00 - Bitte eine Fachabteilung auswählen",0;0,0},2,0)</f>
        <v>0</v>
      </c>
      <c r="W910" s="9" t="str">
        <f>IF('Angaben KH-Standort'!$D$13&gt;0,"VJ","KJA")</f>
        <v>KJA</v>
      </c>
      <c r="X910" s="9" t="str">
        <f>VLOOKUP(C909,{"29 - Psychiatrie (Erwachsene)","Einrichtungen2";"30 - Kinder- und Jugendpsychiatrie","Einrichtungen2";"31 - Psychosomatik","Einrichtungen2";"00 - Bitte eine Einrichtung auswählen","Leer";0,"Leer"},2,0)</f>
        <v>Leer</v>
      </c>
      <c r="Y910" s="39" t="str">
        <f t="shared" si="97"/>
        <v>Leer</v>
      </c>
      <c r="Z910" s="9" t="str">
        <f>VLOOKUP($C910,{"29 - Psychiatrie (Erwachsene)","Psychiatrie";"30 - Kinder- und Jugendpsychiatrie","KJPsychiatrie";"31 - Psychosomatik","Psychosomatik";"00 - Bitte eine Fachabteilung auswählen","Leer";0,"Leer"},2,0)</f>
        <v>Leer</v>
      </c>
    </row>
    <row r="911" spans="2:26" ht="15" customHeight="1" x14ac:dyDescent="0.25">
      <c r="B911" s="78" t="str">
        <f t="shared" si="98"/>
        <v>!!!</v>
      </c>
      <c r="C911" s="279"/>
      <c r="D911" s="272"/>
      <c r="E911" s="280"/>
      <c r="F911" s="92"/>
      <c r="G911" s="281"/>
      <c r="H911" s="46"/>
      <c r="I911" s="46"/>
      <c r="J911" s="72"/>
      <c r="O911" s="9">
        <f t="shared" si="92"/>
        <v>0</v>
      </c>
      <c r="P911" s="9">
        <f>VLOOKUP(C911,{"29 - Psychiatrie (Erwachsene)",1;"30 - Kinder- und Jugendpsychiatrie",1;"31 - Psychosomatik",1;"00 - Bitte eine Fachabteilung auswählen",0;0,0},2,0)</f>
        <v>0</v>
      </c>
      <c r="Q911" s="9">
        <f t="shared" si="93"/>
        <v>0</v>
      </c>
      <c r="R911" s="9">
        <f t="shared" si="94"/>
        <v>0</v>
      </c>
      <c r="S911" s="9">
        <f t="shared" si="95"/>
        <v>0</v>
      </c>
      <c r="T911" s="9">
        <f t="shared" si="96"/>
        <v>0</v>
      </c>
      <c r="V911" s="9">
        <f>VLOOKUP($C911,{"29 - Psychiatrie (Erwachsene)",1;"30 - Kinder- und Jugendpsychiatrie",1;"31 - Psychosomatik",1;"00 - Bitte eine Fachabteilung auswählen",0;0,0},2,0)</f>
        <v>0</v>
      </c>
      <c r="W911" s="9" t="str">
        <f>IF('Angaben KH-Standort'!$D$13&gt;0,"VJ","KJA")</f>
        <v>KJA</v>
      </c>
      <c r="X911" s="9" t="str">
        <f>VLOOKUP(C910,{"29 - Psychiatrie (Erwachsene)","Einrichtungen2";"30 - Kinder- und Jugendpsychiatrie","Einrichtungen2";"31 - Psychosomatik","Einrichtungen2";"00 - Bitte eine Einrichtung auswählen","Leer";0,"Leer"},2,0)</f>
        <v>Leer</v>
      </c>
      <c r="Y911" s="39" t="str">
        <f t="shared" si="97"/>
        <v>Leer</v>
      </c>
      <c r="Z911" s="9" t="str">
        <f>VLOOKUP($C911,{"29 - Psychiatrie (Erwachsene)","Psychiatrie";"30 - Kinder- und Jugendpsychiatrie","KJPsychiatrie";"31 - Psychosomatik","Psychosomatik";"00 - Bitte eine Fachabteilung auswählen","Leer";0,"Leer"},2,0)</f>
        <v>Leer</v>
      </c>
    </row>
    <row r="912" spans="2:26" ht="15" customHeight="1" x14ac:dyDescent="0.25">
      <c r="B912" s="78" t="str">
        <f t="shared" si="98"/>
        <v>!!!</v>
      </c>
      <c r="C912" s="279"/>
      <c r="D912" s="272"/>
      <c r="E912" s="280"/>
      <c r="F912" s="92"/>
      <c r="G912" s="281"/>
      <c r="H912" s="46"/>
      <c r="I912" s="46"/>
      <c r="J912" s="72"/>
      <c r="O912" s="9">
        <f t="shared" si="92"/>
        <v>0</v>
      </c>
      <c r="P912" s="9">
        <f>VLOOKUP(C912,{"29 - Psychiatrie (Erwachsene)",1;"30 - Kinder- und Jugendpsychiatrie",1;"31 - Psychosomatik",1;"00 - Bitte eine Fachabteilung auswählen",0;0,0},2,0)</f>
        <v>0</v>
      </c>
      <c r="Q912" s="9">
        <f t="shared" si="93"/>
        <v>0</v>
      </c>
      <c r="R912" s="9">
        <f t="shared" si="94"/>
        <v>0</v>
      </c>
      <c r="S912" s="9">
        <f t="shared" si="95"/>
        <v>0</v>
      </c>
      <c r="T912" s="9">
        <f t="shared" si="96"/>
        <v>0</v>
      </c>
      <c r="V912" s="9">
        <f>VLOOKUP($C912,{"29 - Psychiatrie (Erwachsene)",1;"30 - Kinder- und Jugendpsychiatrie",1;"31 - Psychosomatik",1;"00 - Bitte eine Fachabteilung auswählen",0;0,0},2,0)</f>
        <v>0</v>
      </c>
      <c r="W912" s="9" t="str">
        <f>IF('Angaben KH-Standort'!$D$13&gt;0,"VJ","KJA")</f>
        <v>KJA</v>
      </c>
      <c r="X912" s="9" t="str">
        <f>VLOOKUP(C911,{"29 - Psychiatrie (Erwachsene)","Einrichtungen2";"30 - Kinder- und Jugendpsychiatrie","Einrichtungen2";"31 - Psychosomatik","Einrichtungen2";"00 - Bitte eine Einrichtung auswählen","Leer";0,"Leer"},2,0)</f>
        <v>Leer</v>
      </c>
      <c r="Y912" s="39" t="str">
        <f t="shared" si="97"/>
        <v>Leer</v>
      </c>
      <c r="Z912" s="9" t="str">
        <f>VLOOKUP($C912,{"29 - Psychiatrie (Erwachsene)","Psychiatrie";"30 - Kinder- und Jugendpsychiatrie","KJPsychiatrie";"31 - Psychosomatik","Psychosomatik";"00 - Bitte eine Fachabteilung auswählen","Leer";0,"Leer"},2,0)</f>
        <v>Leer</v>
      </c>
    </row>
    <row r="913" spans="2:26" ht="15" customHeight="1" x14ac:dyDescent="0.25">
      <c r="B913" s="78" t="str">
        <f t="shared" si="98"/>
        <v>!!!</v>
      </c>
      <c r="C913" s="279"/>
      <c r="D913" s="272"/>
      <c r="E913" s="280"/>
      <c r="F913" s="92"/>
      <c r="G913" s="281"/>
      <c r="H913" s="46"/>
      <c r="I913" s="46"/>
      <c r="J913" s="72"/>
      <c r="O913" s="9">
        <f t="shared" si="92"/>
        <v>0</v>
      </c>
      <c r="P913" s="9">
        <f>VLOOKUP(C913,{"29 - Psychiatrie (Erwachsene)",1;"30 - Kinder- und Jugendpsychiatrie",1;"31 - Psychosomatik",1;"00 - Bitte eine Fachabteilung auswählen",0;0,0},2,0)</f>
        <v>0</v>
      </c>
      <c r="Q913" s="9">
        <f t="shared" si="93"/>
        <v>0</v>
      </c>
      <c r="R913" s="9">
        <f t="shared" si="94"/>
        <v>0</v>
      </c>
      <c r="S913" s="9">
        <f t="shared" si="95"/>
        <v>0</v>
      </c>
      <c r="T913" s="9">
        <f t="shared" si="96"/>
        <v>0</v>
      </c>
      <c r="V913" s="9">
        <f>VLOOKUP($C913,{"29 - Psychiatrie (Erwachsene)",1;"30 - Kinder- und Jugendpsychiatrie",1;"31 - Psychosomatik",1;"00 - Bitte eine Fachabteilung auswählen",0;0,0},2,0)</f>
        <v>0</v>
      </c>
      <c r="W913" s="9" t="str">
        <f>IF('Angaben KH-Standort'!$D$13&gt;0,"VJ","KJA")</f>
        <v>KJA</v>
      </c>
      <c r="X913" s="9" t="str">
        <f>VLOOKUP(C912,{"29 - Psychiatrie (Erwachsene)","Einrichtungen2";"30 - Kinder- und Jugendpsychiatrie","Einrichtungen2";"31 - Psychosomatik","Einrichtungen2";"00 - Bitte eine Einrichtung auswählen","Leer";0,"Leer"},2,0)</f>
        <v>Leer</v>
      </c>
      <c r="Y913" s="39" t="str">
        <f t="shared" si="97"/>
        <v>Leer</v>
      </c>
      <c r="Z913" s="9" t="str">
        <f>VLOOKUP($C913,{"29 - Psychiatrie (Erwachsene)","Psychiatrie";"30 - Kinder- und Jugendpsychiatrie","KJPsychiatrie";"31 - Psychosomatik","Psychosomatik";"00 - Bitte eine Fachabteilung auswählen","Leer";0,"Leer"},2,0)</f>
        <v>Leer</v>
      </c>
    </row>
    <row r="914" spans="2:26" ht="15" customHeight="1" x14ac:dyDescent="0.25">
      <c r="B914" s="78" t="str">
        <f t="shared" si="98"/>
        <v>!!!</v>
      </c>
      <c r="C914" s="279"/>
      <c r="D914" s="272"/>
      <c r="E914" s="280"/>
      <c r="F914" s="92"/>
      <c r="G914" s="281"/>
      <c r="H914" s="46"/>
      <c r="I914" s="46"/>
      <c r="J914" s="72"/>
      <c r="O914" s="9">
        <f t="shared" si="92"/>
        <v>0</v>
      </c>
      <c r="P914" s="9">
        <f>VLOOKUP(C914,{"29 - Psychiatrie (Erwachsene)",1;"30 - Kinder- und Jugendpsychiatrie",1;"31 - Psychosomatik",1;"00 - Bitte eine Fachabteilung auswählen",0;0,0},2,0)</f>
        <v>0</v>
      </c>
      <c r="Q914" s="9">
        <f t="shared" si="93"/>
        <v>0</v>
      </c>
      <c r="R914" s="9">
        <f t="shared" si="94"/>
        <v>0</v>
      </c>
      <c r="S914" s="9">
        <f t="shared" si="95"/>
        <v>0</v>
      </c>
      <c r="T914" s="9">
        <f t="shared" si="96"/>
        <v>0</v>
      </c>
      <c r="V914" s="9">
        <f>VLOOKUP($C914,{"29 - Psychiatrie (Erwachsene)",1;"30 - Kinder- und Jugendpsychiatrie",1;"31 - Psychosomatik",1;"00 - Bitte eine Fachabteilung auswählen",0;0,0},2,0)</f>
        <v>0</v>
      </c>
      <c r="W914" s="9" t="str">
        <f>IF('Angaben KH-Standort'!$D$13&gt;0,"VJ","KJA")</f>
        <v>KJA</v>
      </c>
      <c r="X914" s="9" t="str">
        <f>VLOOKUP(C913,{"29 - Psychiatrie (Erwachsene)","Einrichtungen2";"30 - Kinder- und Jugendpsychiatrie","Einrichtungen2";"31 - Psychosomatik","Einrichtungen2";"00 - Bitte eine Einrichtung auswählen","Leer";0,"Leer"},2,0)</f>
        <v>Leer</v>
      </c>
      <c r="Y914" s="39" t="str">
        <f t="shared" si="97"/>
        <v>Leer</v>
      </c>
      <c r="Z914" s="9" t="str">
        <f>VLOOKUP($C914,{"29 - Psychiatrie (Erwachsene)","Psychiatrie";"30 - Kinder- und Jugendpsychiatrie","KJPsychiatrie";"31 - Psychosomatik","Psychosomatik";"00 - Bitte eine Fachabteilung auswählen","Leer";0,"Leer"},2,0)</f>
        <v>Leer</v>
      </c>
    </row>
    <row r="915" spans="2:26" ht="15" customHeight="1" x14ac:dyDescent="0.25">
      <c r="B915" s="78" t="str">
        <f t="shared" si="98"/>
        <v>!!!</v>
      </c>
      <c r="C915" s="279"/>
      <c r="D915" s="272"/>
      <c r="E915" s="280"/>
      <c r="F915" s="92"/>
      <c r="G915" s="281"/>
      <c r="H915" s="46"/>
      <c r="I915" s="46"/>
      <c r="J915" s="72"/>
      <c r="O915" s="9">
        <f t="shared" si="92"/>
        <v>0</v>
      </c>
      <c r="P915" s="9">
        <f>VLOOKUP(C915,{"29 - Psychiatrie (Erwachsene)",1;"30 - Kinder- und Jugendpsychiatrie",1;"31 - Psychosomatik",1;"00 - Bitte eine Fachabteilung auswählen",0;0,0},2,0)</f>
        <v>0</v>
      </c>
      <c r="Q915" s="9">
        <f t="shared" si="93"/>
        <v>0</v>
      </c>
      <c r="R915" s="9">
        <f t="shared" si="94"/>
        <v>0</v>
      </c>
      <c r="S915" s="9">
        <f t="shared" si="95"/>
        <v>0</v>
      </c>
      <c r="T915" s="9">
        <f t="shared" si="96"/>
        <v>0</v>
      </c>
      <c r="V915" s="9">
        <f>VLOOKUP($C915,{"29 - Psychiatrie (Erwachsene)",1;"30 - Kinder- und Jugendpsychiatrie",1;"31 - Psychosomatik",1;"00 - Bitte eine Fachabteilung auswählen",0;0,0},2,0)</f>
        <v>0</v>
      </c>
      <c r="W915" s="9" t="str">
        <f>IF('Angaben KH-Standort'!$D$13&gt;0,"VJ","KJA")</f>
        <v>KJA</v>
      </c>
      <c r="X915" s="9" t="str">
        <f>VLOOKUP(C914,{"29 - Psychiatrie (Erwachsene)","Einrichtungen2";"30 - Kinder- und Jugendpsychiatrie","Einrichtungen2";"31 - Psychosomatik","Einrichtungen2";"00 - Bitte eine Einrichtung auswählen","Leer";0,"Leer"},2,0)</f>
        <v>Leer</v>
      </c>
      <c r="Y915" s="39" t="str">
        <f t="shared" si="97"/>
        <v>Leer</v>
      </c>
      <c r="Z915" s="9" t="str">
        <f>VLOOKUP($C915,{"29 - Psychiatrie (Erwachsene)","Psychiatrie";"30 - Kinder- und Jugendpsychiatrie","KJPsychiatrie";"31 - Psychosomatik","Psychosomatik";"00 - Bitte eine Fachabteilung auswählen","Leer";0,"Leer"},2,0)</f>
        <v>Leer</v>
      </c>
    </row>
    <row r="916" spans="2:26" ht="15" customHeight="1" x14ac:dyDescent="0.25">
      <c r="B916" s="78" t="str">
        <f t="shared" si="98"/>
        <v>!!!</v>
      </c>
      <c r="C916" s="279"/>
      <c r="D916" s="272"/>
      <c r="E916" s="280"/>
      <c r="F916" s="92"/>
      <c r="G916" s="281"/>
      <c r="H916" s="46"/>
      <c r="I916" s="46"/>
      <c r="J916" s="72"/>
      <c r="O916" s="9">
        <f t="shared" si="92"/>
        <v>0</v>
      </c>
      <c r="P916" s="9">
        <f>VLOOKUP(C916,{"29 - Psychiatrie (Erwachsene)",1;"30 - Kinder- und Jugendpsychiatrie",1;"31 - Psychosomatik",1;"00 - Bitte eine Fachabteilung auswählen",0;0,0},2,0)</f>
        <v>0</v>
      </c>
      <c r="Q916" s="9">
        <f t="shared" si="93"/>
        <v>0</v>
      </c>
      <c r="R916" s="9">
        <f t="shared" si="94"/>
        <v>0</v>
      </c>
      <c r="S916" s="9">
        <f t="shared" si="95"/>
        <v>0</v>
      </c>
      <c r="T916" s="9">
        <f t="shared" si="96"/>
        <v>0</v>
      </c>
      <c r="V916" s="9">
        <f>VLOOKUP($C916,{"29 - Psychiatrie (Erwachsene)",1;"30 - Kinder- und Jugendpsychiatrie",1;"31 - Psychosomatik",1;"00 - Bitte eine Fachabteilung auswählen",0;0,0},2,0)</f>
        <v>0</v>
      </c>
      <c r="W916" s="9" t="str">
        <f>IF('Angaben KH-Standort'!$D$13&gt;0,"VJ","KJA")</f>
        <v>KJA</v>
      </c>
      <c r="X916" s="9" t="str">
        <f>VLOOKUP(C915,{"29 - Psychiatrie (Erwachsene)","Einrichtungen2";"30 - Kinder- und Jugendpsychiatrie","Einrichtungen2";"31 - Psychosomatik","Einrichtungen2";"00 - Bitte eine Einrichtung auswählen","Leer";0,"Leer"},2,0)</f>
        <v>Leer</v>
      </c>
      <c r="Y916" s="39" t="str">
        <f t="shared" si="97"/>
        <v>Leer</v>
      </c>
      <c r="Z916" s="9" t="str">
        <f>VLOOKUP($C916,{"29 - Psychiatrie (Erwachsene)","Psychiatrie";"30 - Kinder- und Jugendpsychiatrie","KJPsychiatrie";"31 - Psychosomatik","Psychosomatik";"00 - Bitte eine Fachabteilung auswählen","Leer";0,"Leer"},2,0)</f>
        <v>Leer</v>
      </c>
    </row>
    <row r="917" spans="2:26" ht="15" customHeight="1" x14ac:dyDescent="0.25">
      <c r="B917" s="78" t="str">
        <f t="shared" si="98"/>
        <v>!!!</v>
      </c>
      <c r="C917" s="279"/>
      <c r="D917" s="272"/>
      <c r="E917" s="280"/>
      <c r="F917" s="92"/>
      <c r="G917" s="281"/>
      <c r="H917" s="46"/>
      <c r="I917" s="46"/>
      <c r="J917" s="72"/>
      <c r="O917" s="9">
        <f t="shared" ref="O917:O980" si="99">IF(LEN(B917)&gt;0,0,1)</f>
        <v>0</v>
      </c>
      <c r="P917" s="9">
        <f>VLOOKUP(C917,{"29 - Psychiatrie (Erwachsene)",1;"30 - Kinder- und Jugendpsychiatrie",1;"31 - Psychosomatik",1;"00 - Bitte eine Fachabteilung auswählen",0;0,0},2,0)</f>
        <v>0</v>
      </c>
      <c r="Q917" s="9">
        <f t="shared" ref="Q917:Q980" si="100">IF(LEN(D917)&gt;0,1,0)</f>
        <v>0</v>
      </c>
      <c r="R917" s="9">
        <f t="shared" ref="R917:R980" si="101">IF(LEN(E917)&gt;0,1,0)</f>
        <v>0</v>
      </c>
      <c r="S917" s="9">
        <f t="shared" ref="S917:S980" si="102">IF(LEN(F917)&gt;0,1,0)</f>
        <v>0</v>
      </c>
      <c r="T917" s="9">
        <f t="shared" ref="T917:T980" si="103">IF(LEN(G917)&gt;0,1,0)</f>
        <v>0</v>
      </c>
      <c r="V917" s="9">
        <f>VLOOKUP($C917,{"29 - Psychiatrie (Erwachsene)",1;"30 - Kinder- und Jugendpsychiatrie",1;"31 - Psychosomatik",1;"00 - Bitte eine Fachabteilung auswählen",0;0,0},2,0)</f>
        <v>0</v>
      </c>
      <c r="W917" s="9" t="str">
        <f>IF('Angaben KH-Standort'!$D$13&gt;0,"VJ","KJA")</f>
        <v>KJA</v>
      </c>
      <c r="X917" s="9" t="str">
        <f>VLOOKUP(C916,{"29 - Psychiatrie (Erwachsene)","Einrichtungen2";"30 - Kinder- und Jugendpsychiatrie","Einrichtungen2";"31 - Psychosomatik","Einrichtungen2";"00 - Bitte eine Einrichtung auswählen","Leer";0,"Leer"},2,0)</f>
        <v>Leer</v>
      </c>
      <c r="Y917" s="39" t="str">
        <f t="shared" ref="Y917:Y980" si="104">IF(V917=1,W917,"Leer")</f>
        <v>Leer</v>
      </c>
      <c r="Z917" s="9" t="str">
        <f>VLOOKUP($C917,{"29 - Psychiatrie (Erwachsene)","Psychiatrie";"30 - Kinder- und Jugendpsychiatrie","KJPsychiatrie";"31 - Psychosomatik","Psychosomatik";"00 - Bitte eine Fachabteilung auswählen","Leer";0,"Leer"},2,0)</f>
        <v>Leer</v>
      </c>
    </row>
    <row r="918" spans="2:26" ht="15" customHeight="1" x14ac:dyDescent="0.25">
      <c r="B918" s="78" t="str">
        <f t="shared" si="98"/>
        <v>!!!</v>
      </c>
      <c r="C918" s="279"/>
      <c r="D918" s="272"/>
      <c r="E918" s="280"/>
      <c r="F918" s="92"/>
      <c r="G918" s="281"/>
      <c r="H918" s="46"/>
      <c r="I918" s="46"/>
      <c r="J918" s="72"/>
      <c r="O918" s="9">
        <f t="shared" si="99"/>
        <v>0</v>
      </c>
      <c r="P918" s="9">
        <f>VLOOKUP(C918,{"29 - Psychiatrie (Erwachsene)",1;"30 - Kinder- und Jugendpsychiatrie",1;"31 - Psychosomatik",1;"00 - Bitte eine Fachabteilung auswählen",0;0,0},2,0)</f>
        <v>0</v>
      </c>
      <c r="Q918" s="9">
        <f t="shared" si="100"/>
        <v>0</v>
      </c>
      <c r="R918" s="9">
        <f t="shared" si="101"/>
        <v>0</v>
      </c>
      <c r="S918" s="9">
        <f t="shared" si="102"/>
        <v>0</v>
      </c>
      <c r="T918" s="9">
        <f t="shared" si="103"/>
        <v>0</v>
      </c>
      <c r="V918" s="9">
        <f>VLOOKUP($C918,{"29 - Psychiatrie (Erwachsene)",1;"30 - Kinder- und Jugendpsychiatrie",1;"31 - Psychosomatik",1;"00 - Bitte eine Fachabteilung auswählen",0;0,0},2,0)</f>
        <v>0</v>
      </c>
      <c r="W918" s="9" t="str">
        <f>IF('Angaben KH-Standort'!$D$13&gt;0,"VJ","KJA")</f>
        <v>KJA</v>
      </c>
      <c r="X918" s="9" t="str">
        <f>VLOOKUP(C917,{"29 - Psychiatrie (Erwachsene)","Einrichtungen2";"30 - Kinder- und Jugendpsychiatrie","Einrichtungen2";"31 - Psychosomatik","Einrichtungen2";"00 - Bitte eine Einrichtung auswählen","Leer";0,"Leer"},2,0)</f>
        <v>Leer</v>
      </c>
      <c r="Y918" s="39" t="str">
        <f t="shared" si="104"/>
        <v>Leer</v>
      </c>
      <c r="Z918" s="9" t="str">
        <f>VLOOKUP($C918,{"29 - Psychiatrie (Erwachsene)","Psychiatrie";"30 - Kinder- und Jugendpsychiatrie","KJPsychiatrie";"31 - Psychosomatik","Psychosomatik";"00 - Bitte eine Fachabteilung auswählen","Leer";0,"Leer"},2,0)</f>
        <v>Leer</v>
      </c>
    </row>
    <row r="919" spans="2:26" ht="15" customHeight="1" x14ac:dyDescent="0.25">
      <c r="B919" s="78" t="str">
        <f t="shared" si="98"/>
        <v>!!!</v>
      </c>
      <c r="C919" s="279"/>
      <c r="D919" s="272"/>
      <c r="E919" s="280"/>
      <c r="F919" s="92"/>
      <c r="G919" s="281"/>
      <c r="H919" s="46"/>
      <c r="I919" s="46"/>
      <c r="J919" s="72"/>
      <c r="O919" s="9">
        <f t="shared" si="99"/>
        <v>0</v>
      </c>
      <c r="P919" s="9">
        <f>VLOOKUP(C919,{"29 - Psychiatrie (Erwachsene)",1;"30 - Kinder- und Jugendpsychiatrie",1;"31 - Psychosomatik",1;"00 - Bitte eine Fachabteilung auswählen",0;0,0},2,0)</f>
        <v>0</v>
      </c>
      <c r="Q919" s="9">
        <f t="shared" si="100"/>
        <v>0</v>
      </c>
      <c r="R919" s="9">
        <f t="shared" si="101"/>
        <v>0</v>
      </c>
      <c r="S919" s="9">
        <f t="shared" si="102"/>
        <v>0</v>
      </c>
      <c r="T919" s="9">
        <f t="shared" si="103"/>
        <v>0</v>
      </c>
      <c r="V919" s="9">
        <f>VLOOKUP($C919,{"29 - Psychiatrie (Erwachsene)",1;"30 - Kinder- und Jugendpsychiatrie",1;"31 - Psychosomatik",1;"00 - Bitte eine Fachabteilung auswählen",0;0,0},2,0)</f>
        <v>0</v>
      </c>
      <c r="W919" s="9" t="str">
        <f>IF('Angaben KH-Standort'!$D$13&gt;0,"VJ","KJA")</f>
        <v>KJA</v>
      </c>
      <c r="X919" s="9" t="str">
        <f>VLOOKUP(C918,{"29 - Psychiatrie (Erwachsene)","Einrichtungen2";"30 - Kinder- und Jugendpsychiatrie","Einrichtungen2";"31 - Psychosomatik","Einrichtungen2";"00 - Bitte eine Einrichtung auswählen","Leer";0,"Leer"},2,0)</f>
        <v>Leer</v>
      </c>
      <c r="Y919" s="39" t="str">
        <f t="shared" si="104"/>
        <v>Leer</v>
      </c>
      <c r="Z919" s="9" t="str">
        <f>VLOOKUP($C919,{"29 - Psychiatrie (Erwachsene)","Psychiatrie";"30 - Kinder- und Jugendpsychiatrie","KJPsychiatrie";"31 - Psychosomatik","Psychosomatik";"00 - Bitte eine Fachabteilung auswählen","Leer";0,"Leer"},2,0)</f>
        <v>Leer</v>
      </c>
    </row>
    <row r="920" spans="2:26" ht="15" customHeight="1" x14ac:dyDescent="0.25">
      <c r="B920" s="78" t="str">
        <f t="shared" si="98"/>
        <v>!!!</v>
      </c>
      <c r="C920" s="279"/>
      <c r="D920" s="272"/>
      <c r="E920" s="280"/>
      <c r="F920" s="92"/>
      <c r="G920" s="281"/>
      <c r="H920" s="46"/>
      <c r="I920" s="46"/>
      <c r="J920" s="72"/>
      <c r="O920" s="9">
        <f t="shared" si="99"/>
        <v>0</v>
      </c>
      <c r="P920" s="9">
        <f>VLOOKUP(C920,{"29 - Psychiatrie (Erwachsene)",1;"30 - Kinder- und Jugendpsychiatrie",1;"31 - Psychosomatik",1;"00 - Bitte eine Fachabteilung auswählen",0;0,0},2,0)</f>
        <v>0</v>
      </c>
      <c r="Q920" s="9">
        <f t="shared" si="100"/>
        <v>0</v>
      </c>
      <c r="R920" s="9">
        <f t="shared" si="101"/>
        <v>0</v>
      </c>
      <c r="S920" s="9">
        <f t="shared" si="102"/>
        <v>0</v>
      </c>
      <c r="T920" s="9">
        <f t="shared" si="103"/>
        <v>0</v>
      </c>
      <c r="V920" s="9">
        <f>VLOOKUP($C920,{"29 - Psychiatrie (Erwachsene)",1;"30 - Kinder- und Jugendpsychiatrie",1;"31 - Psychosomatik",1;"00 - Bitte eine Fachabteilung auswählen",0;0,0},2,0)</f>
        <v>0</v>
      </c>
      <c r="W920" s="9" t="str">
        <f>IF('Angaben KH-Standort'!$D$13&gt;0,"VJ","KJA")</f>
        <v>KJA</v>
      </c>
      <c r="X920" s="9" t="str">
        <f>VLOOKUP(C919,{"29 - Psychiatrie (Erwachsene)","Einrichtungen2";"30 - Kinder- und Jugendpsychiatrie","Einrichtungen2";"31 - Psychosomatik","Einrichtungen2";"00 - Bitte eine Einrichtung auswählen","Leer";0,"Leer"},2,0)</f>
        <v>Leer</v>
      </c>
      <c r="Y920" s="39" t="str">
        <f t="shared" si="104"/>
        <v>Leer</v>
      </c>
      <c r="Z920" s="9" t="str">
        <f>VLOOKUP($C920,{"29 - Psychiatrie (Erwachsene)","Psychiatrie";"30 - Kinder- und Jugendpsychiatrie","KJPsychiatrie";"31 - Psychosomatik","Psychosomatik";"00 - Bitte eine Fachabteilung auswählen","Leer";0,"Leer"},2,0)</f>
        <v>Leer</v>
      </c>
    </row>
    <row r="921" spans="2:26" ht="15" customHeight="1" x14ac:dyDescent="0.25">
      <c r="B921" s="78" t="str">
        <f t="shared" si="98"/>
        <v>!!!</v>
      </c>
      <c r="C921" s="279"/>
      <c r="D921" s="272"/>
      <c r="E921" s="280"/>
      <c r="F921" s="92"/>
      <c r="G921" s="281"/>
      <c r="H921" s="46"/>
      <c r="I921" s="46"/>
      <c r="J921" s="72"/>
      <c r="O921" s="9">
        <f t="shared" si="99"/>
        <v>0</v>
      </c>
      <c r="P921" s="9">
        <f>VLOOKUP(C921,{"29 - Psychiatrie (Erwachsene)",1;"30 - Kinder- und Jugendpsychiatrie",1;"31 - Psychosomatik",1;"00 - Bitte eine Fachabteilung auswählen",0;0,0},2,0)</f>
        <v>0</v>
      </c>
      <c r="Q921" s="9">
        <f t="shared" si="100"/>
        <v>0</v>
      </c>
      <c r="R921" s="9">
        <f t="shared" si="101"/>
        <v>0</v>
      </c>
      <c r="S921" s="9">
        <f t="shared" si="102"/>
        <v>0</v>
      </c>
      <c r="T921" s="9">
        <f t="shared" si="103"/>
        <v>0</v>
      </c>
      <c r="V921" s="9">
        <f>VLOOKUP($C921,{"29 - Psychiatrie (Erwachsene)",1;"30 - Kinder- und Jugendpsychiatrie",1;"31 - Psychosomatik",1;"00 - Bitte eine Fachabteilung auswählen",0;0,0},2,0)</f>
        <v>0</v>
      </c>
      <c r="W921" s="9" t="str">
        <f>IF('Angaben KH-Standort'!$D$13&gt;0,"VJ","KJA")</f>
        <v>KJA</v>
      </c>
      <c r="X921" s="9" t="str">
        <f>VLOOKUP(C920,{"29 - Psychiatrie (Erwachsene)","Einrichtungen2";"30 - Kinder- und Jugendpsychiatrie","Einrichtungen2";"31 - Psychosomatik","Einrichtungen2";"00 - Bitte eine Einrichtung auswählen","Leer";0,"Leer"},2,0)</f>
        <v>Leer</v>
      </c>
      <c r="Y921" s="39" t="str">
        <f t="shared" si="104"/>
        <v>Leer</v>
      </c>
      <c r="Z921" s="9" t="str">
        <f>VLOOKUP($C921,{"29 - Psychiatrie (Erwachsene)","Psychiatrie";"30 - Kinder- und Jugendpsychiatrie","KJPsychiatrie";"31 - Psychosomatik","Psychosomatik";"00 - Bitte eine Fachabteilung auswählen","Leer";0,"Leer"},2,0)</f>
        <v>Leer</v>
      </c>
    </row>
    <row r="922" spans="2:26" ht="15" customHeight="1" x14ac:dyDescent="0.25">
      <c r="B922" s="78" t="str">
        <f t="shared" si="98"/>
        <v>!!!</v>
      </c>
      <c r="C922" s="279"/>
      <c r="D922" s="272"/>
      <c r="E922" s="280"/>
      <c r="F922" s="92"/>
      <c r="G922" s="281"/>
      <c r="H922" s="46"/>
      <c r="I922" s="46"/>
      <c r="J922" s="72"/>
      <c r="O922" s="9">
        <f t="shared" si="99"/>
        <v>0</v>
      </c>
      <c r="P922" s="9">
        <f>VLOOKUP(C922,{"29 - Psychiatrie (Erwachsene)",1;"30 - Kinder- und Jugendpsychiatrie",1;"31 - Psychosomatik",1;"00 - Bitte eine Fachabteilung auswählen",0;0,0},2,0)</f>
        <v>0</v>
      </c>
      <c r="Q922" s="9">
        <f t="shared" si="100"/>
        <v>0</v>
      </c>
      <c r="R922" s="9">
        <f t="shared" si="101"/>
        <v>0</v>
      </c>
      <c r="S922" s="9">
        <f t="shared" si="102"/>
        <v>0</v>
      </c>
      <c r="T922" s="9">
        <f t="shared" si="103"/>
        <v>0</v>
      </c>
      <c r="V922" s="9">
        <f>VLOOKUP($C922,{"29 - Psychiatrie (Erwachsene)",1;"30 - Kinder- und Jugendpsychiatrie",1;"31 - Psychosomatik",1;"00 - Bitte eine Fachabteilung auswählen",0;0,0},2,0)</f>
        <v>0</v>
      </c>
      <c r="W922" s="9" t="str">
        <f>IF('Angaben KH-Standort'!$D$13&gt;0,"VJ","KJA")</f>
        <v>KJA</v>
      </c>
      <c r="X922" s="9" t="str">
        <f>VLOOKUP(C921,{"29 - Psychiatrie (Erwachsene)","Einrichtungen2";"30 - Kinder- und Jugendpsychiatrie","Einrichtungen2";"31 - Psychosomatik","Einrichtungen2";"00 - Bitte eine Einrichtung auswählen","Leer";0,"Leer"},2,0)</f>
        <v>Leer</v>
      </c>
      <c r="Y922" s="39" t="str">
        <f t="shared" si="104"/>
        <v>Leer</v>
      </c>
      <c r="Z922" s="9" t="str">
        <f>VLOOKUP($C922,{"29 - Psychiatrie (Erwachsene)","Psychiatrie";"30 - Kinder- und Jugendpsychiatrie","KJPsychiatrie";"31 - Psychosomatik","Psychosomatik";"00 - Bitte eine Fachabteilung auswählen","Leer";0,"Leer"},2,0)</f>
        <v>Leer</v>
      </c>
    </row>
    <row r="923" spans="2:26" ht="15" customHeight="1" x14ac:dyDescent="0.25">
      <c r="B923" s="78" t="str">
        <f t="shared" ref="B923:B986" si="105">IF(SUM(P923:T923)&lt;5,"!!!","")</f>
        <v>!!!</v>
      </c>
      <c r="C923" s="279"/>
      <c r="D923" s="272"/>
      <c r="E923" s="280"/>
      <c r="F923" s="92"/>
      <c r="G923" s="281"/>
      <c r="H923" s="46"/>
      <c r="I923" s="46"/>
      <c r="J923" s="72"/>
      <c r="O923" s="9">
        <f t="shared" si="99"/>
        <v>0</v>
      </c>
      <c r="P923" s="9">
        <f>VLOOKUP(C923,{"29 - Psychiatrie (Erwachsene)",1;"30 - Kinder- und Jugendpsychiatrie",1;"31 - Psychosomatik",1;"00 - Bitte eine Fachabteilung auswählen",0;0,0},2,0)</f>
        <v>0</v>
      </c>
      <c r="Q923" s="9">
        <f t="shared" si="100"/>
        <v>0</v>
      </c>
      <c r="R923" s="9">
        <f t="shared" si="101"/>
        <v>0</v>
      </c>
      <c r="S923" s="9">
        <f t="shared" si="102"/>
        <v>0</v>
      </c>
      <c r="T923" s="9">
        <f t="shared" si="103"/>
        <v>0</v>
      </c>
      <c r="V923" s="9">
        <f>VLOOKUP($C923,{"29 - Psychiatrie (Erwachsene)",1;"30 - Kinder- und Jugendpsychiatrie",1;"31 - Psychosomatik",1;"00 - Bitte eine Fachabteilung auswählen",0;0,0},2,0)</f>
        <v>0</v>
      </c>
      <c r="W923" s="9" t="str">
        <f>IF('Angaben KH-Standort'!$D$13&gt;0,"VJ","KJA")</f>
        <v>KJA</v>
      </c>
      <c r="X923" s="9" t="str">
        <f>VLOOKUP(C922,{"29 - Psychiatrie (Erwachsene)","Einrichtungen2";"30 - Kinder- und Jugendpsychiatrie","Einrichtungen2";"31 - Psychosomatik","Einrichtungen2";"00 - Bitte eine Einrichtung auswählen","Leer";0,"Leer"},2,0)</f>
        <v>Leer</v>
      </c>
      <c r="Y923" s="39" t="str">
        <f t="shared" si="104"/>
        <v>Leer</v>
      </c>
      <c r="Z923" s="9" t="str">
        <f>VLOOKUP($C923,{"29 - Psychiatrie (Erwachsene)","Psychiatrie";"30 - Kinder- und Jugendpsychiatrie","KJPsychiatrie";"31 - Psychosomatik","Psychosomatik";"00 - Bitte eine Fachabteilung auswählen","Leer";0,"Leer"},2,0)</f>
        <v>Leer</v>
      </c>
    </row>
    <row r="924" spans="2:26" ht="15" customHeight="1" x14ac:dyDescent="0.25">
      <c r="B924" s="78" t="str">
        <f t="shared" si="105"/>
        <v>!!!</v>
      </c>
      <c r="C924" s="279"/>
      <c r="D924" s="272"/>
      <c r="E924" s="280"/>
      <c r="F924" s="92"/>
      <c r="G924" s="281"/>
      <c r="H924" s="46"/>
      <c r="I924" s="46"/>
      <c r="J924" s="72"/>
      <c r="O924" s="9">
        <f t="shared" si="99"/>
        <v>0</v>
      </c>
      <c r="P924" s="9">
        <f>VLOOKUP(C924,{"29 - Psychiatrie (Erwachsene)",1;"30 - Kinder- und Jugendpsychiatrie",1;"31 - Psychosomatik",1;"00 - Bitte eine Fachabteilung auswählen",0;0,0},2,0)</f>
        <v>0</v>
      </c>
      <c r="Q924" s="9">
        <f t="shared" si="100"/>
        <v>0</v>
      </c>
      <c r="R924" s="9">
        <f t="shared" si="101"/>
        <v>0</v>
      </c>
      <c r="S924" s="9">
        <f t="shared" si="102"/>
        <v>0</v>
      </c>
      <c r="T924" s="9">
        <f t="shared" si="103"/>
        <v>0</v>
      </c>
      <c r="V924" s="9">
        <f>VLOOKUP($C924,{"29 - Psychiatrie (Erwachsene)",1;"30 - Kinder- und Jugendpsychiatrie",1;"31 - Psychosomatik",1;"00 - Bitte eine Fachabteilung auswählen",0;0,0},2,0)</f>
        <v>0</v>
      </c>
      <c r="W924" s="9" t="str">
        <f>IF('Angaben KH-Standort'!$D$13&gt;0,"VJ","KJA")</f>
        <v>KJA</v>
      </c>
      <c r="X924" s="9" t="str">
        <f>VLOOKUP(C923,{"29 - Psychiatrie (Erwachsene)","Einrichtungen2";"30 - Kinder- und Jugendpsychiatrie","Einrichtungen2";"31 - Psychosomatik","Einrichtungen2";"00 - Bitte eine Einrichtung auswählen","Leer";0,"Leer"},2,0)</f>
        <v>Leer</v>
      </c>
      <c r="Y924" s="39" t="str">
        <f t="shared" si="104"/>
        <v>Leer</v>
      </c>
      <c r="Z924" s="9" t="str">
        <f>VLOOKUP($C924,{"29 - Psychiatrie (Erwachsene)","Psychiatrie";"30 - Kinder- und Jugendpsychiatrie","KJPsychiatrie";"31 - Psychosomatik","Psychosomatik";"00 - Bitte eine Fachabteilung auswählen","Leer";0,"Leer"},2,0)</f>
        <v>Leer</v>
      </c>
    </row>
    <row r="925" spans="2:26" ht="15" customHeight="1" x14ac:dyDescent="0.25">
      <c r="B925" s="78" t="str">
        <f t="shared" si="105"/>
        <v>!!!</v>
      </c>
      <c r="C925" s="279"/>
      <c r="D925" s="272"/>
      <c r="E925" s="280"/>
      <c r="F925" s="92"/>
      <c r="G925" s="281"/>
      <c r="H925" s="46"/>
      <c r="I925" s="46"/>
      <c r="J925" s="72"/>
      <c r="O925" s="9">
        <f t="shared" si="99"/>
        <v>0</v>
      </c>
      <c r="P925" s="9">
        <f>VLOOKUP(C925,{"29 - Psychiatrie (Erwachsene)",1;"30 - Kinder- und Jugendpsychiatrie",1;"31 - Psychosomatik",1;"00 - Bitte eine Fachabteilung auswählen",0;0,0},2,0)</f>
        <v>0</v>
      </c>
      <c r="Q925" s="9">
        <f t="shared" si="100"/>
        <v>0</v>
      </c>
      <c r="R925" s="9">
        <f t="shared" si="101"/>
        <v>0</v>
      </c>
      <c r="S925" s="9">
        <f t="shared" si="102"/>
        <v>0</v>
      </c>
      <c r="T925" s="9">
        <f t="shared" si="103"/>
        <v>0</v>
      </c>
      <c r="V925" s="9">
        <f>VLOOKUP($C925,{"29 - Psychiatrie (Erwachsene)",1;"30 - Kinder- und Jugendpsychiatrie",1;"31 - Psychosomatik",1;"00 - Bitte eine Fachabteilung auswählen",0;0,0},2,0)</f>
        <v>0</v>
      </c>
      <c r="W925" s="9" t="str">
        <f>IF('Angaben KH-Standort'!$D$13&gt;0,"VJ","KJA")</f>
        <v>KJA</v>
      </c>
      <c r="X925" s="9" t="str">
        <f>VLOOKUP(C924,{"29 - Psychiatrie (Erwachsene)","Einrichtungen2";"30 - Kinder- und Jugendpsychiatrie","Einrichtungen2";"31 - Psychosomatik","Einrichtungen2";"00 - Bitte eine Einrichtung auswählen","Leer";0,"Leer"},2,0)</f>
        <v>Leer</v>
      </c>
      <c r="Y925" s="39" t="str">
        <f t="shared" si="104"/>
        <v>Leer</v>
      </c>
      <c r="Z925" s="9" t="str">
        <f>VLOOKUP($C925,{"29 - Psychiatrie (Erwachsene)","Psychiatrie";"30 - Kinder- und Jugendpsychiatrie","KJPsychiatrie";"31 - Psychosomatik","Psychosomatik";"00 - Bitte eine Fachabteilung auswählen","Leer";0,"Leer"},2,0)</f>
        <v>Leer</v>
      </c>
    </row>
    <row r="926" spans="2:26" ht="15" customHeight="1" x14ac:dyDescent="0.25">
      <c r="B926" s="78" t="str">
        <f t="shared" si="105"/>
        <v>!!!</v>
      </c>
      <c r="C926" s="279"/>
      <c r="D926" s="272"/>
      <c r="E926" s="280"/>
      <c r="F926" s="92"/>
      <c r="G926" s="281"/>
      <c r="H926" s="46"/>
      <c r="I926" s="46"/>
      <c r="J926" s="72"/>
      <c r="O926" s="9">
        <f t="shared" si="99"/>
        <v>0</v>
      </c>
      <c r="P926" s="9">
        <f>VLOOKUP(C926,{"29 - Psychiatrie (Erwachsene)",1;"30 - Kinder- und Jugendpsychiatrie",1;"31 - Psychosomatik",1;"00 - Bitte eine Fachabteilung auswählen",0;0,0},2,0)</f>
        <v>0</v>
      </c>
      <c r="Q926" s="9">
        <f t="shared" si="100"/>
        <v>0</v>
      </c>
      <c r="R926" s="9">
        <f t="shared" si="101"/>
        <v>0</v>
      </c>
      <c r="S926" s="9">
        <f t="shared" si="102"/>
        <v>0</v>
      </c>
      <c r="T926" s="9">
        <f t="shared" si="103"/>
        <v>0</v>
      </c>
      <c r="V926" s="9">
        <f>VLOOKUP($C926,{"29 - Psychiatrie (Erwachsene)",1;"30 - Kinder- und Jugendpsychiatrie",1;"31 - Psychosomatik",1;"00 - Bitte eine Fachabteilung auswählen",0;0,0},2,0)</f>
        <v>0</v>
      </c>
      <c r="W926" s="9" t="str">
        <f>IF('Angaben KH-Standort'!$D$13&gt;0,"VJ","KJA")</f>
        <v>KJA</v>
      </c>
      <c r="X926" s="9" t="str">
        <f>VLOOKUP(C925,{"29 - Psychiatrie (Erwachsene)","Einrichtungen2";"30 - Kinder- und Jugendpsychiatrie","Einrichtungen2";"31 - Psychosomatik","Einrichtungen2";"00 - Bitte eine Einrichtung auswählen","Leer";0,"Leer"},2,0)</f>
        <v>Leer</v>
      </c>
      <c r="Y926" s="39" t="str">
        <f t="shared" si="104"/>
        <v>Leer</v>
      </c>
      <c r="Z926" s="9" t="str">
        <f>VLOOKUP($C926,{"29 - Psychiatrie (Erwachsene)","Psychiatrie";"30 - Kinder- und Jugendpsychiatrie","KJPsychiatrie";"31 - Psychosomatik","Psychosomatik";"00 - Bitte eine Fachabteilung auswählen","Leer";0,"Leer"},2,0)</f>
        <v>Leer</v>
      </c>
    </row>
    <row r="927" spans="2:26" ht="15" customHeight="1" x14ac:dyDescent="0.25">
      <c r="B927" s="78" t="str">
        <f t="shared" si="105"/>
        <v>!!!</v>
      </c>
      <c r="C927" s="279"/>
      <c r="D927" s="272"/>
      <c r="E927" s="280"/>
      <c r="F927" s="92"/>
      <c r="G927" s="281"/>
      <c r="H927" s="46"/>
      <c r="I927" s="46"/>
      <c r="J927" s="72"/>
      <c r="O927" s="9">
        <f t="shared" si="99"/>
        <v>0</v>
      </c>
      <c r="P927" s="9">
        <f>VLOOKUP(C927,{"29 - Psychiatrie (Erwachsene)",1;"30 - Kinder- und Jugendpsychiatrie",1;"31 - Psychosomatik",1;"00 - Bitte eine Fachabteilung auswählen",0;0,0},2,0)</f>
        <v>0</v>
      </c>
      <c r="Q927" s="9">
        <f t="shared" si="100"/>
        <v>0</v>
      </c>
      <c r="R927" s="9">
        <f t="shared" si="101"/>
        <v>0</v>
      </c>
      <c r="S927" s="9">
        <f t="shared" si="102"/>
        <v>0</v>
      </c>
      <c r="T927" s="9">
        <f t="shared" si="103"/>
        <v>0</v>
      </c>
      <c r="V927" s="9">
        <f>VLOOKUP($C927,{"29 - Psychiatrie (Erwachsene)",1;"30 - Kinder- und Jugendpsychiatrie",1;"31 - Psychosomatik",1;"00 - Bitte eine Fachabteilung auswählen",0;0,0},2,0)</f>
        <v>0</v>
      </c>
      <c r="W927" s="9" t="str">
        <f>IF('Angaben KH-Standort'!$D$13&gt;0,"VJ","KJA")</f>
        <v>KJA</v>
      </c>
      <c r="X927" s="9" t="str">
        <f>VLOOKUP(C926,{"29 - Psychiatrie (Erwachsene)","Einrichtungen2";"30 - Kinder- und Jugendpsychiatrie","Einrichtungen2";"31 - Psychosomatik","Einrichtungen2";"00 - Bitte eine Einrichtung auswählen","Leer";0,"Leer"},2,0)</f>
        <v>Leer</v>
      </c>
      <c r="Y927" s="39" t="str">
        <f t="shared" si="104"/>
        <v>Leer</v>
      </c>
      <c r="Z927" s="9" t="str">
        <f>VLOOKUP($C927,{"29 - Psychiatrie (Erwachsene)","Psychiatrie";"30 - Kinder- und Jugendpsychiatrie","KJPsychiatrie";"31 - Psychosomatik","Psychosomatik";"00 - Bitte eine Fachabteilung auswählen","Leer";0,"Leer"},2,0)</f>
        <v>Leer</v>
      </c>
    </row>
    <row r="928" spans="2:26" ht="15" customHeight="1" x14ac:dyDescent="0.25">
      <c r="B928" s="78" t="str">
        <f t="shared" si="105"/>
        <v>!!!</v>
      </c>
      <c r="C928" s="279"/>
      <c r="D928" s="272"/>
      <c r="E928" s="280"/>
      <c r="F928" s="92"/>
      <c r="G928" s="281"/>
      <c r="H928" s="46"/>
      <c r="I928" s="46"/>
      <c r="J928" s="72"/>
      <c r="O928" s="9">
        <f t="shared" si="99"/>
        <v>0</v>
      </c>
      <c r="P928" s="9">
        <f>VLOOKUP(C928,{"29 - Psychiatrie (Erwachsene)",1;"30 - Kinder- und Jugendpsychiatrie",1;"31 - Psychosomatik",1;"00 - Bitte eine Fachabteilung auswählen",0;0,0},2,0)</f>
        <v>0</v>
      </c>
      <c r="Q928" s="9">
        <f t="shared" si="100"/>
        <v>0</v>
      </c>
      <c r="R928" s="9">
        <f t="shared" si="101"/>
        <v>0</v>
      </c>
      <c r="S928" s="9">
        <f t="shared" si="102"/>
        <v>0</v>
      </c>
      <c r="T928" s="9">
        <f t="shared" si="103"/>
        <v>0</v>
      </c>
      <c r="V928" s="9">
        <f>VLOOKUP($C928,{"29 - Psychiatrie (Erwachsene)",1;"30 - Kinder- und Jugendpsychiatrie",1;"31 - Psychosomatik",1;"00 - Bitte eine Fachabteilung auswählen",0;0,0},2,0)</f>
        <v>0</v>
      </c>
      <c r="W928" s="9" t="str">
        <f>IF('Angaben KH-Standort'!$D$13&gt;0,"VJ","KJA")</f>
        <v>KJA</v>
      </c>
      <c r="X928" s="9" t="str">
        <f>VLOOKUP(C927,{"29 - Psychiatrie (Erwachsene)","Einrichtungen2";"30 - Kinder- und Jugendpsychiatrie","Einrichtungen2";"31 - Psychosomatik","Einrichtungen2";"00 - Bitte eine Einrichtung auswählen","Leer";0,"Leer"},2,0)</f>
        <v>Leer</v>
      </c>
      <c r="Y928" s="39" t="str">
        <f t="shared" si="104"/>
        <v>Leer</v>
      </c>
      <c r="Z928" s="9" t="str">
        <f>VLOOKUP($C928,{"29 - Psychiatrie (Erwachsene)","Psychiatrie";"30 - Kinder- und Jugendpsychiatrie","KJPsychiatrie";"31 - Psychosomatik","Psychosomatik";"00 - Bitte eine Fachabteilung auswählen","Leer";0,"Leer"},2,0)</f>
        <v>Leer</v>
      </c>
    </row>
    <row r="929" spans="2:26" ht="15" customHeight="1" x14ac:dyDescent="0.25">
      <c r="B929" s="78" t="str">
        <f t="shared" si="105"/>
        <v>!!!</v>
      </c>
      <c r="C929" s="279"/>
      <c r="D929" s="272"/>
      <c r="E929" s="280"/>
      <c r="F929" s="92"/>
      <c r="G929" s="281"/>
      <c r="H929" s="46"/>
      <c r="I929" s="46"/>
      <c r="J929" s="72"/>
      <c r="O929" s="9">
        <f t="shared" si="99"/>
        <v>0</v>
      </c>
      <c r="P929" s="9">
        <f>VLOOKUP(C929,{"29 - Psychiatrie (Erwachsene)",1;"30 - Kinder- und Jugendpsychiatrie",1;"31 - Psychosomatik",1;"00 - Bitte eine Fachabteilung auswählen",0;0,0},2,0)</f>
        <v>0</v>
      </c>
      <c r="Q929" s="9">
        <f t="shared" si="100"/>
        <v>0</v>
      </c>
      <c r="R929" s="9">
        <f t="shared" si="101"/>
        <v>0</v>
      </c>
      <c r="S929" s="9">
        <f t="shared" si="102"/>
        <v>0</v>
      </c>
      <c r="T929" s="9">
        <f t="shared" si="103"/>
        <v>0</v>
      </c>
      <c r="V929" s="9">
        <f>VLOOKUP($C929,{"29 - Psychiatrie (Erwachsene)",1;"30 - Kinder- und Jugendpsychiatrie",1;"31 - Psychosomatik",1;"00 - Bitte eine Fachabteilung auswählen",0;0,0},2,0)</f>
        <v>0</v>
      </c>
      <c r="W929" s="9" t="str">
        <f>IF('Angaben KH-Standort'!$D$13&gt;0,"VJ","KJA")</f>
        <v>KJA</v>
      </c>
      <c r="X929" s="9" t="str">
        <f>VLOOKUP(C928,{"29 - Psychiatrie (Erwachsene)","Einrichtungen2";"30 - Kinder- und Jugendpsychiatrie","Einrichtungen2";"31 - Psychosomatik","Einrichtungen2";"00 - Bitte eine Einrichtung auswählen","Leer";0,"Leer"},2,0)</f>
        <v>Leer</v>
      </c>
      <c r="Y929" s="39" t="str">
        <f t="shared" si="104"/>
        <v>Leer</v>
      </c>
      <c r="Z929" s="9" t="str">
        <f>VLOOKUP($C929,{"29 - Psychiatrie (Erwachsene)","Psychiatrie";"30 - Kinder- und Jugendpsychiatrie","KJPsychiatrie";"31 - Psychosomatik","Psychosomatik";"00 - Bitte eine Fachabteilung auswählen","Leer";0,"Leer"},2,0)</f>
        <v>Leer</v>
      </c>
    </row>
    <row r="930" spans="2:26" ht="15" customHeight="1" x14ac:dyDescent="0.25">
      <c r="B930" s="78" t="str">
        <f t="shared" si="105"/>
        <v>!!!</v>
      </c>
      <c r="C930" s="279"/>
      <c r="D930" s="272"/>
      <c r="E930" s="280"/>
      <c r="F930" s="92"/>
      <c r="G930" s="281"/>
      <c r="H930" s="46"/>
      <c r="I930" s="46"/>
      <c r="J930" s="72"/>
      <c r="O930" s="9">
        <f t="shared" si="99"/>
        <v>0</v>
      </c>
      <c r="P930" s="9">
        <f>VLOOKUP(C930,{"29 - Psychiatrie (Erwachsene)",1;"30 - Kinder- und Jugendpsychiatrie",1;"31 - Psychosomatik",1;"00 - Bitte eine Fachabteilung auswählen",0;0,0},2,0)</f>
        <v>0</v>
      </c>
      <c r="Q930" s="9">
        <f t="shared" si="100"/>
        <v>0</v>
      </c>
      <c r="R930" s="9">
        <f t="shared" si="101"/>
        <v>0</v>
      </c>
      <c r="S930" s="9">
        <f t="shared" si="102"/>
        <v>0</v>
      </c>
      <c r="T930" s="9">
        <f t="shared" si="103"/>
        <v>0</v>
      </c>
      <c r="V930" s="9">
        <f>VLOOKUP($C930,{"29 - Psychiatrie (Erwachsene)",1;"30 - Kinder- und Jugendpsychiatrie",1;"31 - Psychosomatik",1;"00 - Bitte eine Fachabteilung auswählen",0;0,0},2,0)</f>
        <v>0</v>
      </c>
      <c r="W930" s="9" t="str">
        <f>IF('Angaben KH-Standort'!$D$13&gt;0,"VJ","KJA")</f>
        <v>KJA</v>
      </c>
      <c r="X930" s="9" t="str">
        <f>VLOOKUP(C929,{"29 - Psychiatrie (Erwachsene)","Einrichtungen2";"30 - Kinder- und Jugendpsychiatrie","Einrichtungen2";"31 - Psychosomatik","Einrichtungen2";"00 - Bitte eine Einrichtung auswählen","Leer";0,"Leer"},2,0)</f>
        <v>Leer</v>
      </c>
      <c r="Y930" s="39" t="str">
        <f t="shared" si="104"/>
        <v>Leer</v>
      </c>
      <c r="Z930" s="9" t="str">
        <f>VLOOKUP($C930,{"29 - Psychiatrie (Erwachsene)","Psychiatrie";"30 - Kinder- und Jugendpsychiatrie","KJPsychiatrie";"31 - Psychosomatik","Psychosomatik";"00 - Bitte eine Fachabteilung auswählen","Leer";0,"Leer"},2,0)</f>
        <v>Leer</v>
      </c>
    </row>
    <row r="931" spans="2:26" ht="15" customHeight="1" x14ac:dyDescent="0.25">
      <c r="B931" s="78" t="str">
        <f t="shared" si="105"/>
        <v>!!!</v>
      </c>
      <c r="C931" s="279"/>
      <c r="D931" s="272"/>
      <c r="E931" s="280"/>
      <c r="F931" s="92"/>
      <c r="G931" s="281"/>
      <c r="H931" s="46"/>
      <c r="I931" s="46"/>
      <c r="J931" s="72"/>
      <c r="O931" s="9">
        <f t="shared" si="99"/>
        <v>0</v>
      </c>
      <c r="P931" s="9">
        <f>VLOOKUP(C931,{"29 - Psychiatrie (Erwachsene)",1;"30 - Kinder- und Jugendpsychiatrie",1;"31 - Psychosomatik",1;"00 - Bitte eine Fachabteilung auswählen",0;0,0},2,0)</f>
        <v>0</v>
      </c>
      <c r="Q931" s="9">
        <f t="shared" si="100"/>
        <v>0</v>
      </c>
      <c r="R931" s="9">
        <f t="shared" si="101"/>
        <v>0</v>
      </c>
      <c r="S931" s="9">
        <f t="shared" si="102"/>
        <v>0</v>
      </c>
      <c r="T931" s="9">
        <f t="shared" si="103"/>
        <v>0</v>
      </c>
      <c r="V931" s="9">
        <f>VLOOKUP($C931,{"29 - Psychiatrie (Erwachsene)",1;"30 - Kinder- und Jugendpsychiatrie",1;"31 - Psychosomatik",1;"00 - Bitte eine Fachabteilung auswählen",0;0,0},2,0)</f>
        <v>0</v>
      </c>
      <c r="W931" s="9" t="str">
        <f>IF('Angaben KH-Standort'!$D$13&gt;0,"VJ","KJA")</f>
        <v>KJA</v>
      </c>
      <c r="X931" s="9" t="str">
        <f>VLOOKUP(C930,{"29 - Psychiatrie (Erwachsene)","Einrichtungen2";"30 - Kinder- und Jugendpsychiatrie","Einrichtungen2";"31 - Psychosomatik","Einrichtungen2";"00 - Bitte eine Einrichtung auswählen","Leer";0,"Leer"},2,0)</f>
        <v>Leer</v>
      </c>
      <c r="Y931" s="39" t="str">
        <f t="shared" si="104"/>
        <v>Leer</v>
      </c>
      <c r="Z931" s="9" t="str">
        <f>VLOOKUP($C931,{"29 - Psychiatrie (Erwachsene)","Psychiatrie";"30 - Kinder- und Jugendpsychiatrie","KJPsychiatrie";"31 - Psychosomatik","Psychosomatik";"00 - Bitte eine Fachabteilung auswählen","Leer";0,"Leer"},2,0)</f>
        <v>Leer</v>
      </c>
    </row>
    <row r="932" spans="2:26" ht="15" customHeight="1" x14ac:dyDescent="0.25">
      <c r="B932" s="78" t="str">
        <f t="shared" si="105"/>
        <v>!!!</v>
      </c>
      <c r="C932" s="279"/>
      <c r="D932" s="272"/>
      <c r="E932" s="280"/>
      <c r="F932" s="92"/>
      <c r="G932" s="281"/>
      <c r="H932" s="46"/>
      <c r="I932" s="46"/>
      <c r="J932" s="72"/>
      <c r="O932" s="9">
        <f t="shared" si="99"/>
        <v>0</v>
      </c>
      <c r="P932" s="9">
        <f>VLOOKUP(C932,{"29 - Psychiatrie (Erwachsene)",1;"30 - Kinder- und Jugendpsychiatrie",1;"31 - Psychosomatik",1;"00 - Bitte eine Fachabteilung auswählen",0;0,0},2,0)</f>
        <v>0</v>
      </c>
      <c r="Q932" s="9">
        <f t="shared" si="100"/>
        <v>0</v>
      </c>
      <c r="R932" s="9">
        <f t="shared" si="101"/>
        <v>0</v>
      </c>
      <c r="S932" s="9">
        <f t="shared" si="102"/>
        <v>0</v>
      </c>
      <c r="T932" s="9">
        <f t="shared" si="103"/>
        <v>0</v>
      </c>
      <c r="V932" s="9">
        <f>VLOOKUP($C932,{"29 - Psychiatrie (Erwachsene)",1;"30 - Kinder- und Jugendpsychiatrie",1;"31 - Psychosomatik",1;"00 - Bitte eine Fachabteilung auswählen",0;0,0},2,0)</f>
        <v>0</v>
      </c>
      <c r="W932" s="9" t="str">
        <f>IF('Angaben KH-Standort'!$D$13&gt;0,"VJ","KJA")</f>
        <v>KJA</v>
      </c>
      <c r="X932" s="9" t="str">
        <f>VLOOKUP(C931,{"29 - Psychiatrie (Erwachsene)","Einrichtungen2";"30 - Kinder- und Jugendpsychiatrie","Einrichtungen2";"31 - Psychosomatik","Einrichtungen2";"00 - Bitte eine Einrichtung auswählen","Leer";0,"Leer"},2,0)</f>
        <v>Leer</v>
      </c>
      <c r="Y932" s="39" t="str">
        <f t="shared" si="104"/>
        <v>Leer</v>
      </c>
      <c r="Z932" s="9" t="str">
        <f>VLOOKUP($C932,{"29 - Psychiatrie (Erwachsene)","Psychiatrie";"30 - Kinder- und Jugendpsychiatrie","KJPsychiatrie";"31 - Psychosomatik","Psychosomatik";"00 - Bitte eine Fachabteilung auswählen","Leer";0,"Leer"},2,0)</f>
        <v>Leer</v>
      </c>
    </row>
    <row r="933" spans="2:26" ht="15" customHeight="1" x14ac:dyDescent="0.25">
      <c r="B933" s="78" t="str">
        <f t="shared" si="105"/>
        <v>!!!</v>
      </c>
      <c r="C933" s="279"/>
      <c r="D933" s="272"/>
      <c r="E933" s="280"/>
      <c r="F933" s="92"/>
      <c r="G933" s="281"/>
      <c r="H933" s="46"/>
      <c r="I933" s="46"/>
      <c r="J933" s="72"/>
      <c r="O933" s="9">
        <f t="shared" si="99"/>
        <v>0</v>
      </c>
      <c r="P933" s="9">
        <f>VLOOKUP(C933,{"29 - Psychiatrie (Erwachsene)",1;"30 - Kinder- und Jugendpsychiatrie",1;"31 - Psychosomatik",1;"00 - Bitte eine Fachabteilung auswählen",0;0,0},2,0)</f>
        <v>0</v>
      </c>
      <c r="Q933" s="9">
        <f t="shared" si="100"/>
        <v>0</v>
      </c>
      <c r="R933" s="9">
        <f t="shared" si="101"/>
        <v>0</v>
      </c>
      <c r="S933" s="9">
        <f t="shared" si="102"/>
        <v>0</v>
      </c>
      <c r="T933" s="9">
        <f t="shared" si="103"/>
        <v>0</v>
      </c>
      <c r="V933" s="9">
        <f>VLOOKUP($C933,{"29 - Psychiatrie (Erwachsene)",1;"30 - Kinder- und Jugendpsychiatrie",1;"31 - Psychosomatik",1;"00 - Bitte eine Fachabteilung auswählen",0;0,0},2,0)</f>
        <v>0</v>
      </c>
      <c r="W933" s="9" t="str">
        <f>IF('Angaben KH-Standort'!$D$13&gt;0,"VJ","KJA")</f>
        <v>KJA</v>
      </c>
      <c r="X933" s="9" t="str">
        <f>VLOOKUP(C932,{"29 - Psychiatrie (Erwachsene)","Einrichtungen2";"30 - Kinder- und Jugendpsychiatrie","Einrichtungen2";"31 - Psychosomatik","Einrichtungen2";"00 - Bitte eine Einrichtung auswählen","Leer";0,"Leer"},2,0)</f>
        <v>Leer</v>
      </c>
      <c r="Y933" s="39" t="str">
        <f t="shared" si="104"/>
        <v>Leer</v>
      </c>
      <c r="Z933" s="9" t="str">
        <f>VLOOKUP($C933,{"29 - Psychiatrie (Erwachsene)","Psychiatrie";"30 - Kinder- und Jugendpsychiatrie","KJPsychiatrie";"31 - Psychosomatik","Psychosomatik";"00 - Bitte eine Fachabteilung auswählen","Leer";0,"Leer"},2,0)</f>
        <v>Leer</v>
      </c>
    </row>
    <row r="934" spans="2:26" ht="15" customHeight="1" x14ac:dyDescent="0.25">
      <c r="B934" s="78" t="str">
        <f t="shared" si="105"/>
        <v>!!!</v>
      </c>
      <c r="C934" s="279"/>
      <c r="D934" s="272"/>
      <c r="E934" s="280"/>
      <c r="F934" s="92"/>
      <c r="G934" s="281"/>
      <c r="H934" s="46"/>
      <c r="I934" s="46"/>
      <c r="J934" s="72"/>
      <c r="O934" s="9">
        <f t="shared" si="99"/>
        <v>0</v>
      </c>
      <c r="P934" s="9">
        <f>VLOOKUP(C934,{"29 - Psychiatrie (Erwachsene)",1;"30 - Kinder- und Jugendpsychiatrie",1;"31 - Psychosomatik",1;"00 - Bitte eine Fachabteilung auswählen",0;0,0},2,0)</f>
        <v>0</v>
      </c>
      <c r="Q934" s="9">
        <f t="shared" si="100"/>
        <v>0</v>
      </c>
      <c r="R934" s="9">
        <f t="shared" si="101"/>
        <v>0</v>
      </c>
      <c r="S934" s="9">
        <f t="shared" si="102"/>
        <v>0</v>
      </c>
      <c r="T934" s="9">
        <f t="shared" si="103"/>
        <v>0</v>
      </c>
      <c r="V934" s="9">
        <f>VLOOKUP($C934,{"29 - Psychiatrie (Erwachsene)",1;"30 - Kinder- und Jugendpsychiatrie",1;"31 - Psychosomatik",1;"00 - Bitte eine Fachabteilung auswählen",0;0,0},2,0)</f>
        <v>0</v>
      </c>
      <c r="W934" s="9" t="str">
        <f>IF('Angaben KH-Standort'!$D$13&gt;0,"VJ","KJA")</f>
        <v>KJA</v>
      </c>
      <c r="X934" s="9" t="str">
        <f>VLOOKUP(C933,{"29 - Psychiatrie (Erwachsene)","Einrichtungen2";"30 - Kinder- und Jugendpsychiatrie","Einrichtungen2";"31 - Psychosomatik","Einrichtungen2";"00 - Bitte eine Einrichtung auswählen","Leer";0,"Leer"},2,0)</f>
        <v>Leer</v>
      </c>
      <c r="Y934" s="39" t="str">
        <f t="shared" si="104"/>
        <v>Leer</v>
      </c>
      <c r="Z934" s="9" t="str">
        <f>VLOOKUP($C934,{"29 - Psychiatrie (Erwachsene)","Psychiatrie";"30 - Kinder- und Jugendpsychiatrie","KJPsychiatrie";"31 - Psychosomatik","Psychosomatik";"00 - Bitte eine Fachabteilung auswählen","Leer";0,"Leer"},2,0)</f>
        <v>Leer</v>
      </c>
    </row>
    <row r="935" spans="2:26" ht="15" customHeight="1" x14ac:dyDescent="0.25">
      <c r="B935" s="78" t="str">
        <f t="shared" si="105"/>
        <v>!!!</v>
      </c>
      <c r="C935" s="279"/>
      <c r="D935" s="272"/>
      <c r="E935" s="280"/>
      <c r="F935" s="92"/>
      <c r="G935" s="281"/>
      <c r="H935" s="46"/>
      <c r="I935" s="46"/>
      <c r="J935" s="72"/>
      <c r="O935" s="9">
        <f t="shared" si="99"/>
        <v>0</v>
      </c>
      <c r="P935" s="9">
        <f>VLOOKUP(C935,{"29 - Psychiatrie (Erwachsene)",1;"30 - Kinder- und Jugendpsychiatrie",1;"31 - Psychosomatik",1;"00 - Bitte eine Fachabteilung auswählen",0;0,0},2,0)</f>
        <v>0</v>
      </c>
      <c r="Q935" s="9">
        <f t="shared" si="100"/>
        <v>0</v>
      </c>
      <c r="R935" s="9">
        <f t="shared" si="101"/>
        <v>0</v>
      </c>
      <c r="S935" s="9">
        <f t="shared" si="102"/>
        <v>0</v>
      </c>
      <c r="T935" s="9">
        <f t="shared" si="103"/>
        <v>0</v>
      </c>
      <c r="V935" s="9">
        <f>VLOOKUP($C935,{"29 - Psychiatrie (Erwachsene)",1;"30 - Kinder- und Jugendpsychiatrie",1;"31 - Psychosomatik",1;"00 - Bitte eine Fachabteilung auswählen",0;0,0},2,0)</f>
        <v>0</v>
      </c>
      <c r="W935" s="9" t="str">
        <f>IF('Angaben KH-Standort'!$D$13&gt;0,"VJ","KJA")</f>
        <v>KJA</v>
      </c>
      <c r="X935" s="9" t="str">
        <f>VLOOKUP(C934,{"29 - Psychiatrie (Erwachsene)","Einrichtungen2";"30 - Kinder- und Jugendpsychiatrie","Einrichtungen2";"31 - Psychosomatik","Einrichtungen2";"00 - Bitte eine Einrichtung auswählen","Leer";0,"Leer"},2,0)</f>
        <v>Leer</v>
      </c>
      <c r="Y935" s="39" t="str">
        <f t="shared" si="104"/>
        <v>Leer</v>
      </c>
      <c r="Z935" s="9" t="str">
        <f>VLOOKUP($C935,{"29 - Psychiatrie (Erwachsene)","Psychiatrie";"30 - Kinder- und Jugendpsychiatrie","KJPsychiatrie";"31 - Psychosomatik","Psychosomatik";"00 - Bitte eine Fachabteilung auswählen","Leer";0,"Leer"},2,0)</f>
        <v>Leer</v>
      </c>
    </row>
    <row r="936" spans="2:26" ht="15" customHeight="1" x14ac:dyDescent="0.25">
      <c r="B936" s="78" t="str">
        <f t="shared" si="105"/>
        <v>!!!</v>
      </c>
      <c r="C936" s="279"/>
      <c r="D936" s="272"/>
      <c r="E936" s="280"/>
      <c r="F936" s="92"/>
      <c r="G936" s="281"/>
      <c r="H936" s="46"/>
      <c r="I936" s="46"/>
      <c r="J936" s="72"/>
      <c r="O936" s="9">
        <f t="shared" si="99"/>
        <v>0</v>
      </c>
      <c r="P936" s="9">
        <f>VLOOKUP(C936,{"29 - Psychiatrie (Erwachsene)",1;"30 - Kinder- und Jugendpsychiatrie",1;"31 - Psychosomatik",1;"00 - Bitte eine Fachabteilung auswählen",0;0,0},2,0)</f>
        <v>0</v>
      </c>
      <c r="Q936" s="9">
        <f t="shared" si="100"/>
        <v>0</v>
      </c>
      <c r="R936" s="9">
        <f t="shared" si="101"/>
        <v>0</v>
      </c>
      <c r="S936" s="9">
        <f t="shared" si="102"/>
        <v>0</v>
      </c>
      <c r="T936" s="9">
        <f t="shared" si="103"/>
        <v>0</v>
      </c>
      <c r="V936" s="9">
        <f>VLOOKUP($C936,{"29 - Psychiatrie (Erwachsene)",1;"30 - Kinder- und Jugendpsychiatrie",1;"31 - Psychosomatik",1;"00 - Bitte eine Fachabteilung auswählen",0;0,0},2,0)</f>
        <v>0</v>
      </c>
      <c r="W936" s="9" t="str">
        <f>IF('Angaben KH-Standort'!$D$13&gt;0,"VJ","KJA")</f>
        <v>KJA</v>
      </c>
      <c r="X936" s="9" t="str">
        <f>VLOOKUP(C935,{"29 - Psychiatrie (Erwachsene)","Einrichtungen2";"30 - Kinder- und Jugendpsychiatrie","Einrichtungen2";"31 - Psychosomatik","Einrichtungen2";"00 - Bitte eine Einrichtung auswählen","Leer";0,"Leer"},2,0)</f>
        <v>Leer</v>
      </c>
      <c r="Y936" s="39" t="str">
        <f t="shared" si="104"/>
        <v>Leer</v>
      </c>
      <c r="Z936" s="9" t="str">
        <f>VLOOKUP($C936,{"29 - Psychiatrie (Erwachsene)","Psychiatrie";"30 - Kinder- und Jugendpsychiatrie","KJPsychiatrie";"31 - Psychosomatik","Psychosomatik";"00 - Bitte eine Fachabteilung auswählen","Leer";0,"Leer"},2,0)</f>
        <v>Leer</v>
      </c>
    </row>
    <row r="937" spans="2:26" ht="15" customHeight="1" x14ac:dyDescent="0.25">
      <c r="B937" s="78" t="str">
        <f t="shared" si="105"/>
        <v>!!!</v>
      </c>
      <c r="C937" s="279"/>
      <c r="D937" s="272"/>
      <c r="E937" s="280"/>
      <c r="F937" s="92"/>
      <c r="G937" s="281"/>
      <c r="H937" s="46"/>
      <c r="I937" s="46"/>
      <c r="J937" s="72"/>
      <c r="O937" s="9">
        <f t="shared" si="99"/>
        <v>0</v>
      </c>
      <c r="P937" s="9">
        <f>VLOOKUP(C937,{"29 - Psychiatrie (Erwachsene)",1;"30 - Kinder- und Jugendpsychiatrie",1;"31 - Psychosomatik",1;"00 - Bitte eine Fachabteilung auswählen",0;0,0},2,0)</f>
        <v>0</v>
      </c>
      <c r="Q937" s="9">
        <f t="shared" si="100"/>
        <v>0</v>
      </c>
      <c r="R937" s="9">
        <f t="shared" si="101"/>
        <v>0</v>
      </c>
      <c r="S937" s="9">
        <f t="shared" si="102"/>
        <v>0</v>
      </c>
      <c r="T937" s="9">
        <f t="shared" si="103"/>
        <v>0</v>
      </c>
      <c r="V937" s="9">
        <f>VLOOKUP($C937,{"29 - Psychiatrie (Erwachsene)",1;"30 - Kinder- und Jugendpsychiatrie",1;"31 - Psychosomatik",1;"00 - Bitte eine Fachabteilung auswählen",0;0,0},2,0)</f>
        <v>0</v>
      </c>
      <c r="W937" s="9" t="str">
        <f>IF('Angaben KH-Standort'!$D$13&gt;0,"VJ","KJA")</f>
        <v>KJA</v>
      </c>
      <c r="X937" s="9" t="str">
        <f>VLOOKUP(C936,{"29 - Psychiatrie (Erwachsene)","Einrichtungen2";"30 - Kinder- und Jugendpsychiatrie","Einrichtungen2";"31 - Psychosomatik","Einrichtungen2";"00 - Bitte eine Einrichtung auswählen","Leer";0,"Leer"},2,0)</f>
        <v>Leer</v>
      </c>
      <c r="Y937" s="39" t="str">
        <f t="shared" si="104"/>
        <v>Leer</v>
      </c>
      <c r="Z937" s="9" t="str">
        <f>VLOOKUP($C937,{"29 - Psychiatrie (Erwachsene)","Psychiatrie";"30 - Kinder- und Jugendpsychiatrie","KJPsychiatrie";"31 - Psychosomatik","Psychosomatik";"00 - Bitte eine Fachabteilung auswählen","Leer";0,"Leer"},2,0)</f>
        <v>Leer</v>
      </c>
    </row>
    <row r="938" spans="2:26" ht="15" customHeight="1" x14ac:dyDescent="0.25">
      <c r="B938" s="78" t="str">
        <f t="shared" si="105"/>
        <v>!!!</v>
      </c>
      <c r="C938" s="279"/>
      <c r="D938" s="272"/>
      <c r="E938" s="280"/>
      <c r="F938" s="92"/>
      <c r="G938" s="281"/>
      <c r="H938" s="46"/>
      <c r="I938" s="46"/>
      <c r="J938" s="72"/>
      <c r="O938" s="9">
        <f t="shared" si="99"/>
        <v>0</v>
      </c>
      <c r="P938" s="9">
        <f>VLOOKUP(C938,{"29 - Psychiatrie (Erwachsene)",1;"30 - Kinder- und Jugendpsychiatrie",1;"31 - Psychosomatik",1;"00 - Bitte eine Fachabteilung auswählen",0;0,0},2,0)</f>
        <v>0</v>
      </c>
      <c r="Q938" s="9">
        <f t="shared" si="100"/>
        <v>0</v>
      </c>
      <c r="R938" s="9">
        <f t="shared" si="101"/>
        <v>0</v>
      </c>
      <c r="S938" s="9">
        <f t="shared" si="102"/>
        <v>0</v>
      </c>
      <c r="T938" s="9">
        <f t="shared" si="103"/>
        <v>0</v>
      </c>
      <c r="V938" s="9">
        <f>VLOOKUP($C938,{"29 - Psychiatrie (Erwachsene)",1;"30 - Kinder- und Jugendpsychiatrie",1;"31 - Psychosomatik",1;"00 - Bitte eine Fachabteilung auswählen",0;0,0},2,0)</f>
        <v>0</v>
      </c>
      <c r="W938" s="9" t="str">
        <f>IF('Angaben KH-Standort'!$D$13&gt;0,"VJ","KJA")</f>
        <v>KJA</v>
      </c>
      <c r="X938" s="9" t="str">
        <f>VLOOKUP(C937,{"29 - Psychiatrie (Erwachsene)","Einrichtungen2";"30 - Kinder- und Jugendpsychiatrie","Einrichtungen2";"31 - Psychosomatik","Einrichtungen2";"00 - Bitte eine Einrichtung auswählen","Leer";0,"Leer"},2,0)</f>
        <v>Leer</v>
      </c>
      <c r="Y938" s="39" t="str">
        <f t="shared" si="104"/>
        <v>Leer</v>
      </c>
      <c r="Z938" s="9" t="str">
        <f>VLOOKUP($C938,{"29 - Psychiatrie (Erwachsene)","Psychiatrie";"30 - Kinder- und Jugendpsychiatrie","KJPsychiatrie";"31 - Psychosomatik","Psychosomatik";"00 - Bitte eine Fachabteilung auswählen","Leer";0,"Leer"},2,0)</f>
        <v>Leer</v>
      </c>
    </row>
    <row r="939" spans="2:26" ht="15" customHeight="1" x14ac:dyDescent="0.25">
      <c r="B939" s="78" t="str">
        <f t="shared" si="105"/>
        <v>!!!</v>
      </c>
      <c r="C939" s="279"/>
      <c r="D939" s="272"/>
      <c r="E939" s="280"/>
      <c r="F939" s="92"/>
      <c r="G939" s="281"/>
      <c r="H939" s="46"/>
      <c r="I939" s="46"/>
      <c r="J939" s="72"/>
      <c r="O939" s="9">
        <f t="shared" si="99"/>
        <v>0</v>
      </c>
      <c r="P939" s="9">
        <f>VLOOKUP(C939,{"29 - Psychiatrie (Erwachsene)",1;"30 - Kinder- und Jugendpsychiatrie",1;"31 - Psychosomatik",1;"00 - Bitte eine Fachabteilung auswählen",0;0,0},2,0)</f>
        <v>0</v>
      </c>
      <c r="Q939" s="9">
        <f t="shared" si="100"/>
        <v>0</v>
      </c>
      <c r="R939" s="9">
        <f t="shared" si="101"/>
        <v>0</v>
      </c>
      <c r="S939" s="9">
        <f t="shared" si="102"/>
        <v>0</v>
      </c>
      <c r="T939" s="9">
        <f t="shared" si="103"/>
        <v>0</v>
      </c>
      <c r="V939" s="9">
        <f>VLOOKUP($C939,{"29 - Psychiatrie (Erwachsene)",1;"30 - Kinder- und Jugendpsychiatrie",1;"31 - Psychosomatik",1;"00 - Bitte eine Fachabteilung auswählen",0;0,0},2,0)</f>
        <v>0</v>
      </c>
      <c r="W939" s="9" t="str">
        <f>IF('Angaben KH-Standort'!$D$13&gt;0,"VJ","KJA")</f>
        <v>KJA</v>
      </c>
      <c r="X939" s="9" t="str">
        <f>VLOOKUP(C938,{"29 - Psychiatrie (Erwachsene)","Einrichtungen2";"30 - Kinder- und Jugendpsychiatrie","Einrichtungen2";"31 - Psychosomatik","Einrichtungen2";"00 - Bitte eine Einrichtung auswählen","Leer";0,"Leer"},2,0)</f>
        <v>Leer</v>
      </c>
      <c r="Y939" s="39" t="str">
        <f t="shared" si="104"/>
        <v>Leer</v>
      </c>
      <c r="Z939" s="9" t="str">
        <f>VLOOKUP($C939,{"29 - Psychiatrie (Erwachsene)","Psychiatrie";"30 - Kinder- und Jugendpsychiatrie","KJPsychiatrie";"31 - Psychosomatik","Psychosomatik";"00 - Bitte eine Fachabteilung auswählen","Leer";0,"Leer"},2,0)</f>
        <v>Leer</v>
      </c>
    </row>
    <row r="940" spans="2:26" ht="15" customHeight="1" x14ac:dyDescent="0.25">
      <c r="B940" s="78" t="str">
        <f t="shared" si="105"/>
        <v>!!!</v>
      </c>
      <c r="C940" s="279"/>
      <c r="D940" s="272"/>
      <c r="E940" s="280"/>
      <c r="F940" s="92"/>
      <c r="G940" s="281"/>
      <c r="H940" s="46"/>
      <c r="I940" s="46"/>
      <c r="J940" s="72"/>
      <c r="O940" s="9">
        <f t="shared" si="99"/>
        <v>0</v>
      </c>
      <c r="P940" s="9">
        <f>VLOOKUP(C940,{"29 - Psychiatrie (Erwachsene)",1;"30 - Kinder- und Jugendpsychiatrie",1;"31 - Psychosomatik",1;"00 - Bitte eine Fachabteilung auswählen",0;0,0},2,0)</f>
        <v>0</v>
      </c>
      <c r="Q940" s="9">
        <f t="shared" si="100"/>
        <v>0</v>
      </c>
      <c r="R940" s="9">
        <f t="shared" si="101"/>
        <v>0</v>
      </c>
      <c r="S940" s="9">
        <f t="shared" si="102"/>
        <v>0</v>
      </c>
      <c r="T940" s="9">
        <f t="shared" si="103"/>
        <v>0</v>
      </c>
      <c r="V940" s="9">
        <f>VLOOKUP($C940,{"29 - Psychiatrie (Erwachsene)",1;"30 - Kinder- und Jugendpsychiatrie",1;"31 - Psychosomatik",1;"00 - Bitte eine Fachabteilung auswählen",0;0,0},2,0)</f>
        <v>0</v>
      </c>
      <c r="W940" s="9" t="str">
        <f>IF('Angaben KH-Standort'!$D$13&gt;0,"VJ","KJA")</f>
        <v>KJA</v>
      </c>
      <c r="X940" s="9" t="str">
        <f>VLOOKUP(C939,{"29 - Psychiatrie (Erwachsene)","Einrichtungen2";"30 - Kinder- und Jugendpsychiatrie","Einrichtungen2";"31 - Psychosomatik","Einrichtungen2";"00 - Bitte eine Einrichtung auswählen","Leer";0,"Leer"},2,0)</f>
        <v>Leer</v>
      </c>
      <c r="Y940" s="39" t="str">
        <f t="shared" si="104"/>
        <v>Leer</v>
      </c>
      <c r="Z940" s="9" t="str">
        <f>VLOOKUP($C940,{"29 - Psychiatrie (Erwachsene)","Psychiatrie";"30 - Kinder- und Jugendpsychiatrie","KJPsychiatrie";"31 - Psychosomatik","Psychosomatik";"00 - Bitte eine Fachabteilung auswählen","Leer";0,"Leer"},2,0)</f>
        <v>Leer</v>
      </c>
    </row>
    <row r="941" spans="2:26" ht="15" customHeight="1" x14ac:dyDescent="0.25">
      <c r="B941" s="78" t="str">
        <f t="shared" si="105"/>
        <v>!!!</v>
      </c>
      <c r="C941" s="279"/>
      <c r="D941" s="272"/>
      <c r="E941" s="280"/>
      <c r="F941" s="92"/>
      <c r="G941" s="281"/>
      <c r="H941" s="46"/>
      <c r="I941" s="46"/>
      <c r="J941" s="72"/>
      <c r="O941" s="9">
        <f t="shared" si="99"/>
        <v>0</v>
      </c>
      <c r="P941" s="9">
        <f>VLOOKUP(C941,{"29 - Psychiatrie (Erwachsene)",1;"30 - Kinder- und Jugendpsychiatrie",1;"31 - Psychosomatik",1;"00 - Bitte eine Fachabteilung auswählen",0;0,0},2,0)</f>
        <v>0</v>
      </c>
      <c r="Q941" s="9">
        <f t="shared" si="100"/>
        <v>0</v>
      </c>
      <c r="R941" s="9">
        <f t="shared" si="101"/>
        <v>0</v>
      </c>
      <c r="S941" s="9">
        <f t="shared" si="102"/>
        <v>0</v>
      </c>
      <c r="T941" s="9">
        <f t="shared" si="103"/>
        <v>0</v>
      </c>
      <c r="V941" s="9">
        <f>VLOOKUP($C941,{"29 - Psychiatrie (Erwachsene)",1;"30 - Kinder- und Jugendpsychiatrie",1;"31 - Psychosomatik",1;"00 - Bitte eine Fachabteilung auswählen",0;0,0},2,0)</f>
        <v>0</v>
      </c>
      <c r="W941" s="9" t="str">
        <f>IF('Angaben KH-Standort'!$D$13&gt;0,"VJ","KJA")</f>
        <v>KJA</v>
      </c>
      <c r="X941" s="9" t="str">
        <f>VLOOKUP(C940,{"29 - Psychiatrie (Erwachsene)","Einrichtungen2";"30 - Kinder- und Jugendpsychiatrie","Einrichtungen2";"31 - Psychosomatik","Einrichtungen2";"00 - Bitte eine Einrichtung auswählen","Leer";0,"Leer"},2,0)</f>
        <v>Leer</v>
      </c>
      <c r="Y941" s="39" t="str">
        <f t="shared" si="104"/>
        <v>Leer</v>
      </c>
      <c r="Z941" s="9" t="str">
        <f>VLOOKUP($C941,{"29 - Psychiatrie (Erwachsene)","Psychiatrie";"30 - Kinder- und Jugendpsychiatrie","KJPsychiatrie";"31 - Psychosomatik","Psychosomatik";"00 - Bitte eine Fachabteilung auswählen","Leer";0,"Leer"},2,0)</f>
        <v>Leer</v>
      </c>
    </row>
    <row r="942" spans="2:26" ht="15" customHeight="1" x14ac:dyDescent="0.25">
      <c r="B942" s="78" t="str">
        <f t="shared" si="105"/>
        <v>!!!</v>
      </c>
      <c r="C942" s="279"/>
      <c r="D942" s="272"/>
      <c r="E942" s="280"/>
      <c r="F942" s="92"/>
      <c r="G942" s="281"/>
      <c r="H942" s="46"/>
      <c r="I942" s="46"/>
      <c r="J942" s="72"/>
      <c r="O942" s="9">
        <f t="shared" si="99"/>
        <v>0</v>
      </c>
      <c r="P942" s="9">
        <f>VLOOKUP(C942,{"29 - Psychiatrie (Erwachsene)",1;"30 - Kinder- und Jugendpsychiatrie",1;"31 - Psychosomatik",1;"00 - Bitte eine Fachabteilung auswählen",0;0,0},2,0)</f>
        <v>0</v>
      </c>
      <c r="Q942" s="9">
        <f t="shared" si="100"/>
        <v>0</v>
      </c>
      <c r="R942" s="9">
        <f t="shared" si="101"/>
        <v>0</v>
      </c>
      <c r="S942" s="9">
        <f t="shared" si="102"/>
        <v>0</v>
      </c>
      <c r="T942" s="9">
        <f t="shared" si="103"/>
        <v>0</v>
      </c>
      <c r="V942" s="9">
        <f>VLOOKUP($C942,{"29 - Psychiatrie (Erwachsene)",1;"30 - Kinder- und Jugendpsychiatrie",1;"31 - Psychosomatik",1;"00 - Bitte eine Fachabteilung auswählen",0;0,0},2,0)</f>
        <v>0</v>
      </c>
      <c r="W942" s="9" t="str">
        <f>IF('Angaben KH-Standort'!$D$13&gt;0,"VJ","KJA")</f>
        <v>KJA</v>
      </c>
      <c r="X942" s="9" t="str">
        <f>VLOOKUP(C941,{"29 - Psychiatrie (Erwachsene)","Einrichtungen2";"30 - Kinder- und Jugendpsychiatrie","Einrichtungen2";"31 - Psychosomatik","Einrichtungen2";"00 - Bitte eine Einrichtung auswählen","Leer";0,"Leer"},2,0)</f>
        <v>Leer</v>
      </c>
      <c r="Y942" s="39" t="str">
        <f t="shared" si="104"/>
        <v>Leer</v>
      </c>
      <c r="Z942" s="9" t="str">
        <f>VLOOKUP($C942,{"29 - Psychiatrie (Erwachsene)","Psychiatrie";"30 - Kinder- und Jugendpsychiatrie","KJPsychiatrie";"31 - Psychosomatik","Psychosomatik";"00 - Bitte eine Fachabteilung auswählen","Leer";0,"Leer"},2,0)</f>
        <v>Leer</v>
      </c>
    </row>
    <row r="943" spans="2:26" ht="15" customHeight="1" x14ac:dyDescent="0.25">
      <c r="B943" s="78" t="str">
        <f t="shared" si="105"/>
        <v>!!!</v>
      </c>
      <c r="C943" s="279"/>
      <c r="D943" s="272"/>
      <c r="E943" s="280"/>
      <c r="F943" s="92"/>
      <c r="G943" s="281"/>
      <c r="H943" s="46"/>
      <c r="I943" s="46"/>
      <c r="J943" s="72"/>
      <c r="O943" s="9">
        <f t="shared" si="99"/>
        <v>0</v>
      </c>
      <c r="P943" s="9">
        <f>VLOOKUP(C943,{"29 - Psychiatrie (Erwachsene)",1;"30 - Kinder- und Jugendpsychiatrie",1;"31 - Psychosomatik",1;"00 - Bitte eine Fachabteilung auswählen",0;0,0},2,0)</f>
        <v>0</v>
      </c>
      <c r="Q943" s="9">
        <f t="shared" si="100"/>
        <v>0</v>
      </c>
      <c r="R943" s="9">
        <f t="shared" si="101"/>
        <v>0</v>
      </c>
      <c r="S943" s="9">
        <f t="shared" si="102"/>
        <v>0</v>
      </c>
      <c r="T943" s="9">
        <f t="shared" si="103"/>
        <v>0</v>
      </c>
      <c r="V943" s="9">
        <f>VLOOKUP($C943,{"29 - Psychiatrie (Erwachsene)",1;"30 - Kinder- und Jugendpsychiatrie",1;"31 - Psychosomatik",1;"00 - Bitte eine Fachabteilung auswählen",0;0,0},2,0)</f>
        <v>0</v>
      </c>
      <c r="W943" s="9" t="str">
        <f>IF('Angaben KH-Standort'!$D$13&gt;0,"VJ","KJA")</f>
        <v>KJA</v>
      </c>
      <c r="X943" s="9" t="str">
        <f>VLOOKUP(C942,{"29 - Psychiatrie (Erwachsene)","Einrichtungen2";"30 - Kinder- und Jugendpsychiatrie","Einrichtungen2";"31 - Psychosomatik","Einrichtungen2";"00 - Bitte eine Einrichtung auswählen","Leer";0,"Leer"},2,0)</f>
        <v>Leer</v>
      </c>
      <c r="Y943" s="39" t="str">
        <f t="shared" si="104"/>
        <v>Leer</v>
      </c>
      <c r="Z943" s="9" t="str">
        <f>VLOOKUP($C943,{"29 - Psychiatrie (Erwachsene)","Psychiatrie";"30 - Kinder- und Jugendpsychiatrie","KJPsychiatrie";"31 - Psychosomatik","Psychosomatik";"00 - Bitte eine Fachabteilung auswählen","Leer";0,"Leer"},2,0)</f>
        <v>Leer</v>
      </c>
    </row>
    <row r="944" spans="2:26" ht="15" customHeight="1" x14ac:dyDescent="0.25">
      <c r="B944" s="78" t="str">
        <f t="shared" si="105"/>
        <v>!!!</v>
      </c>
      <c r="C944" s="279"/>
      <c r="D944" s="272"/>
      <c r="E944" s="280"/>
      <c r="F944" s="92"/>
      <c r="G944" s="281"/>
      <c r="H944" s="46"/>
      <c r="I944" s="46"/>
      <c r="J944" s="72"/>
      <c r="O944" s="9">
        <f t="shared" si="99"/>
        <v>0</v>
      </c>
      <c r="P944" s="9">
        <f>VLOOKUP(C944,{"29 - Psychiatrie (Erwachsene)",1;"30 - Kinder- und Jugendpsychiatrie",1;"31 - Psychosomatik",1;"00 - Bitte eine Fachabteilung auswählen",0;0,0},2,0)</f>
        <v>0</v>
      </c>
      <c r="Q944" s="9">
        <f t="shared" si="100"/>
        <v>0</v>
      </c>
      <c r="R944" s="9">
        <f t="shared" si="101"/>
        <v>0</v>
      </c>
      <c r="S944" s="9">
        <f t="shared" si="102"/>
        <v>0</v>
      </c>
      <c r="T944" s="9">
        <f t="shared" si="103"/>
        <v>0</v>
      </c>
      <c r="V944" s="9">
        <f>VLOOKUP($C944,{"29 - Psychiatrie (Erwachsene)",1;"30 - Kinder- und Jugendpsychiatrie",1;"31 - Psychosomatik",1;"00 - Bitte eine Fachabteilung auswählen",0;0,0},2,0)</f>
        <v>0</v>
      </c>
      <c r="W944" s="9" t="str">
        <f>IF('Angaben KH-Standort'!$D$13&gt;0,"VJ","KJA")</f>
        <v>KJA</v>
      </c>
      <c r="X944" s="9" t="str">
        <f>VLOOKUP(C943,{"29 - Psychiatrie (Erwachsene)","Einrichtungen2";"30 - Kinder- und Jugendpsychiatrie","Einrichtungen2";"31 - Psychosomatik","Einrichtungen2";"00 - Bitte eine Einrichtung auswählen","Leer";0,"Leer"},2,0)</f>
        <v>Leer</v>
      </c>
      <c r="Y944" s="39" t="str">
        <f t="shared" si="104"/>
        <v>Leer</v>
      </c>
      <c r="Z944" s="9" t="str">
        <f>VLOOKUP($C944,{"29 - Psychiatrie (Erwachsene)","Psychiatrie";"30 - Kinder- und Jugendpsychiatrie","KJPsychiatrie";"31 - Psychosomatik","Psychosomatik";"00 - Bitte eine Fachabteilung auswählen","Leer";0,"Leer"},2,0)</f>
        <v>Leer</v>
      </c>
    </row>
    <row r="945" spans="2:26" ht="15" customHeight="1" x14ac:dyDescent="0.25">
      <c r="B945" s="78" t="str">
        <f t="shared" si="105"/>
        <v>!!!</v>
      </c>
      <c r="C945" s="279"/>
      <c r="D945" s="272"/>
      <c r="E945" s="280"/>
      <c r="F945" s="92"/>
      <c r="G945" s="281"/>
      <c r="H945" s="46"/>
      <c r="I945" s="46"/>
      <c r="J945" s="72"/>
      <c r="O945" s="9">
        <f t="shared" si="99"/>
        <v>0</v>
      </c>
      <c r="P945" s="9">
        <f>VLOOKUP(C945,{"29 - Psychiatrie (Erwachsene)",1;"30 - Kinder- und Jugendpsychiatrie",1;"31 - Psychosomatik",1;"00 - Bitte eine Fachabteilung auswählen",0;0,0},2,0)</f>
        <v>0</v>
      </c>
      <c r="Q945" s="9">
        <f t="shared" si="100"/>
        <v>0</v>
      </c>
      <c r="R945" s="9">
        <f t="shared" si="101"/>
        <v>0</v>
      </c>
      <c r="S945" s="9">
        <f t="shared" si="102"/>
        <v>0</v>
      </c>
      <c r="T945" s="9">
        <f t="shared" si="103"/>
        <v>0</v>
      </c>
      <c r="V945" s="9">
        <f>VLOOKUP($C945,{"29 - Psychiatrie (Erwachsene)",1;"30 - Kinder- und Jugendpsychiatrie",1;"31 - Psychosomatik",1;"00 - Bitte eine Fachabteilung auswählen",0;0,0},2,0)</f>
        <v>0</v>
      </c>
      <c r="W945" s="9" t="str">
        <f>IF('Angaben KH-Standort'!$D$13&gt;0,"VJ","KJA")</f>
        <v>KJA</v>
      </c>
      <c r="X945" s="9" t="str">
        <f>VLOOKUP(C944,{"29 - Psychiatrie (Erwachsene)","Einrichtungen2";"30 - Kinder- und Jugendpsychiatrie","Einrichtungen2";"31 - Psychosomatik","Einrichtungen2";"00 - Bitte eine Einrichtung auswählen","Leer";0,"Leer"},2,0)</f>
        <v>Leer</v>
      </c>
      <c r="Y945" s="39" t="str">
        <f t="shared" si="104"/>
        <v>Leer</v>
      </c>
      <c r="Z945" s="9" t="str">
        <f>VLOOKUP($C945,{"29 - Psychiatrie (Erwachsene)","Psychiatrie";"30 - Kinder- und Jugendpsychiatrie","KJPsychiatrie";"31 - Psychosomatik","Psychosomatik";"00 - Bitte eine Fachabteilung auswählen","Leer";0,"Leer"},2,0)</f>
        <v>Leer</v>
      </c>
    </row>
    <row r="946" spans="2:26" ht="15" customHeight="1" x14ac:dyDescent="0.25">
      <c r="B946" s="78" t="str">
        <f t="shared" si="105"/>
        <v>!!!</v>
      </c>
      <c r="C946" s="279"/>
      <c r="D946" s="272"/>
      <c r="E946" s="280"/>
      <c r="F946" s="92"/>
      <c r="G946" s="281"/>
      <c r="H946" s="46"/>
      <c r="I946" s="46"/>
      <c r="J946" s="72"/>
      <c r="O946" s="9">
        <f t="shared" si="99"/>
        <v>0</v>
      </c>
      <c r="P946" s="9">
        <f>VLOOKUP(C946,{"29 - Psychiatrie (Erwachsene)",1;"30 - Kinder- und Jugendpsychiatrie",1;"31 - Psychosomatik",1;"00 - Bitte eine Fachabteilung auswählen",0;0,0},2,0)</f>
        <v>0</v>
      </c>
      <c r="Q946" s="9">
        <f t="shared" si="100"/>
        <v>0</v>
      </c>
      <c r="R946" s="9">
        <f t="shared" si="101"/>
        <v>0</v>
      </c>
      <c r="S946" s="9">
        <f t="shared" si="102"/>
        <v>0</v>
      </c>
      <c r="T946" s="9">
        <f t="shared" si="103"/>
        <v>0</v>
      </c>
      <c r="V946" s="9">
        <f>VLOOKUP($C946,{"29 - Psychiatrie (Erwachsene)",1;"30 - Kinder- und Jugendpsychiatrie",1;"31 - Psychosomatik",1;"00 - Bitte eine Fachabteilung auswählen",0;0,0},2,0)</f>
        <v>0</v>
      </c>
      <c r="W946" s="9" t="str">
        <f>IF('Angaben KH-Standort'!$D$13&gt;0,"VJ","KJA")</f>
        <v>KJA</v>
      </c>
      <c r="X946" s="9" t="str">
        <f>VLOOKUP(C945,{"29 - Psychiatrie (Erwachsene)","Einrichtungen2";"30 - Kinder- und Jugendpsychiatrie","Einrichtungen2";"31 - Psychosomatik","Einrichtungen2";"00 - Bitte eine Einrichtung auswählen","Leer";0,"Leer"},2,0)</f>
        <v>Leer</v>
      </c>
      <c r="Y946" s="39" t="str">
        <f t="shared" si="104"/>
        <v>Leer</v>
      </c>
      <c r="Z946" s="9" t="str">
        <f>VLOOKUP($C946,{"29 - Psychiatrie (Erwachsene)","Psychiatrie";"30 - Kinder- und Jugendpsychiatrie","KJPsychiatrie";"31 - Psychosomatik","Psychosomatik";"00 - Bitte eine Fachabteilung auswählen","Leer";0,"Leer"},2,0)</f>
        <v>Leer</v>
      </c>
    </row>
    <row r="947" spans="2:26" ht="15" customHeight="1" x14ac:dyDescent="0.25">
      <c r="B947" s="78" t="str">
        <f t="shared" si="105"/>
        <v>!!!</v>
      </c>
      <c r="C947" s="279"/>
      <c r="D947" s="272"/>
      <c r="E947" s="280"/>
      <c r="F947" s="92"/>
      <c r="G947" s="281"/>
      <c r="H947" s="46"/>
      <c r="I947" s="46"/>
      <c r="J947" s="72"/>
      <c r="O947" s="9">
        <f t="shared" si="99"/>
        <v>0</v>
      </c>
      <c r="P947" s="9">
        <f>VLOOKUP(C947,{"29 - Psychiatrie (Erwachsene)",1;"30 - Kinder- und Jugendpsychiatrie",1;"31 - Psychosomatik",1;"00 - Bitte eine Fachabteilung auswählen",0;0,0},2,0)</f>
        <v>0</v>
      </c>
      <c r="Q947" s="9">
        <f t="shared" si="100"/>
        <v>0</v>
      </c>
      <c r="R947" s="9">
        <f t="shared" si="101"/>
        <v>0</v>
      </c>
      <c r="S947" s="9">
        <f t="shared" si="102"/>
        <v>0</v>
      </c>
      <c r="T947" s="9">
        <f t="shared" si="103"/>
        <v>0</v>
      </c>
      <c r="V947" s="9">
        <f>VLOOKUP($C947,{"29 - Psychiatrie (Erwachsene)",1;"30 - Kinder- und Jugendpsychiatrie",1;"31 - Psychosomatik",1;"00 - Bitte eine Fachabteilung auswählen",0;0,0},2,0)</f>
        <v>0</v>
      </c>
      <c r="W947" s="9" t="str">
        <f>IF('Angaben KH-Standort'!$D$13&gt;0,"VJ","KJA")</f>
        <v>KJA</v>
      </c>
      <c r="X947" s="9" t="str">
        <f>VLOOKUP(C946,{"29 - Psychiatrie (Erwachsene)","Einrichtungen2";"30 - Kinder- und Jugendpsychiatrie","Einrichtungen2";"31 - Psychosomatik","Einrichtungen2";"00 - Bitte eine Einrichtung auswählen","Leer";0,"Leer"},2,0)</f>
        <v>Leer</v>
      </c>
      <c r="Y947" s="39" t="str">
        <f t="shared" si="104"/>
        <v>Leer</v>
      </c>
      <c r="Z947" s="9" t="str">
        <f>VLOOKUP($C947,{"29 - Psychiatrie (Erwachsene)","Psychiatrie";"30 - Kinder- und Jugendpsychiatrie","KJPsychiatrie";"31 - Psychosomatik","Psychosomatik";"00 - Bitte eine Fachabteilung auswählen","Leer";0,"Leer"},2,0)</f>
        <v>Leer</v>
      </c>
    </row>
    <row r="948" spans="2:26" ht="15" customHeight="1" x14ac:dyDescent="0.25">
      <c r="B948" s="78" t="str">
        <f t="shared" si="105"/>
        <v>!!!</v>
      </c>
      <c r="C948" s="279"/>
      <c r="D948" s="272"/>
      <c r="E948" s="280"/>
      <c r="F948" s="92"/>
      <c r="G948" s="281"/>
      <c r="H948" s="46"/>
      <c r="I948" s="46"/>
      <c r="J948" s="72"/>
      <c r="O948" s="9">
        <f t="shared" si="99"/>
        <v>0</v>
      </c>
      <c r="P948" s="9">
        <f>VLOOKUP(C948,{"29 - Psychiatrie (Erwachsene)",1;"30 - Kinder- und Jugendpsychiatrie",1;"31 - Psychosomatik",1;"00 - Bitte eine Fachabteilung auswählen",0;0,0},2,0)</f>
        <v>0</v>
      </c>
      <c r="Q948" s="9">
        <f t="shared" si="100"/>
        <v>0</v>
      </c>
      <c r="R948" s="9">
        <f t="shared" si="101"/>
        <v>0</v>
      </c>
      <c r="S948" s="9">
        <f t="shared" si="102"/>
        <v>0</v>
      </c>
      <c r="T948" s="9">
        <f t="shared" si="103"/>
        <v>0</v>
      </c>
      <c r="V948" s="9">
        <f>VLOOKUP($C948,{"29 - Psychiatrie (Erwachsene)",1;"30 - Kinder- und Jugendpsychiatrie",1;"31 - Psychosomatik",1;"00 - Bitte eine Fachabteilung auswählen",0;0,0},2,0)</f>
        <v>0</v>
      </c>
      <c r="W948" s="9" t="str">
        <f>IF('Angaben KH-Standort'!$D$13&gt;0,"VJ","KJA")</f>
        <v>KJA</v>
      </c>
      <c r="X948" s="9" t="str">
        <f>VLOOKUP(C947,{"29 - Psychiatrie (Erwachsene)","Einrichtungen2";"30 - Kinder- und Jugendpsychiatrie","Einrichtungen2";"31 - Psychosomatik","Einrichtungen2";"00 - Bitte eine Einrichtung auswählen","Leer";0,"Leer"},2,0)</f>
        <v>Leer</v>
      </c>
      <c r="Y948" s="39" t="str">
        <f t="shared" si="104"/>
        <v>Leer</v>
      </c>
      <c r="Z948" s="9" t="str">
        <f>VLOOKUP($C948,{"29 - Psychiatrie (Erwachsene)","Psychiatrie";"30 - Kinder- und Jugendpsychiatrie","KJPsychiatrie";"31 - Psychosomatik","Psychosomatik";"00 - Bitte eine Fachabteilung auswählen","Leer";0,"Leer"},2,0)</f>
        <v>Leer</v>
      </c>
    </row>
    <row r="949" spans="2:26" ht="15" customHeight="1" x14ac:dyDescent="0.25">
      <c r="B949" s="78" t="str">
        <f t="shared" si="105"/>
        <v>!!!</v>
      </c>
      <c r="C949" s="279"/>
      <c r="D949" s="272"/>
      <c r="E949" s="280"/>
      <c r="F949" s="92"/>
      <c r="G949" s="281"/>
      <c r="H949" s="46"/>
      <c r="I949" s="46"/>
      <c r="J949" s="72"/>
      <c r="O949" s="9">
        <f t="shared" si="99"/>
        <v>0</v>
      </c>
      <c r="P949" s="9">
        <f>VLOOKUP(C949,{"29 - Psychiatrie (Erwachsene)",1;"30 - Kinder- und Jugendpsychiatrie",1;"31 - Psychosomatik",1;"00 - Bitte eine Fachabteilung auswählen",0;0,0},2,0)</f>
        <v>0</v>
      </c>
      <c r="Q949" s="9">
        <f t="shared" si="100"/>
        <v>0</v>
      </c>
      <c r="R949" s="9">
        <f t="shared" si="101"/>
        <v>0</v>
      </c>
      <c r="S949" s="9">
        <f t="shared" si="102"/>
        <v>0</v>
      </c>
      <c r="T949" s="9">
        <f t="shared" si="103"/>
        <v>0</v>
      </c>
      <c r="V949" s="9">
        <f>VLOOKUP($C949,{"29 - Psychiatrie (Erwachsene)",1;"30 - Kinder- und Jugendpsychiatrie",1;"31 - Psychosomatik",1;"00 - Bitte eine Fachabteilung auswählen",0;0,0},2,0)</f>
        <v>0</v>
      </c>
      <c r="W949" s="9" t="str">
        <f>IF('Angaben KH-Standort'!$D$13&gt;0,"VJ","KJA")</f>
        <v>KJA</v>
      </c>
      <c r="X949" s="9" t="str">
        <f>VLOOKUP(C948,{"29 - Psychiatrie (Erwachsene)","Einrichtungen2";"30 - Kinder- und Jugendpsychiatrie","Einrichtungen2";"31 - Psychosomatik","Einrichtungen2";"00 - Bitte eine Einrichtung auswählen","Leer";0,"Leer"},2,0)</f>
        <v>Leer</v>
      </c>
      <c r="Y949" s="39" t="str">
        <f t="shared" si="104"/>
        <v>Leer</v>
      </c>
      <c r="Z949" s="9" t="str">
        <f>VLOOKUP($C949,{"29 - Psychiatrie (Erwachsene)","Psychiatrie";"30 - Kinder- und Jugendpsychiatrie","KJPsychiatrie";"31 - Psychosomatik","Psychosomatik";"00 - Bitte eine Fachabteilung auswählen","Leer";0,"Leer"},2,0)</f>
        <v>Leer</v>
      </c>
    </row>
    <row r="950" spans="2:26" ht="15" customHeight="1" x14ac:dyDescent="0.25">
      <c r="B950" s="78" t="str">
        <f t="shared" si="105"/>
        <v>!!!</v>
      </c>
      <c r="C950" s="279"/>
      <c r="D950" s="272"/>
      <c r="E950" s="280"/>
      <c r="F950" s="92"/>
      <c r="G950" s="281"/>
      <c r="H950" s="46"/>
      <c r="I950" s="46"/>
      <c r="J950" s="72"/>
      <c r="O950" s="9">
        <f t="shared" si="99"/>
        <v>0</v>
      </c>
      <c r="P950" s="9">
        <f>VLOOKUP(C950,{"29 - Psychiatrie (Erwachsene)",1;"30 - Kinder- und Jugendpsychiatrie",1;"31 - Psychosomatik",1;"00 - Bitte eine Fachabteilung auswählen",0;0,0},2,0)</f>
        <v>0</v>
      </c>
      <c r="Q950" s="9">
        <f t="shared" si="100"/>
        <v>0</v>
      </c>
      <c r="R950" s="9">
        <f t="shared" si="101"/>
        <v>0</v>
      </c>
      <c r="S950" s="9">
        <f t="shared" si="102"/>
        <v>0</v>
      </c>
      <c r="T950" s="9">
        <f t="shared" si="103"/>
        <v>0</v>
      </c>
      <c r="V950" s="9">
        <f>VLOOKUP($C950,{"29 - Psychiatrie (Erwachsene)",1;"30 - Kinder- und Jugendpsychiatrie",1;"31 - Psychosomatik",1;"00 - Bitte eine Fachabteilung auswählen",0;0,0},2,0)</f>
        <v>0</v>
      </c>
      <c r="W950" s="9" t="str">
        <f>IF('Angaben KH-Standort'!$D$13&gt;0,"VJ","KJA")</f>
        <v>KJA</v>
      </c>
      <c r="X950" s="9" t="str">
        <f>VLOOKUP(C949,{"29 - Psychiatrie (Erwachsene)","Einrichtungen2";"30 - Kinder- und Jugendpsychiatrie","Einrichtungen2";"31 - Psychosomatik","Einrichtungen2";"00 - Bitte eine Einrichtung auswählen","Leer";0,"Leer"},2,0)</f>
        <v>Leer</v>
      </c>
      <c r="Y950" s="39" t="str">
        <f t="shared" si="104"/>
        <v>Leer</v>
      </c>
      <c r="Z950" s="9" t="str">
        <f>VLOOKUP($C950,{"29 - Psychiatrie (Erwachsene)","Psychiatrie";"30 - Kinder- und Jugendpsychiatrie","KJPsychiatrie";"31 - Psychosomatik","Psychosomatik";"00 - Bitte eine Fachabteilung auswählen","Leer";0,"Leer"},2,0)</f>
        <v>Leer</v>
      </c>
    </row>
    <row r="951" spans="2:26" ht="15" customHeight="1" x14ac:dyDescent="0.25">
      <c r="B951" s="78" t="str">
        <f t="shared" si="105"/>
        <v>!!!</v>
      </c>
      <c r="C951" s="279"/>
      <c r="D951" s="272"/>
      <c r="E951" s="280"/>
      <c r="F951" s="92"/>
      <c r="G951" s="281"/>
      <c r="H951" s="46"/>
      <c r="I951" s="46"/>
      <c r="J951" s="72"/>
      <c r="O951" s="9">
        <f t="shared" si="99"/>
        <v>0</v>
      </c>
      <c r="P951" s="9">
        <f>VLOOKUP(C951,{"29 - Psychiatrie (Erwachsene)",1;"30 - Kinder- und Jugendpsychiatrie",1;"31 - Psychosomatik",1;"00 - Bitte eine Fachabteilung auswählen",0;0,0},2,0)</f>
        <v>0</v>
      </c>
      <c r="Q951" s="9">
        <f t="shared" si="100"/>
        <v>0</v>
      </c>
      <c r="R951" s="9">
        <f t="shared" si="101"/>
        <v>0</v>
      </c>
      <c r="S951" s="9">
        <f t="shared" si="102"/>
        <v>0</v>
      </c>
      <c r="T951" s="9">
        <f t="shared" si="103"/>
        <v>0</v>
      </c>
      <c r="V951" s="9">
        <f>VLOOKUP($C951,{"29 - Psychiatrie (Erwachsene)",1;"30 - Kinder- und Jugendpsychiatrie",1;"31 - Psychosomatik",1;"00 - Bitte eine Fachabteilung auswählen",0;0,0},2,0)</f>
        <v>0</v>
      </c>
      <c r="W951" s="9" t="str">
        <f>IF('Angaben KH-Standort'!$D$13&gt;0,"VJ","KJA")</f>
        <v>KJA</v>
      </c>
      <c r="X951" s="9" t="str">
        <f>VLOOKUP(C950,{"29 - Psychiatrie (Erwachsene)","Einrichtungen2";"30 - Kinder- und Jugendpsychiatrie","Einrichtungen2";"31 - Psychosomatik","Einrichtungen2";"00 - Bitte eine Einrichtung auswählen","Leer";0,"Leer"},2,0)</f>
        <v>Leer</v>
      </c>
      <c r="Y951" s="39" t="str">
        <f t="shared" si="104"/>
        <v>Leer</v>
      </c>
      <c r="Z951" s="9" t="str">
        <f>VLOOKUP($C951,{"29 - Psychiatrie (Erwachsene)","Psychiatrie";"30 - Kinder- und Jugendpsychiatrie","KJPsychiatrie";"31 - Psychosomatik","Psychosomatik";"00 - Bitte eine Fachabteilung auswählen","Leer";0,"Leer"},2,0)</f>
        <v>Leer</v>
      </c>
    </row>
    <row r="952" spans="2:26" ht="15" customHeight="1" x14ac:dyDescent="0.25">
      <c r="B952" s="78" t="str">
        <f t="shared" si="105"/>
        <v>!!!</v>
      </c>
      <c r="C952" s="279"/>
      <c r="D952" s="272"/>
      <c r="E952" s="280"/>
      <c r="F952" s="92"/>
      <c r="G952" s="281"/>
      <c r="H952" s="46"/>
      <c r="I952" s="46"/>
      <c r="J952" s="72"/>
      <c r="O952" s="9">
        <f t="shared" si="99"/>
        <v>0</v>
      </c>
      <c r="P952" s="9">
        <f>VLOOKUP(C952,{"29 - Psychiatrie (Erwachsene)",1;"30 - Kinder- und Jugendpsychiatrie",1;"31 - Psychosomatik",1;"00 - Bitte eine Fachabteilung auswählen",0;0,0},2,0)</f>
        <v>0</v>
      </c>
      <c r="Q952" s="9">
        <f t="shared" si="100"/>
        <v>0</v>
      </c>
      <c r="R952" s="9">
        <f t="shared" si="101"/>
        <v>0</v>
      </c>
      <c r="S952" s="9">
        <f t="shared" si="102"/>
        <v>0</v>
      </c>
      <c r="T952" s="9">
        <f t="shared" si="103"/>
        <v>0</v>
      </c>
      <c r="V952" s="9">
        <f>VLOOKUP($C952,{"29 - Psychiatrie (Erwachsene)",1;"30 - Kinder- und Jugendpsychiatrie",1;"31 - Psychosomatik",1;"00 - Bitte eine Fachabteilung auswählen",0;0,0},2,0)</f>
        <v>0</v>
      </c>
      <c r="W952" s="9" t="str">
        <f>IF('Angaben KH-Standort'!$D$13&gt;0,"VJ","KJA")</f>
        <v>KJA</v>
      </c>
      <c r="X952" s="9" t="str">
        <f>VLOOKUP(C951,{"29 - Psychiatrie (Erwachsene)","Einrichtungen2";"30 - Kinder- und Jugendpsychiatrie","Einrichtungen2";"31 - Psychosomatik","Einrichtungen2";"00 - Bitte eine Einrichtung auswählen","Leer";0,"Leer"},2,0)</f>
        <v>Leer</v>
      </c>
      <c r="Y952" s="39" t="str">
        <f t="shared" si="104"/>
        <v>Leer</v>
      </c>
      <c r="Z952" s="9" t="str">
        <f>VLOOKUP($C952,{"29 - Psychiatrie (Erwachsene)","Psychiatrie";"30 - Kinder- und Jugendpsychiatrie","KJPsychiatrie";"31 - Psychosomatik","Psychosomatik";"00 - Bitte eine Fachabteilung auswählen","Leer";0,"Leer"},2,0)</f>
        <v>Leer</v>
      </c>
    </row>
    <row r="953" spans="2:26" ht="15" customHeight="1" x14ac:dyDescent="0.25">
      <c r="B953" s="78" t="str">
        <f t="shared" si="105"/>
        <v>!!!</v>
      </c>
      <c r="C953" s="279"/>
      <c r="D953" s="272"/>
      <c r="E953" s="280"/>
      <c r="F953" s="92"/>
      <c r="G953" s="281"/>
      <c r="H953" s="46"/>
      <c r="I953" s="46"/>
      <c r="J953" s="72"/>
      <c r="O953" s="9">
        <f t="shared" si="99"/>
        <v>0</v>
      </c>
      <c r="P953" s="9">
        <f>VLOOKUP(C953,{"29 - Psychiatrie (Erwachsene)",1;"30 - Kinder- und Jugendpsychiatrie",1;"31 - Psychosomatik",1;"00 - Bitte eine Fachabteilung auswählen",0;0,0},2,0)</f>
        <v>0</v>
      </c>
      <c r="Q953" s="9">
        <f t="shared" si="100"/>
        <v>0</v>
      </c>
      <c r="R953" s="9">
        <f t="shared" si="101"/>
        <v>0</v>
      </c>
      <c r="S953" s="9">
        <f t="shared" si="102"/>
        <v>0</v>
      </c>
      <c r="T953" s="9">
        <f t="shared" si="103"/>
        <v>0</v>
      </c>
      <c r="V953" s="9">
        <f>VLOOKUP($C953,{"29 - Psychiatrie (Erwachsene)",1;"30 - Kinder- und Jugendpsychiatrie",1;"31 - Psychosomatik",1;"00 - Bitte eine Fachabteilung auswählen",0;0,0},2,0)</f>
        <v>0</v>
      </c>
      <c r="W953" s="9" t="str">
        <f>IF('Angaben KH-Standort'!$D$13&gt;0,"VJ","KJA")</f>
        <v>KJA</v>
      </c>
      <c r="X953" s="9" t="str">
        <f>VLOOKUP(C952,{"29 - Psychiatrie (Erwachsene)","Einrichtungen2";"30 - Kinder- und Jugendpsychiatrie","Einrichtungen2";"31 - Psychosomatik","Einrichtungen2";"00 - Bitte eine Einrichtung auswählen","Leer";0,"Leer"},2,0)</f>
        <v>Leer</v>
      </c>
      <c r="Y953" s="39" t="str">
        <f t="shared" si="104"/>
        <v>Leer</v>
      </c>
      <c r="Z953" s="9" t="str">
        <f>VLOOKUP($C953,{"29 - Psychiatrie (Erwachsene)","Psychiatrie";"30 - Kinder- und Jugendpsychiatrie","KJPsychiatrie";"31 - Psychosomatik","Psychosomatik";"00 - Bitte eine Fachabteilung auswählen","Leer";0,"Leer"},2,0)</f>
        <v>Leer</v>
      </c>
    </row>
    <row r="954" spans="2:26" ht="15" customHeight="1" x14ac:dyDescent="0.25">
      <c r="B954" s="78" t="str">
        <f t="shared" si="105"/>
        <v>!!!</v>
      </c>
      <c r="C954" s="279"/>
      <c r="D954" s="272"/>
      <c r="E954" s="280"/>
      <c r="F954" s="92"/>
      <c r="G954" s="281"/>
      <c r="H954" s="46"/>
      <c r="I954" s="46"/>
      <c r="J954" s="72"/>
      <c r="O954" s="9">
        <f t="shared" si="99"/>
        <v>0</v>
      </c>
      <c r="P954" s="9">
        <f>VLOOKUP(C954,{"29 - Psychiatrie (Erwachsene)",1;"30 - Kinder- und Jugendpsychiatrie",1;"31 - Psychosomatik",1;"00 - Bitte eine Fachabteilung auswählen",0;0,0},2,0)</f>
        <v>0</v>
      </c>
      <c r="Q954" s="9">
        <f t="shared" si="100"/>
        <v>0</v>
      </c>
      <c r="R954" s="9">
        <f t="shared" si="101"/>
        <v>0</v>
      </c>
      <c r="S954" s="9">
        <f t="shared" si="102"/>
        <v>0</v>
      </c>
      <c r="T954" s="9">
        <f t="shared" si="103"/>
        <v>0</v>
      </c>
      <c r="V954" s="9">
        <f>VLOOKUP($C954,{"29 - Psychiatrie (Erwachsene)",1;"30 - Kinder- und Jugendpsychiatrie",1;"31 - Psychosomatik",1;"00 - Bitte eine Fachabteilung auswählen",0;0,0},2,0)</f>
        <v>0</v>
      </c>
      <c r="W954" s="9" t="str">
        <f>IF('Angaben KH-Standort'!$D$13&gt;0,"VJ","KJA")</f>
        <v>KJA</v>
      </c>
      <c r="X954" s="9" t="str">
        <f>VLOOKUP(C953,{"29 - Psychiatrie (Erwachsene)","Einrichtungen2";"30 - Kinder- und Jugendpsychiatrie","Einrichtungen2";"31 - Psychosomatik","Einrichtungen2";"00 - Bitte eine Einrichtung auswählen","Leer";0,"Leer"},2,0)</f>
        <v>Leer</v>
      </c>
      <c r="Y954" s="39" t="str">
        <f t="shared" si="104"/>
        <v>Leer</v>
      </c>
      <c r="Z954" s="9" t="str">
        <f>VLOOKUP($C954,{"29 - Psychiatrie (Erwachsene)","Psychiatrie";"30 - Kinder- und Jugendpsychiatrie","KJPsychiatrie";"31 - Psychosomatik","Psychosomatik";"00 - Bitte eine Fachabteilung auswählen","Leer";0,"Leer"},2,0)</f>
        <v>Leer</v>
      </c>
    </row>
    <row r="955" spans="2:26" ht="15" customHeight="1" x14ac:dyDescent="0.25">
      <c r="B955" s="78" t="str">
        <f t="shared" si="105"/>
        <v>!!!</v>
      </c>
      <c r="C955" s="279"/>
      <c r="D955" s="272"/>
      <c r="E955" s="280"/>
      <c r="F955" s="92"/>
      <c r="G955" s="281"/>
      <c r="H955" s="46"/>
      <c r="I955" s="46"/>
      <c r="J955" s="72"/>
      <c r="O955" s="9">
        <f t="shared" si="99"/>
        <v>0</v>
      </c>
      <c r="P955" s="9">
        <f>VLOOKUP(C955,{"29 - Psychiatrie (Erwachsene)",1;"30 - Kinder- und Jugendpsychiatrie",1;"31 - Psychosomatik",1;"00 - Bitte eine Fachabteilung auswählen",0;0,0},2,0)</f>
        <v>0</v>
      </c>
      <c r="Q955" s="9">
        <f t="shared" si="100"/>
        <v>0</v>
      </c>
      <c r="R955" s="9">
        <f t="shared" si="101"/>
        <v>0</v>
      </c>
      <c r="S955" s="9">
        <f t="shared" si="102"/>
        <v>0</v>
      </c>
      <c r="T955" s="9">
        <f t="shared" si="103"/>
        <v>0</v>
      </c>
      <c r="V955" s="9">
        <f>VLOOKUP($C955,{"29 - Psychiatrie (Erwachsene)",1;"30 - Kinder- und Jugendpsychiatrie",1;"31 - Psychosomatik",1;"00 - Bitte eine Fachabteilung auswählen",0;0,0},2,0)</f>
        <v>0</v>
      </c>
      <c r="W955" s="9" t="str">
        <f>IF('Angaben KH-Standort'!$D$13&gt;0,"VJ","KJA")</f>
        <v>KJA</v>
      </c>
      <c r="X955" s="9" t="str">
        <f>VLOOKUP(C954,{"29 - Psychiatrie (Erwachsene)","Einrichtungen2";"30 - Kinder- und Jugendpsychiatrie","Einrichtungen2";"31 - Psychosomatik","Einrichtungen2";"00 - Bitte eine Einrichtung auswählen","Leer";0,"Leer"},2,0)</f>
        <v>Leer</v>
      </c>
      <c r="Y955" s="39" t="str">
        <f t="shared" si="104"/>
        <v>Leer</v>
      </c>
      <c r="Z955" s="9" t="str">
        <f>VLOOKUP($C955,{"29 - Psychiatrie (Erwachsene)","Psychiatrie";"30 - Kinder- und Jugendpsychiatrie","KJPsychiatrie";"31 - Psychosomatik","Psychosomatik";"00 - Bitte eine Fachabteilung auswählen","Leer";0,"Leer"},2,0)</f>
        <v>Leer</v>
      </c>
    </row>
    <row r="956" spans="2:26" ht="15" customHeight="1" x14ac:dyDescent="0.25">
      <c r="B956" s="78" t="str">
        <f t="shared" si="105"/>
        <v>!!!</v>
      </c>
      <c r="C956" s="279"/>
      <c r="D956" s="272"/>
      <c r="E956" s="280"/>
      <c r="F956" s="92"/>
      <c r="G956" s="281"/>
      <c r="H956" s="46"/>
      <c r="I956" s="46"/>
      <c r="J956" s="72"/>
      <c r="O956" s="9">
        <f t="shared" si="99"/>
        <v>0</v>
      </c>
      <c r="P956" s="9">
        <f>VLOOKUP(C956,{"29 - Psychiatrie (Erwachsene)",1;"30 - Kinder- und Jugendpsychiatrie",1;"31 - Psychosomatik",1;"00 - Bitte eine Fachabteilung auswählen",0;0,0},2,0)</f>
        <v>0</v>
      </c>
      <c r="Q956" s="9">
        <f t="shared" si="100"/>
        <v>0</v>
      </c>
      <c r="R956" s="9">
        <f t="shared" si="101"/>
        <v>0</v>
      </c>
      <c r="S956" s="9">
        <f t="shared" si="102"/>
        <v>0</v>
      </c>
      <c r="T956" s="9">
        <f t="shared" si="103"/>
        <v>0</v>
      </c>
      <c r="V956" s="9">
        <f>VLOOKUP($C956,{"29 - Psychiatrie (Erwachsene)",1;"30 - Kinder- und Jugendpsychiatrie",1;"31 - Psychosomatik",1;"00 - Bitte eine Fachabteilung auswählen",0;0,0},2,0)</f>
        <v>0</v>
      </c>
      <c r="W956" s="9" t="str">
        <f>IF('Angaben KH-Standort'!$D$13&gt;0,"VJ","KJA")</f>
        <v>KJA</v>
      </c>
      <c r="X956" s="9" t="str">
        <f>VLOOKUP(C955,{"29 - Psychiatrie (Erwachsene)","Einrichtungen2";"30 - Kinder- und Jugendpsychiatrie","Einrichtungen2";"31 - Psychosomatik","Einrichtungen2";"00 - Bitte eine Einrichtung auswählen","Leer";0,"Leer"},2,0)</f>
        <v>Leer</v>
      </c>
      <c r="Y956" s="39" t="str">
        <f t="shared" si="104"/>
        <v>Leer</v>
      </c>
      <c r="Z956" s="9" t="str">
        <f>VLOOKUP($C956,{"29 - Psychiatrie (Erwachsene)","Psychiatrie";"30 - Kinder- und Jugendpsychiatrie","KJPsychiatrie";"31 - Psychosomatik","Psychosomatik";"00 - Bitte eine Fachabteilung auswählen","Leer";0,"Leer"},2,0)</f>
        <v>Leer</v>
      </c>
    </row>
    <row r="957" spans="2:26" ht="15" customHeight="1" x14ac:dyDescent="0.25">
      <c r="B957" s="78" t="str">
        <f t="shared" si="105"/>
        <v>!!!</v>
      </c>
      <c r="C957" s="279"/>
      <c r="D957" s="272"/>
      <c r="E957" s="280"/>
      <c r="F957" s="92"/>
      <c r="G957" s="281"/>
      <c r="H957" s="46"/>
      <c r="I957" s="46"/>
      <c r="J957" s="72"/>
      <c r="O957" s="9">
        <f t="shared" si="99"/>
        <v>0</v>
      </c>
      <c r="P957" s="9">
        <f>VLOOKUP(C957,{"29 - Psychiatrie (Erwachsene)",1;"30 - Kinder- und Jugendpsychiatrie",1;"31 - Psychosomatik",1;"00 - Bitte eine Fachabteilung auswählen",0;0,0},2,0)</f>
        <v>0</v>
      </c>
      <c r="Q957" s="9">
        <f t="shared" si="100"/>
        <v>0</v>
      </c>
      <c r="R957" s="9">
        <f t="shared" si="101"/>
        <v>0</v>
      </c>
      <c r="S957" s="9">
        <f t="shared" si="102"/>
        <v>0</v>
      </c>
      <c r="T957" s="9">
        <f t="shared" si="103"/>
        <v>0</v>
      </c>
      <c r="V957" s="9">
        <f>VLOOKUP($C957,{"29 - Psychiatrie (Erwachsene)",1;"30 - Kinder- und Jugendpsychiatrie",1;"31 - Psychosomatik",1;"00 - Bitte eine Fachabteilung auswählen",0;0,0},2,0)</f>
        <v>0</v>
      </c>
      <c r="W957" s="9" t="str">
        <f>IF('Angaben KH-Standort'!$D$13&gt;0,"VJ","KJA")</f>
        <v>KJA</v>
      </c>
      <c r="X957" s="9" t="str">
        <f>VLOOKUP(C956,{"29 - Psychiatrie (Erwachsene)","Einrichtungen2";"30 - Kinder- und Jugendpsychiatrie","Einrichtungen2";"31 - Psychosomatik","Einrichtungen2";"00 - Bitte eine Einrichtung auswählen","Leer";0,"Leer"},2,0)</f>
        <v>Leer</v>
      </c>
      <c r="Y957" s="39" t="str">
        <f t="shared" si="104"/>
        <v>Leer</v>
      </c>
      <c r="Z957" s="9" t="str">
        <f>VLOOKUP($C957,{"29 - Psychiatrie (Erwachsene)","Psychiatrie";"30 - Kinder- und Jugendpsychiatrie","KJPsychiatrie";"31 - Psychosomatik","Psychosomatik";"00 - Bitte eine Fachabteilung auswählen","Leer";0,"Leer"},2,0)</f>
        <v>Leer</v>
      </c>
    </row>
    <row r="958" spans="2:26" ht="15" customHeight="1" x14ac:dyDescent="0.25">
      <c r="B958" s="78" t="str">
        <f t="shared" si="105"/>
        <v>!!!</v>
      </c>
      <c r="C958" s="279"/>
      <c r="D958" s="272"/>
      <c r="E958" s="280"/>
      <c r="F958" s="92"/>
      <c r="G958" s="281"/>
      <c r="H958" s="46"/>
      <c r="I958" s="46"/>
      <c r="J958" s="72"/>
      <c r="O958" s="9">
        <f t="shared" si="99"/>
        <v>0</v>
      </c>
      <c r="P958" s="9">
        <f>VLOOKUP(C958,{"29 - Psychiatrie (Erwachsene)",1;"30 - Kinder- und Jugendpsychiatrie",1;"31 - Psychosomatik",1;"00 - Bitte eine Fachabteilung auswählen",0;0,0},2,0)</f>
        <v>0</v>
      </c>
      <c r="Q958" s="9">
        <f t="shared" si="100"/>
        <v>0</v>
      </c>
      <c r="R958" s="9">
        <f t="shared" si="101"/>
        <v>0</v>
      </c>
      <c r="S958" s="9">
        <f t="shared" si="102"/>
        <v>0</v>
      </c>
      <c r="T958" s="9">
        <f t="shared" si="103"/>
        <v>0</v>
      </c>
      <c r="V958" s="9">
        <f>VLOOKUP($C958,{"29 - Psychiatrie (Erwachsene)",1;"30 - Kinder- und Jugendpsychiatrie",1;"31 - Psychosomatik",1;"00 - Bitte eine Fachabteilung auswählen",0;0,0},2,0)</f>
        <v>0</v>
      </c>
      <c r="W958" s="9" t="str">
        <f>IF('Angaben KH-Standort'!$D$13&gt;0,"VJ","KJA")</f>
        <v>KJA</v>
      </c>
      <c r="X958" s="9" t="str">
        <f>VLOOKUP(C957,{"29 - Psychiatrie (Erwachsene)","Einrichtungen2";"30 - Kinder- und Jugendpsychiatrie","Einrichtungen2";"31 - Psychosomatik","Einrichtungen2";"00 - Bitte eine Einrichtung auswählen","Leer";0,"Leer"},2,0)</f>
        <v>Leer</v>
      </c>
      <c r="Y958" s="39" t="str">
        <f t="shared" si="104"/>
        <v>Leer</v>
      </c>
      <c r="Z958" s="9" t="str">
        <f>VLOOKUP($C958,{"29 - Psychiatrie (Erwachsene)","Psychiatrie";"30 - Kinder- und Jugendpsychiatrie","KJPsychiatrie";"31 - Psychosomatik","Psychosomatik";"00 - Bitte eine Fachabteilung auswählen","Leer";0,"Leer"},2,0)</f>
        <v>Leer</v>
      </c>
    </row>
    <row r="959" spans="2:26" ht="15" customHeight="1" x14ac:dyDescent="0.25">
      <c r="B959" s="78" t="str">
        <f t="shared" si="105"/>
        <v>!!!</v>
      </c>
      <c r="C959" s="279"/>
      <c r="D959" s="272"/>
      <c r="E959" s="280"/>
      <c r="F959" s="92"/>
      <c r="G959" s="281"/>
      <c r="H959" s="46"/>
      <c r="I959" s="46"/>
      <c r="J959" s="72"/>
      <c r="O959" s="9">
        <f t="shared" si="99"/>
        <v>0</v>
      </c>
      <c r="P959" s="9">
        <f>VLOOKUP(C959,{"29 - Psychiatrie (Erwachsene)",1;"30 - Kinder- und Jugendpsychiatrie",1;"31 - Psychosomatik",1;"00 - Bitte eine Fachabteilung auswählen",0;0,0},2,0)</f>
        <v>0</v>
      </c>
      <c r="Q959" s="9">
        <f t="shared" si="100"/>
        <v>0</v>
      </c>
      <c r="R959" s="9">
        <f t="shared" si="101"/>
        <v>0</v>
      </c>
      <c r="S959" s="9">
        <f t="shared" si="102"/>
        <v>0</v>
      </c>
      <c r="T959" s="9">
        <f t="shared" si="103"/>
        <v>0</v>
      </c>
      <c r="V959" s="9">
        <f>VLOOKUP($C959,{"29 - Psychiatrie (Erwachsene)",1;"30 - Kinder- und Jugendpsychiatrie",1;"31 - Psychosomatik",1;"00 - Bitte eine Fachabteilung auswählen",0;0,0},2,0)</f>
        <v>0</v>
      </c>
      <c r="W959" s="9" t="str">
        <f>IF('Angaben KH-Standort'!$D$13&gt;0,"VJ","KJA")</f>
        <v>KJA</v>
      </c>
      <c r="X959" s="9" t="str">
        <f>VLOOKUP(C958,{"29 - Psychiatrie (Erwachsene)","Einrichtungen2";"30 - Kinder- und Jugendpsychiatrie","Einrichtungen2";"31 - Psychosomatik","Einrichtungen2";"00 - Bitte eine Einrichtung auswählen","Leer";0,"Leer"},2,0)</f>
        <v>Leer</v>
      </c>
      <c r="Y959" s="39" t="str">
        <f t="shared" si="104"/>
        <v>Leer</v>
      </c>
      <c r="Z959" s="9" t="str">
        <f>VLOOKUP($C959,{"29 - Psychiatrie (Erwachsene)","Psychiatrie";"30 - Kinder- und Jugendpsychiatrie","KJPsychiatrie";"31 - Psychosomatik","Psychosomatik";"00 - Bitte eine Fachabteilung auswählen","Leer";0,"Leer"},2,0)</f>
        <v>Leer</v>
      </c>
    </row>
    <row r="960" spans="2:26" ht="15" customHeight="1" x14ac:dyDescent="0.25">
      <c r="B960" s="78" t="str">
        <f t="shared" si="105"/>
        <v>!!!</v>
      </c>
      <c r="C960" s="279"/>
      <c r="D960" s="272"/>
      <c r="E960" s="280"/>
      <c r="F960" s="92"/>
      <c r="G960" s="281"/>
      <c r="H960" s="46"/>
      <c r="I960" s="46"/>
      <c r="J960" s="72"/>
      <c r="O960" s="9">
        <f t="shared" si="99"/>
        <v>0</v>
      </c>
      <c r="P960" s="9">
        <f>VLOOKUP(C960,{"29 - Psychiatrie (Erwachsene)",1;"30 - Kinder- und Jugendpsychiatrie",1;"31 - Psychosomatik",1;"00 - Bitte eine Fachabteilung auswählen",0;0,0},2,0)</f>
        <v>0</v>
      </c>
      <c r="Q960" s="9">
        <f t="shared" si="100"/>
        <v>0</v>
      </c>
      <c r="R960" s="9">
        <f t="shared" si="101"/>
        <v>0</v>
      </c>
      <c r="S960" s="9">
        <f t="shared" si="102"/>
        <v>0</v>
      </c>
      <c r="T960" s="9">
        <f t="shared" si="103"/>
        <v>0</v>
      </c>
      <c r="V960" s="9">
        <f>VLOOKUP($C960,{"29 - Psychiatrie (Erwachsene)",1;"30 - Kinder- und Jugendpsychiatrie",1;"31 - Psychosomatik",1;"00 - Bitte eine Fachabteilung auswählen",0;0,0},2,0)</f>
        <v>0</v>
      </c>
      <c r="W960" s="9" t="str">
        <f>IF('Angaben KH-Standort'!$D$13&gt;0,"VJ","KJA")</f>
        <v>KJA</v>
      </c>
      <c r="X960" s="9" t="str">
        <f>VLOOKUP(C959,{"29 - Psychiatrie (Erwachsene)","Einrichtungen2";"30 - Kinder- und Jugendpsychiatrie","Einrichtungen2";"31 - Psychosomatik","Einrichtungen2";"00 - Bitte eine Einrichtung auswählen","Leer";0,"Leer"},2,0)</f>
        <v>Leer</v>
      </c>
      <c r="Y960" s="39" t="str">
        <f t="shared" si="104"/>
        <v>Leer</v>
      </c>
      <c r="Z960" s="9" t="str">
        <f>VLOOKUP($C960,{"29 - Psychiatrie (Erwachsene)","Psychiatrie";"30 - Kinder- und Jugendpsychiatrie","KJPsychiatrie";"31 - Psychosomatik","Psychosomatik";"00 - Bitte eine Fachabteilung auswählen","Leer";0,"Leer"},2,0)</f>
        <v>Leer</v>
      </c>
    </row>
    <row r="961" spans="2:26" ht="15" customHeight="1" x14ac:dyDescent="0.25">
      <c r="B961" s="78" t="str">
        <f t="shared" si="105"/>
        <v>!!!</v>
      </c>
      <c r="C961" s="279"/>
      <c r="D961" s="272"/>
      <c r="E961" s="280"/>
      <c r="F961" s="92"/>
      <c r="G961" s="281"/>
      <c r="H961" s="46"/>
      <c r="I961" s="46"/>
      <c r="J961" s="72"/>
      <c r="O961" s="9">
        <f t="shared" si="99"/>
        <v>0</v>
      </c>
      <c r="P961" s="9">
        <f>VLOOKUP(C961,{"29 - Psychiatrie (Erwachsene)",1;"30 - Kinder- und Jugendpsychiatrie",1;"31 - Psychosomatik",1;"00 - Bitte eine Fachabteilung auswählen",0;0,0},2,0)</f>
        <v>0</v>
      </c>
      <c r="Q961" s="9">
        <f t="shared" si="100"/>
        <v>0</v>
      </c>
      <c r="R961" s="9">
        <f t="shared" si="101"/>
        <v>0</v>
      </c>
      <c r="S961" s="9">
        <f t="shared" si="102"/>
        <v>0</v>
      </c>
      <c r="T961" s="9">
        <f t="shared" si="103"/>
        <v>0</v>
      </c>
      <c r="V961" s="9">
        <f>VLOOKUP($C961,{"29 - Psychiatrie (Erwachsene)",1;"30 - Kinder- und Jugendpsychiatrie",1;"31 - Psychosomatik",1;"00 - Bitte eine Fachabteilung auswählen",0;0,0},2,0)</f>
        <v>0</v>
      </c>
      <c r="W961" s="9" t="str">
        <f>IF('Angaben KH-Standort'!$D$13&gt;0,"VJ","KJA")</f>
        <v>KJA</v>
      </c>
      <c r="X961" s="9" t="str">
        <f>VLOOKUP(C960,{"29 - Psychiatrie (Erwachsene)","Einrichtungen2";"30 - Kinder- und Jugendpsychiatrie","Einrichtungen2";"31 - Psychosomatik","Einrichtungen2";"00 - Bitte eine Einrichtung auswählen","Leer";0,"Leer"},2,0)</f>
        <v>Leer</v>
      </c>
      <c r="Y961" s="39" t="str">
        <f t="shared" si="104"/>
        <v>Leer</v>
      </c>
      <c r="Z961" s="9" t="str">
        <f>VLOOKUP($C961,{"29 - Psychiatrie (Erwachsene)","Psychiatrie";"30 - Kinder- und Jugendpsychiatrie","KJPsychiatrie";"31 - Psychosomatik","Psychosomatik";"00 - Bitte eine Fachabteilung auswählen","Leer";0,"Leer"},2,0)</f>
        <v>Leer</v>
      </c>
    </row>
    <row r="962" spans="2:26" ht="15" customHeight="1" x14ac:dyDescent="0.25">
      <c r="B962" s="78" t="str">
        <f t="shared" si="105"/>
        <v>!!!</v>
      </c>
      <c r="C962" s="279"/>
      <c r="D962" s="272"/>
      <c r="E962" s="280"/>
      <c r="F962" s="92"/>
      <c r="G962" s="281"/>
      <c r="H962" s="46"/>
      <c r="I962" s="46"/>
      <c r="J962" s="72"/>
      <c r="O962" s="9">
        <f t="shared" si="99"/>
        <v>0</v>
      </c>
      <c r="P962" s="9">
        <f>VLOOKUP(C962,{"29 - Psychiatrie (Erwachsene)",1;"30 - Kinder- und Jugendpsychiatrie",1;"31 - Psychosomatik",1;"00 - Bitte eine Fachabteilung auswählen",0;0,0},2,0)</f>
        <v>0</v>
      </c>
      <c r="Q962" s="9">
        <f t="shared" si="100"/>
        <v>0</v>
      </c>
      <c r="R962" s="9">
        <f t="shared" si="101"/>
        <v>0</v>
      </c>
      <c r="S962" s="9">
        <f t="shared" si="102"/>
        <v>0</v>
      </c>
      <c r="T962" s="9">
        <f t="shared" si="103"/>
        <v>0</v>
      </c>
      <c r="V962" s="9">
        <f>VLOOKUP($C962,{"29 - Psychiatrie (Erwachsene)",1;"30 - Kinder- und Jugendpsychiatrie",1;"31 - Psychosomatik",1;"00 - Bitte eine Fachabteilung auswählen",0;0,0},2,0)</f>
        <v>0</v>
      </c>
      <c r="W962" s="9" t="str">
        <f>IF('Angaben KH-Standort'!$D$13&gt;0,"VJ","KJA")</f>
        <v>KJA</v>
      </c>
      <c r="X962" s="9" t="str">
        <f>VLOOKUP(C961,{"29 - Psychiatrie (Erwachsene)","Einrichtungen2";"30 - Kinder- und Jugendpsychiatrie","Einrichtungen2";"31 - Psychosomatik","Einrichtungen2";"00 - Bitte eine Einrichtung auswählen","Leer";0,"Leer"},2,0)</f>
        <v>Leer</v>
      </c>
      <c r="Y962" s="39" t="str">
        <f t="shared" si="104"/>
        <v>Leer</v>
      </c>
      <c r="Z962" s="9" t="str">
        <f>VLOOKUP($C962,{"29 - Psychiatrie (Erwachsene)","Psychiatrie";"30 - Kinder- und Jugendpsychiatrie","KJPsychiatrie";"31 - Psychosomatik","Psychosomatik";"00 - Bitte eine Fachabteilung auswählen","Leer";0,"Leer"},2,0)</f>
        <v>Leer</v>
      </c>
    </row>
    <row r="963" spans="2:26" ht="15" customHeight="1" x14ac:dyDescent="0.25">
      <c r="B963" s="78" t="str">
        <f t="shared" si="105"/>
        <v>!!!</v>
      </c>
      <c r="C963" s="279"/>
      <c r="D963" s="272"/>
      <c r="E963" s="280"/>
      <c r="F963" s="92"/>
      <c r="G963" s="281"/>
      <c r="H963" s="46"/>
      <c r="I963" s="46"/>
      <c r="J963" s="72"/>
      <c r="O963" s="9">
        <f t="shared" si="99"/>
        <v>0</v>
      </c>
      <c r="P963" s="9">
        <f>VLOOKUP(C963,{"29 - Psychiatrie (Erwachsene)",1;"30 - Kinder- und Jugendpsychiatrie",1;"31 - Psychosomatik",1;"00 - Bitte eine Fachabteilung auswählen",0;0,0},2,0)</f>
        <v>0</v>
      </c>
      <c r="Q963" s="9">
        <f t="shared" si="100"/>
        <v>0</v>
      </c>
      <c r="R963" s="9">
        <f t="shared" si="101"/>
        <v>0</v>
      </c>
      <c r="S963" s="9">
        <f t="shared" si="102"/>
        <v>0</v>
      </c>
      <c r="T963" s="9">
        <f t="shared" si="103"/>
        <v>0</v>
      </c>
      <c r="V963" s="9">
        <f>VLOOKUP($C963,{"29 - Psychiatrie (Erwachsene)",1;"30 - Kinder- und Jugendpsychiatrie",1;"31 - Psychosomatik",1;"00 - Bitte eine Fachabteilung auswählen",0;0,0},2,0)</f>
        <v>0</v>
      </c>
      <c r="W963" s="9" t="str">
        <f>IF('Angaben KH-Standort'!$D$13&gt;0,"VJ","KJA")</f>
        <v>KJA</v>
      </c>
      <c r="X963" s="9" t="str">
        <f>VLOOKUP(C962,{"29 - Psychiatrie (Erwachsene)","Einrichtungen2";"30 - Kinder- und Jugendpsychiatrie","Einrichtungen2";"31 - Psychosomatik","Einrichtungen2";"00 - Bitte eine Einrichtung auswählen","Leer";0,"Leer"},2,0)</f>
        <v>Leer</v>
      </c>
      <c r="Y963" s="39" t="str">
        <f t="shared" si="104"/>
        <v>Leer</v>
      </c>
      <c r="Z963" s="9" t="str">
        <f>VLOOKUP($C963,{"29 - Psychiatrie (Erwachsene)","Psychiatrie";"30 - Kinder- und Jugendpsychiatrie","KJPsychiatrie";"31 - Psychosomatik","Psychosomatik";"00 - Bitte eine Fachabteilung auswählen","Leer";0,"Leer"},2,0)</f>
        <v>Leer</v>
      </c>
    </row>
    <row r="964" spans="2:26" ht="15" customHeight="1" x14ac:dyDescent="0.25">
      <c r="B964" s="78" t="str">
        <f t="shared" si="105"/>
        <v>!!!</v>
      </c>
      <c r="C964" s="279"/>
      <c r="D964" s="272"/>
      <c r="E964" s="280"/>
      <c r="F964" s="92"/>
      <c r="G964" s="281"/>
      <c r="H964" s="46"/>
      <c r="I964" s="46"/>
      <c r="J964" s="72"/>
      <c r="O964" s="9">
        <f t="shared" si="99"/>
        <v>0</v>
      </c>
      <c r="P964" s="9">
        <f>VLOOKUP(C964,{"29 - Psychiatrie (Erwachsene)",1;"30 - Kinder- und Jugendpsychiatrie",1;"31 - Psychosomatik",1;"00 - Bitte eine Fachabteilung auswählen",0;0,0},2,0)</f>
        <v>0</v>
      </c>
      <c r="Q964" s="9">
        <f t="shared" si="100"/>
        <v>0</v>
      </c>
      <c r="R964" s="9">
        <f t="shared" si="101"/>
        <v>0</v>
      </c>
      <c r="S964" s="9">
        <f t="shared" si="102"/>
        <v>0</v>
      </c>
      <c r="T964" s="9">
        <f t="shared" si="103"/>
        <v>0</v>
      </c>
      <c r="V964" s="9">
        <f>VLOOKUP($C964,{"29 - Psychiatrie (Erwachsene)",1;"30 - Kinder- und Jugendpsychiatrie",1;"31 - Psychosomatik",1;"00 - Bitte eine Fachabteilung auswählen",0;0,0},2,0)</f>
        <v>0</v>
      </c>
      <c r="W964" s="9" t="str">
        <f>IF('Angaben KH-Standort'!$D$13&gt;0,"VJ","KJA")</f>
        <v>KJA</v>
      </c>
      <c r="X964" s="9" t="str">
        <f>VLOOKUP(C963,{"29 - Psychiatrie (Erwachsene)","Einrichtungen2";"30 - Kinder- und Jugendpsychiatrie","Einrichtungen2";"31 - Psychosomatik","Einrichtungen2";"00 - Bitte eine Einrichtung auswählen","Leer";0,"Leer"},2,0)</f>
        <v>Leer</v>
      </c>
      <c r="Y964" s="39" t="str">
        <f t="shared" si="104"/>
        <v>Leer</v>
      </c>
      <c r="Z964" s="9" t="str">
        <f>VLOOKUP($C964,{"29 - Psychiatrie (Erwachsene)","Psychiatrie";"30 - Kinder- und Jugendpsychiatrie","KJPsychiatrie";"31 - Psychosomatik","Psychosomatik";"00 - Bitte eine Fachabteilung auswählen","Leer";0,"Leer"},2,0)</f>
        <v>Leer</v>
      </c>
    </row>
    <row r="965" spans="2:26" ht="15" customHeight="1" x14ac:dyDescent="0.25">
      <c r="B965" s="78" t="str">
        <f t="shared" si="105"/>
        <v>!!!</v>
      </c>
      <c r="C965" s="279"/>
      <c r="D965" s="272"/>
      <c r="E965" s="280"/>
      <c r="F965" s="92"/>
      <c r="G965" s="281"/>
      <c r="H965" s="46"/>
      <c r="I965" s="46"/>
      <c r="J965" s="72"/>
      <c r="O965" s="9">
        <f t="shared" si="99"/>
        <v>0</v>
      </c>
      <c r="P965" s="9">
        <f>VLOOKUP(C965,{"29 - Psychiatrie (Erwachsene)",1;"30 - Kinder- und Jugendpsychiatrie",1;"31 - Psychosomatik",1;"00 - Bitte eine Fachabteilung auswählen",0;0,0},2,0)</f>
        <v>0</v>
      </c>
      <c r="Q965" s="9">
        <f t="shared" si="100"/>
        <v>0</v>
      </c>
      <c r="R965" s="9">
        <f t="shared" si="101"/>
        <v>0</v>
      </c>
      <c r="S965" s="9">
        <f t="shared" si="102"/>
        <v>0</v>
      </c>
      <c r="T965" s="9">
        <f t="shared" si="103"/>
        <v>0</v>
      </c>
      <c r="V965" s="9">
        <f>VLOOKUP($C965,{"29 - Psychiatrie (Erwachsene)",1;"30 - Kinder- und Jugendpsychiatrie",1;"31 - Psychosomatik",1;"00 - Bitte eine Fachabteilung auswählen",0;0,0},2,0)</f>
        <v>0</v>
      </c>
      <c r="W965" s="9" t="str">
        <f>IF('Angaben KH-Standort'!$D$13&gt;0,"VJ","KJA")</f>
        <v>KJA</v>
      </c>
      <c r="X965" s="9" t="str">
        <f>VLOOKUP(C964,{"29 - Psychiatrie (Erwachsene)","Einrichtungen2";"30 - Kinder- und Jugendpsychiatrie","Einrichtungen2";"31 - Psychosomatik","Einrichtungen2";"00 - Bitte eine Einrichtung auswählen","Leer";0,"Leer"},2,0)</f>
        <v>Leer</v>
      </c>
      <c r="Y965" s="39" t="str">
        <f t="shared" si="104"/>
        <v>Leer</v>
      </c>
      <c r="Z965" s="9" t="str">
        <f>VLOOKUP($C965,{"29 - Psychiatrie (Erwachsene)","Psychiatrie";"30 - Kinder- und Jugendpsychiatrie","KJPsychiatrie";"31 - Psychosomatik","Psychosomatik";"00 - Bitte eine Fachabteilung auswählen","Leer";0,"Leer"},2,0)</f>
        <v>Leer</v>
      </c>
    </row>
    <row r="966" spans="2:26" ht="15" customHeight="1" x14ac:dyDescent="0.25">
      <c r="B966" s="78" t="str">
        <f t="shared" si="105"/>
        <v>!!!</v>
      </c>
      <c r="C966" s="279"/>
      <c r="D966" s="272"/>
      <c r="E966" s="280"/>
      <c r="F966" s="92"/>
      <c r="G966" s="281"/>
      <c r="H966" s="46"/>
      <c r="I966" s="46"/>
      <c r="J966" s="72"/>
      <c r="O966" s="9">
        <f t="shared" si="99"/>
        <v>0</v>
      </c>
      <c r="P966" s="9">
        <f>VLOOKUP(C966,{"29 - Psychiatrie (Erwachsene)",1;"30 - Kinder- und Jugendpsychiatrie",1;"31 - Psychosomatik",1;"00 - Bitte eine Fachabteilung auswählen",0;0,0},2,0)</f>
        <v>0</v>
      </c>
      <c r="Q966" s="9">
        <f t="shared" si="100"/>
        <v>0</v>
      </c>
      <c r="R966" s="9">
        <f t="shared" si="101"/>
        <v>0</v>
      </c>
      <c r="S966" s="9">
        <f t="shared" si="102"/>
        <v>0</v>
      </c>
      <c r="T966" s="9">
        <f t="shared" si="103"/>
        <v>0</v>
      </c>
      <c r="V966" s="9">
        <f>VLOOKUP($C966,{"29 - Psychiatrie (Erwachsene)",1;"30 - Kinder- und Jugendpsychiatrie",1;"31 - Psychosomatik",1;"00 - Bitte eine Fachabteilung auswählen",0;0,0},2,0)</f>
        <v>0</v>
      </c>
      <c r="W966" s="9" t="str">
        <f>IF('Angaben KH-Standort'!$D$13&gt;0,"VJ","KJA")</f>
        <v>KJA</v>
      </c>
      <c r="X966" s="9" t="str">
        <f>VLOOKUP(C965,{"29 - Psychiatrie (Erwachsene)","Einrichtungen2";"30 - Kinder- und Jugendpsychiatrie","Einrichtungen2";"31 - Psychosomatik","Einrichtungen2";"00 - Bitte eine Einrichtung auswählen","Leer";0,"Leer"},2,0)</f>
        <v>Leer</v>
      </c>
      <c r="Y966" s="39" t="str">
        <f t="shared" si="104"/>
        <v>Leer</v>
      </c>
      <c r="Z966" s="9" t="str">
        <f>VLOOKUP($C966,{"29 - Psychiatrie (Erwachsene)","Psychiatrie";"30 - Kinder- und Jugendpsychiatrie","KJPsychiatrie";"31 - Psychosomatik","Psychosomatik";"00 - Bitte eine Fachabteilung auswählen","Leer";0,"Leer"},2,0)</f>
        <v>Leer</v>
      </c>
    </row>
    <row r="967" spans="2:26" ht="15" customHeight="1" x14ac:dyDescent="0.25">
      <c r="B967" s="78" t="str">
        <f t="shared" si="105"/>
        <v>!!!</v>
      </c>
      <c r="C967" s="279"/>
      <c r="D967" s="272"/>
      <c r="E967" s="280"/>
      <c r="F967" s="92"/>
      <c r="G967" s="281"/>
      <c r="H967" s="46"/>
      <c r="I967" s="46"/>
      <c r="J967" s="72"/>
      <c r="O967" s="9">
        <f t="shared" si="99"/>
        <v>0</v>
      </c>
      <c r="P967" s="9">
        <f>VLOOKUP(C967,{"29 - Psychiatrie (Erwachsene)",1;"30 - Kinder- und Jugendpsychiatrie",1;"31 - Psychosomatik",1;"00 - Bitte eine Fachabteilung auswählen",0;0,0},2,0)</f>
        <v>0</v>
      </c>
      <c r="Q967" s="9">
        <f t="shared" si="100"/>
        <v>0</v>
      </c>
      <c r="R967" s="9">
        <f t="shared" si="101"/>
        <v>0</v>
      </c>
      <c r="S967" s="9">
        <f t="shared" si="102"/>
        <v>0</v>
      </c>
      <c r="T967" s="9">
        <f t="shared" si="103"/>
        <v>0</v>
      </c>
      <c r="V967" s="9">
        <f>VLOOKUP($C967,{"29 - Psychiatrie (Erwachsene)",1;"30 - Kinder- und Jugendpsychiatrie",1;"31 - Psychosomatik",1;"00 - Bitte eine Fachabteilung auswählen",0;0,0},2,0)</f>
        <v>0</v>
      </c>
      <c r="W967" s="9" t="str">
        <f>IF('Angaben KH-Standort'!$D$13&gt;0,"VJ","KJA")</f>
        <v>KJA</v>
      </c>
      <c r="X967" s="9" t="str">
        <f>VLOOKUP(C966,{"29 - Psychiatrie (Erwachsene)","Einrichtungen2";"30 - Kinder- und Jugendpsychiatrie","Einrichtungen2";"31 - Psychosomatik","Einrichtungen2";"00 - Bitte eine Einrichtung auswählen","Leer";0,"Leer"},2,0)</f>
        <v>Leer</v>
      </c>
      <c r="Y967" s="39" t="str">
        <f t="shared" si="104"/>
        <v>Leer</v>
      </c>
      <c r="Z967" s="9" t="str">
        <f>VLOOKUP($C967,{"29 - Psychiatrie (Erwachsene)","Psychiatrie";"30 - Kinder- und Jugendpsychiatrie","KJPsychiatrie";"31 - Psychosomatik","Psychosomatik";"00 - Bitte eine Fachabteilung auswählen","Leer";0,"Leer"},2,0)</f>
        <v>Leer</v>
      </c>
    </row>
    <row r="968" spans="2:26" ht="15" customHeight="1" x14ac:dyDescent="0.25">
      <c r="B968" s="78" t="str">
        <f t="shared" si="105"/>
        <v>!!!</v>
      </c>
      <c r="C968" s="279"/>
      <c r="D968" s="272"/>
      <c r="E968" s="280"/>
      <c r="F968" s="92"/>
      <c r="G968" s="281"/>
      <c r="H968" s="46"/>
      <c r="I968" s="46"/>
      <c r="J968" s="72"/>
      <c r="O968" s="9">
        <f t="shared" si="99"/>
        <v>0</v>
      </c>
      <c r="P968" s="9">
        <f>VLOOKUP(C968,{"29 - Psychiatrie (Erwachsene)",1;"30 - Kinder- und Jugendpsychiatrie",1;"31 - Psychosomatik",1;"00 - Bitte eine Fachabteilung auswählen",0;0,0},2,0)</f>
        <v>0</v>
      </c>
      <c r="Q968" s="9">
        <f t="shared" si="100"/>
        <v>0</v>
      </c>
      <c r="R968" s="9">
        <f t="shared" si="101"/>
        <v>0</v>
      </c>
      <c r="S968" s="9">
        <f t="shared" si="102"/>
        <v>0</v>
      </c>
      <c r="T968" s="9">
        <f t="shared" si="103"/>
        <v>0</v>
      </c>
      <c r="V968" s="9">
        <f>VLOOKUP($C968,{"29 - Psychiatrie (Erwachsene)",1;"30 - Kinder- und Jugendpsychiatrie",1;"31 - Psychosomatik",1;"00 - Bitte eine Fachabteilung auswählen",0;0,0},2,0)</f>
        <v>0</v>
      </c>
      <c r="W968" s="9" t="str">
        <f>IF('Angaben KH-Standort'!$D$13&gt;0,"VJ","KJA")</f>
        <v>KJA</v>
      </c>
      <c r="X968" s="9" t="str">
        <f>VLOOKUP(C967,{"29 - Psychiatrie (Erwachsene)","Einrichtungen2";"30 - Kinder- und Jugendpsychiatrie","Einrichtungen2";"31 - Psychosomatik","Einrichtungen2";"00 - Bitte eine Einrichtung auswählen","Leer";0,"Leer"},2,0)</f>
        <v>Leer</v>
      </c>
      <c r="Y968" s="39" t="str">
        <f t="shared" si="104"/>
        <v>Leer</v>
      </c>
      <c r="Z968" s="9" t="str">
        <f>VLOOKUP($C968,{"29 - Psychiatrie (Erwachsene)","Psychiatrie";"30 - Kinder- und Jugendpsychiatrie","KJPsychiatrie";"31 - Psychosomatik","Psychosomatik";"00 - Bitte eine Fachabteilung auswählen","Leer";0,"Leer"},2,0)</f>
        <v>Leer</v>
      </c>
    </row>
    <row r="969" spans="2:26" ht="15" customHeight="1" x14ac:dyDescent="0.25">
      <c r="B969" s="78" t="str">
        <f t="shared" si="105"/>
        <v>!!!</v>
      </c>
      <c r="C969" s="279"/>
      <c r="D969" s="272"/>
      <c r="E969" s="280"/>
      <c r="F969" s="92"/>
      <c r="G969" s="281"/>
      <c r="H969" s="46"/>
      <c r="I969" s="46"/>
      <c r="J969" s="72"/>
      <c r="O969" s="9">
        <f t="shared" si="99"/>
        <v>0</v>
      </c>
      <c r="P969" s="9">
        <f>VLOOKUP(C969,{"29 - Psychiatrie (Erwachsene)",1;"30 - Kinder- und Jugendpsychiatrie",1;"31 - Psychosomatik",1;"00 - Bitte eine Fachabteilung auswählen",0;0,0},2,0)</f>
        <v>0</v>
      </c>
      <c r="Q969" s="9">
        <f t="shared" si="100"/>
        <v>0</v>
      </c>
      <c r="R969" s="9">
        <f t="shared" si="101"/>
        <v>0</v>
      </c>
      <c r="S969" s="9">
        <f t="shared" si="102"/>
        <v>0</v>
      </c>
      <c r="T969" s="9">
        <f t="shared" si="103"/>
        <v>0</v>
      </c>
      <c r="V969" s="9">
        <f>VLOOKUP($C969,{"29 - Psychiatrie (Erwachsene)",1;"30 - Kinder- und Jugendpsychiatrie",1;"31 - Psychosomatik",1;"00 - Bitte eine Fachabteilung auswählen",0;0,0},2,0)</f>
        <v>0</v>
      </c>
      <c r="W969" s="9" t="str">
        <f>IF('Angaben KH-Standort'!$D$13&gt;0,"VJ","KJA")</f>
        <v>KJA</v>
      </c>
      <c r="X969" s="9" t="str">
        <f>VLOOKUP(C968,{"29 - Psychiatrie (Erwachsene)","Einrichtungen2";"30 - Kinder- und Jugendpsychiatrie","Einrichtungen2";"31 - Psychosomatik","Einrichtungen2";"00 - Bitte eine Einrichtung auswählen","Leer";0,"Leer"},2,0)</f>
        <v>Leer</v>
      </c>
      <c r="Y969" s="39" t="str">
        <f t="shared" si="104"/>
        <v>Leer</v>
      </c>
      <c r="Z969" s="9" t="str">
        <f>VLOOKUP($C969,{"29 - Psychiatrie (Erwachsene)","Psychiatrie";"30 - Kinder- und Jugendpsychiatrie","KJPsychiatrie";"31 - Psychosomatik","Psychosomatik";"00 - Bitte eine Fachabteilung auswählen","Leer";0,"Leer"},2,0)</f>
        <v>Leer</v>
      </c>
    </row>
    <row r="970" spans="2:26" ht="15" customHeight="1" x14ac:dyDescent="0.25">
      <c r="B970" s="78" t="str">
        <f t="shared" si="105"/>
        <v>!!!</v>
      </c>
      <c r="C970" s="279"/>
      <c r="D970" s="272"/>
      <c r="E970" s="280"/>
      <c r="F970" s="92"/>
      <c r="G970" s="281"/>
      <c r="H970" s="46"/>
      <c r="I970" s="46"/>
      <c r="J970" s="72"/>
      <c r="O970" s="9">
        <f t="shared" si="99"/>
        <v>0</v>
      </c>
      <c r="P970" s="9">
        <f>VLOOKUP(C970,{"29 - Psychiatrie (Erwachsene)",1;"30 - Kinder- und Jugendpsychiatrie",1;"31 - Psychosomatik",1;"00 - Bitte eine Fachabteilung auswählen",0;0,0},2,0)</f>
        <v>0</v>
      </c>
      <c r="Q970" s="9">
        <f t="shared" si="100"/>
        <v>0</v>
      </c>
      <c r="R970" s="9">
        <f t="shared" si="101"/>
        <v>0</v>
      </c>
      <c r="S970" s="9">
        <f t="shared" si="102"/>
        <v>0</v>
      </c>
      <c r="T970" s="9">
        <f t="shared" si="103"/>
        <v>0</v>
      </c>
      <c r="V970" s="9">
        <f>VLOOKUP($C970,{"29 - Psychiatrie (Erwachsene)",1;"30 - Kinder- und Jugendpsychiatrie",1;"31 - Psychosomatik",1;"00 - Bitte eine Fachabteilung auswählen",0;0,0},2,0)</f>
        <v>0</v>
      </c>
      <c r="W970" s="9" t="str">
        <f>IF('Angaben KH-Standort'!$D$13&gt;0,"VJ","KJA")</f>
        <v>KJA</v>
      </c>
      <c r="X970" s="9" t="str">
        <f>VLOOKUP(C969,{"29 - Psychiatrie (Erwachsene)","Einrichtungen2";"30 - Kinder- und Jugendpsychiatrie","Einrichtungen2";"31 - Psychosomatik","Einrichtungen2";"00 - Bitte eine Einrichtung auswählen","Leer";0,"Leer"},2,0)</f>
        <v>Leer</v>
      </c>
      <c r="Y970" s="39" t="str">
        <f t="shared" si="104"/>
        <v>Leer</v>
      </c>
      <c r="Z970" s="9" t="str">
        <f>VLOOKUP($C970,{"29 - Psychiatrie (Erwachsene)","Psychiatrie";"30 - Kinder- und Jugendpsychiatrie","KJPsychiatrie";"31 - Psychosomatik","Psychosomatik";"00 - Bitte eine Fachabteilung auswählen","Leer";0,"Leer"},2,0)</f>
        <v>Leer</v>
      </c>
    </row>
    <row r="971" spans="2:26" ht="15" customHeight="1" x14ac:dyDescent="0.25">
      <c r="B971" s="78" t="str">
        <f t="shared" si="105"/>
        <v>!!!</v>
      </c>
      <c r="C971" s="279"/>
      <c r="D971" s="272"/>
      <c r="E971" s="280"/>
      <c r="F971" s="92"/>
      <c r="G971" s="281"/>
      <c r="H971" s="46"/>
      <c r="I971" s="46"/>
      <c r="J971" s="72"/>
      <c r="O971" s="9">
        <f t="shared" si="99"/>
        <v>0</v>
      </c>
      <c r="P971" s="9">
        <f>VLOOKUP(C971,{"29 - Psychiatrie (Erwachsene)",1;"30 - Kinder- und Jugendpsychiatrie",1;"31 - Psychosomatik",1;"00 - Bitte eine Fachabteilung auswählen",0;0,0},2,0)</f>
        <v>0</v>
      </c>
      <c r="Q971" s="9">
        <f t="shared" si="100"/>
        <v>0</v>
      </c>
      <c r="R971" s="9">
        <f t="shared" si="101"/>
        <v>0</v>
      </c>
      <c r="S971" s="9">
        <f t="shared" si="102"/>
        <v>0</v>
      </c>
      <c r="T971" s="9">
        <f t="shared" si="103"/>
        <v>0</v>
      </c>
      <c r="V971" s="9">
        <f>VLOOKUP($C971,{"29 - Psychiatrie (Erwachsene)",1;"30 - Kinder- und Jugendpsychiatrie",1;"31 - Psychosomatik",1;"00 - Bitte eine Fachabteilung auswählen",0;0,0},2,0)</f>
        <v>0</v>
      </c>
      <c r="W971" s="9" t="str">
        <f>IF('Angaben KH-Standort'!$D$13&gt;0,"VJ","KJA")</f>
        <v>KJA</v>
      </c>
      <c r="X971" s="9" t="str">
        <f>VLOOKUP(C970,{"29 - Psychiatrie (Erwachsene)","Einrichtungen2";"30 - Kinder- und Jugendpsychiatrie","Einrichtungen2";"31 - Psychosomatik","Einrichtungen2";"00 - Bitte eine Einrichtung auswählen","Leer";0,"Leer"},2,0)</f>
        <v>Leer</v>
      </c>
      <c r="Y971" s="39" t="str">
        <f t="shared" si="104"/>
        <v>Leer</v>
      </c>
      <c r="Z971" s="9" t="str">
        <f>VLOOKUP($C971,{"29 - Psychiatrie (Erwachsene)","Psychiatrie";"30 - Kinder- und Jugendpsychiatrie","KJPsychiatrie";"31 - Psychosomatik","Psychosomatik";"00 - Bitte eine Fachabteilung auswählen","Leer";0,"Leer"},2,0)</f>
        <v>Leer</v>
      </c>
    </row>
    <row r="972" spans="2:26" ht="15" customHeight="1" x14ac:dyDescent="0.25">
      <c r="B972" s="78" t="str">
        <f t="shared" si="105"/>
        <v>!!!</v>
      </c>
      <c r="C972" s="279"/>
      <c r="D972" s="272"/>
      <c r="E972" s="280"/>
      <c r="F972" s="92"/>
      <c r="G972" s="281"/>
      <c r="H972" s="46"/>
      <c r="I972" s="46"/>
      <c r="J972" s="72"/>
      <c r="O972" s="9">
        <f t="shared" si="99"/>
        <v>0</v>
      </c>
      <c r="P972" s="9">
        <f>VLOOKUP(C972,{"29 - Psychiatrie (Erwachsene)",1;"30 - Kinder- und Jugendpsychiatrie",1;"31 - Psychosomatik",1;"00 - Bitte eine Fachabteilung auswählen",0;0,0},2,0)</f>
        <v>0</v>
      </c>
      <c r="Q972" s="9">
        <f t="shared" si="100"/>
        <v>0</v>
      </c>
      <c r="R972" s="9">
        <f t="shared" si="101"/>
        <v>0</v>
      </c>
      <c r="S972" s="9">
        <f t="shared" si="102"/>
        <v>0</v>
      </c>
      <c r="T972" s="9">
        <f t="shared" si="103"/>
        <v>0</v>
      </c>
      <c r="V972" s="9">
        <f>VLOOKUP($C972,{"29 - Psychiatrie (Erwachsene)",1;"30 - Kinder- und Jugendpsychiatrie",1;"31 - Psychosomatik",1;"00 - Bitte eine Fachabteilung auswählen",0;0,0},2,0)</f>
        <v>0</v>
      </c>
      <c r="W972" s="9" t="str">
        <f>IF('Angaben KH-Standort'!$D$13&gt;0,"VJ","KJA")</f>
        <v>KJA</v>
      </c>
      <c r="X972" s="9" t="str">
        <f>VLOOKUP(C971,{"29 - Psychiatrie (Erwachsene)","Einrichtungen2";"30 - Kinder- und Jugendpsychiatrie","Einrichtungen2";"31 - Psychosomatik","Einrichtungen2";"00 - Bitte eine Einrichtung auswählen","Leer";0,"Leer"},2,0)</f>
        <v>Leer</v>
      </c>
      <c r="Y972" s="39" t="str">
        <f t="shared" si="104"/>
        <v>Leer</v>
      </c>
      <c r="Z972" s="9" t="str">
        <f>VLOOKUP($C972,{"29 - Psychiatrie (Erwachsene)","Psychiatrie";"30 - Kinder- und Jugendpsychiatrie","KJPsychiatrie";"31 - Psychosomatik","Psychosomatik";"00 - Bitte eine Fachabteilung auswählen","Leer";0,"Leer"},2,0)</f>
        <v>Leer</v>
      </c>
    </row>
    <row r="973" spans="2:26" ht="15" customHeight="1" x14ac:dyDescent="0.25">
      <c r="B973" s="78" t="str">
        <f t="shared" si="105"/>
        <v>!!!</v>
      </c>
      <c r="C973" s="279"/>
      <c r="D973" s="272"/>
      <c r="E973" s="280"/>
      <c r="F973" s="92"/>
      <c r="G973" s="281"/>
      <c r="H973" s="46"/>
      <c r="I973" s="46"/>
      <c r="J973" s="72"/>
      <c r="O973" s="9">
        <f t="shared" si="99"/>
        <v>0</v>
      </c>
      <c r="P973" s="9">
        <f>VLOOKUP(C973,{"29 - Psychiatrie (Erwachsene)",1;"30 - Kinder- und Jugendpsychiatrie",1;"31 - Psychosomatik",1;"00 - Bitte eine Fachabteilung auswählen",0;0,0},2,0)</f>
        <v>0</v>
      </c>
      <c r="Q973" s="9">
        <f t="shared" si="100"/>
        <v>0</v>
      </c>
      <c r="R973" s="9">
        <f t="shared" si="101"/>
        <v>0</v>
      </c>
      <c r="S973" s="9">
        <f t="shared" si="102"/>
        <v>0</v>
      </c>
      <c r="T973" s="9">
        <f t="shared" si="103"/>
        <v>0</v>
      </c>
      <c r="V973" s="9">
        <f>VLOOKUP($C973,{"29 - Psychiatrie (Erwachsene)",1;"30 - Kinder- und Jugendpsychiatrie",1;"31 - Psychosomatik",1;"00 - Bitte eine Fachabteilung auswählen",0;0,0},2,0)</f>
        <v>0</v>
      </c>
      <c r="W973" s="9" t="str">
        <f>IF('Angaben KH-Standort'!$D$13&gt;0,"VJ","KJA")</f>
        <v>KJA</v>
      </c>
      <c r="X973" s="9" t="str">
        <f>VLOOKUP(C972,{"29 - Psychiatrie (Erwachsene)","Einrichtungen2";"30 - Kinder- und Jugendpsychiatrie","Einrichtungen2";"31 - Psychosomatik","Einrichtungen2";"00 - Bitte eine Einrichtung auswählen","Leer";0,"Leer"},2,0)</f>
        <v>Leer</v>
      </c>
      <c r="Y973" s="39" t="str">
        <f t="shared" si="104"/>
        <v>Leer</v>
      </c>
      <c r="Z973" s="9" t="str">
        <f>VLOOKUP($C973,{"29 - Psychiatrie (Erwachsene)","Psychiatrie";"30 - Kinder- und Jugendpsychiatrie","KJPsychiatrie";"31 - Psychosomatik","Psychosomatik";"00 - Bitte eine Fachabteilung auswählen","Leer";0,"Leer"},2,0)</f>
        <v>Leer</v>
      </c>
    </row>
    <row r="974" spans="2:26" ht="15" customHeight="1" x14ac:dyDescent="0.25">
      <c r="B974" s="78" t="str">
        <f t="shared" si="105"/>
        <v>!!!</v>
      </c>
      <c r="C974" s="279"/>
      <c r="D974" s="272"/>
      <c r="E974" s="280"/>
      <c r="F974" s="92"/>
      <c r="G974" s="281"/>
      <c r="H974" s="46"/>
      <c r="I974" s="46"/>
      <c r="J974" s="72"/>
      <c r="O974" s="9">
        <f t="shared" si="99"/>
        <v>0</v>
      </c>
      <c r="P974" s="9">
        <f>VLOOKUP(C974,{"29 - Psychiatrie (Erwachsene)",1;"30 - Kinder- und Jugendpsychiatrie",1;"31 - Psychosomatik",1;"00 - Bitte eine Fachabteilung auswählen",0;0,0},2,0)</f>
        <v>0</v>
      </c>
      <c r="Q974" s="9">
        <f t="shared" si="100"/>
        <v>0</v>
      </c>
      <c r="R974" s="9">
        <f t="shared" si="101"/>
        <v>0</v>
      </c>
      <c r="S974" s="9">
        <f t="shared" si="102"/>
        <v>0</v>
      </c>
      <c r="T974" s="9">
        <f t="shared" si="103"/>
        <v>0</v>
      </c>
      <c r="V974" s="9">
        <f>VLOOKUP($C974,{"29 - Psychiatrie (Erwachsene)",1;"30 - Kinder- und Jugendpsychiatrie",1;"31 - Psychosomatik",1;"00 - Bitte eine Fachabteilung auswählen",0;0,0},2,0)</f>
        <v>0</v>
      </c>
      <c r="W974" s="9" t="str">
        <f>IF('Angaben KH-Standort'!$D$13&gt;0,"VJ","KJA")</f>
        <v>KJA</v>
      </c>
      <c r="X974" s="9" t="str">
        <f>VLOOKUP(C973,{"29 - Psychiatrie (Erwachsene)","Einrichtungen2";"30 - Kinder- und Jugendpsychiatrie","Einrichtungen2";"31 - Psychosomatik","Einrichtungen2";"00 - Bitte eine Einrichtung auswählen","Leer";0,"Leer"},2,0)</f>
        <v>Leer</v>
      </c>
      <c r="Y974" s="39" t="str">
        <f t="shared" si="104"/>
        <v>Leer</v>
      </c>
      <c r="Z974" s="9" t="str">
        <f>VLOOKUP($C974,{"29 - Psychiatrie (Erwachsene)","Psychiatrie";"30 - Kinder- und Jugendpsychiatrie","KJPsychiatrie";"31 - Psychosomatik","Psychosomatik";"00 - Bitte eine Fachabteilung auswählen","Leer";0,"Leer"},2,0)</f>
        <v>Leer</v>
      </c>
    </row>
    <row r="975" spans="2:26" ht="15" customHeight="1" x14ac:dyDescent="0.25">
      <c r="B975" s="78" t="str">
        <f t="shared" si="105"/>
        <v>!!!</v>
      </c>
      <c r="C975" s="279"/>
      <c r="D975" s="272"/>
      <c r="E975" s="280"/>
      <c r="F975" s="92"/>
      <c r="G975" s="281"/>
      <c r="H975" s="46"/>
      <c r="I975" s="46"/>
      <c r="J975" s="72"/>
      <c r="O975" s="9">
        <f t="shared" si="99"/>
        <v>0</v>
      </c>
      <c r="P975" s="9">
        <f>VLOOKUP(C975,{"29 - Psychiatrie (Erwachsene)",1;"30 - Kinder- und Jugendpsychiatrie",1;"31 - Psychosomatik",1;"00 - Bitte eine Fachabteilung auswählen",0;0,0},2,0)</f>
        <v>0</v>
      </c>
      <c r="Q975" s="9">
        <f t="shared" si="100"/>
        <v>0</v>
      </c>
      <c r="R975" s="9">
        <f t="shared" si="101"/>
        <v>0</v>
      </c>
      <c r="S975" s="9">
        <f t="shared" si="102"/>
        <v>0</v>
      </c>
      <c r="T975" s="9">
        <f t="shared" si="103"/>
        <v>0</v>
      </c>
      <c r="V975" s="9">
        <f>VLOOKUP($C975,{"29 - Psychiatrie (Erwachsene)",1;"30 - Kinder- und Jugendpsychiatrie",1;"31 - Psychosomatik",1;"00 - Bitte eine Fachabteilung auswählen",0;0,0},2,0)</f>
        <v>0</v>
      </c>
      <c r="W975" s="9" t="str">
        <f>IF('Angaben KH-Standort'!$D$13&gt;0,"VJ","KJA")</f>
        <v>KJA</v>
      </c>
      <c r="X975" s="9" t="str">
        <f>VLOOKUP(C974,{"29 - Psychiatrie (Erwachsene)","Einrichtungen2";"30 - Kinder- und Jugendpsychiatrie","Einrichtungen2";"31 - Psychosomatik","Einrichtungen2";"00 - Bitte eine Einrichtung auswählen","Leer";0,"Leer"},2,0)</f>
        <v>Leer</v>
      </c>
      <c r="Y975" s="39" t="str">
        <f t="shared" si="104"/>
        <v>Leer</v>
      </c>
      <c r="Z975" s="9" t="str">
        <f>VLOOKUP($C975,{"29 - Psychiatrie (Erwachsene)","Psychiatrie";"30 - Kinder- und Jugendpsychiatrie","KJPsychiatrie";"31 - Psychosomatik","Psychosomatik";"00 - Bitte eine Fachabteilung auswählen","Leer";0,"Leer"},2,0)</f>
        <v>Leer</v>
      </c>
    </row>
    <row r="976" spans="2:26" ht="15" customHeight="1" x14ac:dyDescent="0.25">
      <c r="B976" s="78" t="str">
        <f t="shared" si="105"/>
        <v>!!!</v>
      </c>
      <c r="C976" s="279"/>
      <c r="D976" s="272"/>
      <c r="E976" s="280"/>
      <c r="F976" s="92"/>
      <c r="G976" s="281"/>
      <c r="H976" s="46"/>
      <c r="I976" s="46"/>
      <c r="J976" s="72"/>
      <c r="O976" s="9">
        <f t="shared" si="99"/>
        <v>0</v>
      </c>
      <c r="P976" s="9">
        <f>VLOOKUP(C976,{"29 - Psychiatrie (Erwachsene)",1;"30 - Kinder- und Jugendpsychiatrie",1;"31 - Psychosomatik",1;"00 - Bitte eine Fachabteilung auswählen",0;0,0},2,0)</f>
        <v>0</v>
      </c>
      <c r="Q976" s="9">
        <f t="shared" si="100"/>
        <v>0</v>
      </c>
      <c r="R976" s="9">
        <f t="shared" si="101"/>
        <v>0</v>
      </c>
      <c r="S976" s="9">
        <f t="shared" si="102"/>
        <v>0</v>
      </c>
      <c r="T976" s="9">
        <f t="shared" si="103"/>
        <v>0</v>
      </c>
      <c r="V976" s="9">
        <f>VLOOKUP($C976,{"29 - Psychiatrie (Erwachsene)",1;"30 - Kinder- und Jugendpsychiatrie",1;"31 - Psychosomatik",1;"00 - Bitte eine Fachabteilung auswählen",0;0,0},2,0)</f>
        <v>0</v>
      </c>
      <c r="W976" s="9" t="str">
        <f>IF('Angaben KH-Standort'!$D$13&gt;0,"VJ","KJA")</f>
        <v>KJA</v>
      </c>
      <c r="X976" s="9" t="str">
        <f>VLOOKUP(C975,{"29 - Psychiatrie (Erwachsene)","Einrichtungen2";"30 - Kinder- und Jugendpsychiatrie","Einrichtungen2";"31 - Psychosomatik","Einrichtungen2";"00 - Bitte eine Einrichtung auswählen","Leer";0,"Leer"},2,0)</f>
        <v>Leer</v>
      </c>
      <c r="Y976" s="39" t="str">
        <f t="shared" si="104"/>
        <v>Leer</v>
      </c>
      <c r="Z976" s="9" t="str">
        <f>VLOOKUP($C976,{"29 - Psychiatrie (Erwachsene)","Psychiatrie";"30 - Kinder- und Jugendpsychiatrie","KJPsychiatrie";"31 - Psychosomatik","Psychosomatik";"00 - Bitte eine Fachabteilung auswählen","Leer";0,"Leer"},2,0)</f>
        <v>Leer</v>
      </c>
    </row>
    <row r="977" spans="2:26" ht="15" customHeight="1" x14ac:dyDescent="0.25">
      <c r="B977" s="78" t="str">
        <f t="shared" si="105"/>
        <v>!!!</v>
      </c>
      <c r="C977" s="279"/>
      <c r="D977" s="272"/>
      <c r="E977" s="280"/>
      <c r="F977" s="92"/>
      <c r="G977" s="281"/>
      <c r="H977" s="46"/>
      <c r="I977" s="46"/>
      <c r="J977" s="72"/>
      <c r="O977" s="9">
        <f t="shared" si="99"/>
        <v>0</v>
      </c>
      <c r="P977" s="9">
        <f>VLOOKUP(C977,{"29 - Psychiatrie (Erwachsene)",1;"30 - Kinder- und Jugendpsychiatrie",1;"31 - Psychosomatik",1;"00 - Bitte eine Fachabteilung auswählen",0;0,0},2,0)</f>
        <v>0</v>
      </c>
      <c r="Q977" s="9">
        <f t="shared" si="100"/>
        <v>0</v>
      </c>
      <c r="R977" s="9">
        <f t="shared" si="101"/>
        <v>0</v>
      </c>
      <c r="S977" s="9">
        <f t="shared" si="102"/>
        <v>0</v>
      </c>
      <c r="T977" s="9">
        <f t="shared" si="103"/>
        <v>0</v>
      </c>
      <c r="V977" s="9">
        <f>VLOOKUP($C977,{"29 - Psychiatrie (Erwachsene)",1;"30 - Kinder- und Jugendpsychiatrie",1;"31 - Psychosomatik",1;"00 - Bitte eine Fachabteilung auswählen",0;0,0},2,0)</f>
        <v>0</v>
      </c>
      <c r="W977" s="9" t="str">
        <f>IF('Angaben KH-Standort'!$D$13&gt;0,"VJ","KJA")</f>
        <v>KJA</v>
      </c>
      <c r="X977" s="9" t="str">
        <f>VLOOKUP(C976,{"29 - Psychiatrie (Erwachsene)","Einrichtungen2";"30 - Kinder- und Jugendpsychiatrie","Einrichtungen2";"31 - Psychosomatik","Einrichtungen2";"00 - Bitte eine Einrichtung auswählen","Leer";0,"Leer"},2,0)</f>
        <v>Leer</v>
      </c>
      <c r="Y977" s="39" t="str">
        <f t="shared" si="104"/>
        <v>Leer</v>
      </c>
      <c r="Z977" s="9" t="str">
        <f>VLOOKUP($C977,{"29 - Psychiatrie (Erwachsene)","Psychiatrie";"30 - Kinder- und Jugendpsychiatrie","KJPsychiatrie";"31 - Psychosomatik","Psychosomatik";"00 - Bitte eine Fachabteilung auswählen","Leer";0,"Leer"},2,0)</f>
        <v>Leer</v>
      </c>
    </row>
    <row r="978" spans="2:26" ht="15" customHeight="1" x14ac:dyDescent="0.25">
      <c r="B978" s="78" t="str">
        <f t="shared" si="105"/>
        <v>!!!</v>
      </c>
      <c r="C978" s="279"/>
      <c r="D978" s="272"/>
      <c r="E978" s="280"/>
      <c r="F978" s="92"/>
      <c r="G978" s="281"/>
      <c r="H978" s="46"/>
      <c r="I978" s="46"/>
      <c r="J978" s="72"/>
      <c r="O978" s="9">
        <f t="shared" si="99"/>
        <v>0</v>
      </c>
      <c r="P978" s="9">
        <f>VLOOKUP(C978,{"29 - Psychiatrie (Erwachsene)",1;"30 - Kinder- und Jugendpsychiatrie",1;"31 - Psychosomatik",1;"00 - Bitte eine Fachabteilung auswählen",0;0,0},2,0)</f>
        <v>0</v>
      </c>
      <c r="Q978" s="9">
        <f t="shared" si="100"/>
        <v>0</v>
      </c>
      <c r="R978" s="9">
        <f t="shared" si="101"/>
        <v>0</v>
      </c>
      <c r="S978" s="9">
        <f t="shared" si="102"/>
        <v>0</v>
      </c>
      <c r="T978" s="9">
        <f t="shared" si="103"/>
        <v>0</v>
      </c>
      <c r="V978" s="9">
        <f>VLOOKUP($C978,{"29 - Psychiatrie (Erwachsene)",1;"30 - Kinder- und Jugendpsychiatrie",1;"31 - Psychosomatik",1;"00 - Bitte eine Fachabteilung auswählen",0;0,0},2,0)</f>
        <v>0</v>
      </c>
      <c r="W978" s="9" t="str">
        <f>IF('Angaben KH-Standort'!$D$13&gt;0,"VJ","KJA")</f>
        <v>KJA</v>
      </c>
      <c r="X978" s="9" t="str">
        <f>VLOOKUP(C977,{"29 - Psychiatrie (Erwachsene)","Einrichtungen2";"30 - Kinder- und Jugendpsychiatrie","Einrichtungen2";"31 - Psychosomatik","Einrichtungen2";"00 - Bitte eine Einrichtung auswählen","Leer";0,"Leer"},2,0)</f>
        <v>Leer</v>
      </c>
      <c r="Y978" s="39" t="str">
        <f t="shared" si="104"/>
        <v>Leer</v>
      </c>
      <c r="Z978" s="9" t="str">
        <f>VLOOKUP($C978,{"29 - Psychiatrie (Erwachsene)","Psychiatrie";"30 - Kinder- und Jugendpsychiatrie","KJPsychiatrie";"31 - Psychosomatik","Psychosomatik";"00 - Bitte eine Fachabteilung auswählen","Leer";0,"Leer"},2,0)</f>
        <v>Leer</v>
      </c>
    </row>
    <row r="979" spans="2:26" ht="15" customHeight="1" x14ac:dyDescent="0.25">
      <c r="B979" s="78" t="str">
        <f t="shared" si="105"/>
        <v>!!!</v>
      </c>
      <c r="C979" s="279"/>
      <c r="D979" s="272"/>
      <c r="E979" s="280"/>
      <c r="F979" s="92"/>
      <c r="G979" s="281"/>
      <c r="H979" s="46"/>
      <c r="I979" s="46"/>
      <c r="J979" s="72"/>
      <c r="O979" s="9">
        <f t="shared" si="99"/>
        <v>0</v>
      </c>
      <c r="P979" s="9">
        <f>VLOOKUP(C979,{"29 - Psychiatrie (Erwachsene)",1;"30 - Kinder- und Jugendpsychiatrie",1;"31 - Psychosomatik",1;"00 - Bitte eine Fachabteilung auswählen",0;0,0},2,0)</f>
        <v>0</v>
      </c>
      <c r="Q979" s="9">
        <f t="shared" si="100"/>
        <v>0</v>
      </c>
      <c r="R979" s="9">
        <f t="shared" si="101"/>
        <v>0</v>
      </c>
      <c r="S979" s="9">
        <f t="shared" si="102"/>
        <v>0</v>
      </c>
      <c r="T979" s="9">
        <f t="shared" si="103"/>
        <v>0</v>
      </c>
      <c r="V979" s="9">
        <f>VLOOKUP($C979,{"29 - Psychiatrie (Erwachsene)",1;"30 - Kinder- und Jugendpsychiatrie",1;"31 - Psychosomatik",1;"00 - Bitte eine Fachabteilung auswählen",0;0,0},2,0)</f>
        <v>0</v>
      </c>
      <c r="W979" s="9" t="str">
        <f>IF('Angaben KH-Standort'!$D$13&gt;0,"VJ","KJA")</f>
        <v>KJA</v>
      </c>
      <c r="X979" s="9" t="str">
        <f>VLOOKUP(C978,{"29 - Psychiatrie (Erwachsene)","Einrichtungen2";"30 - Kinder- und Jugendpsychiatrie","Einrichtungen2";"31 - Psychosomatik","Einrichtungen2";"00 - Bitte eine Einrichtung auswählen","Leer";0,"Leer"},2,0)</f>
        <v>Leer</v>
      </c>
      <c r="Y979" s="39" t="str">
        <f t="shared" si="104"/>
        <v>Leer</v>
      </c>
      <c r="Z979" s="9" t="str">
        <f>VLOOKUP($C979,{"29 - Psychiatrie (Erwachsene)","Psychiatrie";"30 - Kinder- und Jugendpsychiatrie","KJPsychiatrie";"31 - Psychosomatik","Psychosomatik";"00 - Bitte eine Fachabteilung auswählen","Leer";0,"Leer"},2,0)</f>
        <v>Leer</v>
      </c>
    </row>
    <row r="980" spans="2:26" ht="15" customHeight="1" x14ac:dyDescent="0.25">
      <c r="B980" s="78" t="str">
        <f t="shared" si="105"/>
        <v>!!!</v>
      </c>
      <c r="C980" s="279"/>
      <c r="D980" s="272"/>
      <c r="E980" s="280"/>
      <c r="F980" s="92"/>
      <c r="G980" s="281"/>
      <c r="H980" s="46"/>
      <c r="I980" s="46"/>
      <c r="J980" s="72"/>
      <c r="O980" s="9">
        <f t="shared" si="99"/>
        <v>0</v>
      </c>
      <c r="P980" s="9">
        <f>VLOOKUP(C980,{"29 - Psychiatrie (Erwachsene)",1;"30 - Kinder- und Jugendpsychiatrie",1;"31 - Psychosomatik",1;"00 - Bitte eine Fachabteilung auswählen",0;0,0},2,0)</f>
        <v>0</v>
      </c>
      <c r="Q980" s="9">
        <f t="shared" si="100"/>
        <v>0</v>
      </c>
      <c r="R980" s="9">
        <f t="shared" si="101"/>
        <v>0</v>
      </c>
      <c r="S980" s="9">
        <f t="shared" si="102"/>
        <v>0</v>
      </c>
      <c r="T980" s="9">
        <f t="shared" si="103"/>
        <v>0</v>
      </c>
      <c r="V980" s="9">
        <f>VLOOKUP($C980,{"29 - Psychiatrie (Erwachsene)",1;"30 - Kinder- und Jugendpsychiatrie",1;"31 - Psychosomatik",1;"00 - Bitte eine Fachabteilung auswählen",0;0,0},2,0)</f>
        <v>0</v>
      </c>
      <c r="W980" s="9" t="str">
        <f>IF('Angaben KH-Standort'!$D$13&gt;0,"VJ","KJA")</f>
        <v>KJA</v>
      </c>
      <c r="X980" s="9" t="str">
        <f>VLOOKUP(C979,{"29 - Psychiatrie (Erwachsene)","Einrichtungen2";"30 - Kinder- und Jugendpsychiatrie","Einrichtungen2";"31 - Psychosomatik","Einrichtungen2";"00 - Bitte eine Einrichtung auswählen","Leer";0,"Leer"},2,0)</f>
        <v>Leer</v>
      </c>
      <c r="Y980" s="39" t="str">
        <f t="shared" si="104"/>
        <v>Leer</v>
      </c>
      <c r="Z980" s="9" t="str">
        <f>VLOOKUP($C980,{"29 - Psychiatrie (Erwachsene)","Psychiatrie";"30 - Kinder- und Jugendpsychiatrie","KJPsychiatrie";"31 - Psychosomatik","Psychosomatik";"00 - Bitte eine Fachabteilung auswählen","Leer";0,"Leer"},2,0)</f>
        <v>Leer</v>
      </c>
    </row>
    <row r="981" spans="2:26" ht="15" customHeight="1" x14ac:dyDescent="0.25">
      <c r="B981" s="78" t="str">
        <f t="shared" si="105"/>
        <v>!!!</v>
      </c>
      <c r="C981" s="279"/>
      <c r="D981" s="272"/>
      <c r="E981" s="280"/>
      <c r="F981" s="92"/>
      <c r="G981" s="281"/>
      <c r="H981" s="46"/>
      <c r="I981" s="46"/>
      <c r="J981" s="72"/>
      <c r="O981" s="9">
        <f t="shared" ref="O981:O1027" si="106">IF(LEN(B981)&gt;0,0,1)</f>
        <v>0</v>
      </c>
      <c r="P981" s="9">
        <f>VLOOKUP(C981,{"29 - Psychiatrie (Erwachsene)",1;"30 - Kinder- und Jugendpsychiatrie",1;"31 - Psychosomatik",1;"00 - Bitte eine Fachabteilung auswählen",0;0,0},2,0)</f>
        <v>0</v>
      </c>
      <c r="Q981" s="9">
        <f t="shared" ref="Q981:Q1027" si="107">IF(LEN(D981)&gt;0,1,0)</f>
        <v>0</v>
      </c>
      <c r="R981" s="9">
        <f t="shared" ref="R981:R1027" si="108">IF(LEN(E981)&gt;0,1,0)</f>
        <v>0</v>
      </c>
      <c r="S981" s="9">
        <f t="shared" ref="S981:S1027" si="109">IF(LEN(F981)&gt;0,1,0)</f>
        <v>0</v>
      </c>
      <c r="T981" s="9">
        <f t="shared" ref="T981:T1027" si="110">IF(LEN(G981)&gt;0,1,0)</f>
        <v>0</v>
      </c>
      <c r="V981" s="9">
        <f>VLOOKUP($C981,{"29 - Psychiatrie (Erwachsene)",1;"30 - Kinder- und Jugendpsychiatrie",1;"31 - Psychosomatik",1;"00 - Bitte eine Fachabteilung auswählen",0;0,0},2,0)</f>
        <v>0</v>
      </c>
      <c r="W981" s="9" t="str">
        <f>IF('Angaben KH-Standort'!$D$13&gt;0,"VJ","KJA")</f>
        <v>KJA</v>
      </c>
      <c r="X981" s="9" t="str">
        <f>VLOOKUP(C980,{"29 - Psychiatrie (Erwachsene)","Einrichtungen2";"30 - Kinder- und Jugendpsychiatrie","Einrichtungen2";"31 - Psychosomatik","Einrichtungen2";"00 - Bitte eine Einrichtung auswählen","Leer";0,"Leer"},2,0)</f>
        <v>Leer</v>
      </c>
      <c r="Y981" s="39" t="str">
        <f t="shared" ref="Y981:Y1027" si="111">IF(V981=1,W981,"Leer")</f>
        <v>Leer</v>
      </c>
      <c r="Z981" s="9" t="str">
        <f>VLOOKUP($C981,{"29 - Psychiatrie (Erwachsene)","Psychiatrie";"30 - Kinder- und Jugendpsychiatrie","KJPsychiatrie";"31 - Psychosomatik","Psychosomatik";"00 - Bitte eine Fachabteilung auswählen","Leer";0,"Leer"},2,0)</f>
        <v>Leer</v>
      </c>
    </row>
    <row r="982" spans="2:26" ht="15" customHeight="1" x14ac:dyDescent="0.25">
      <c r="B982" s="78" t="str">
        <f t="shared" si="105"/>
        <v>!!!</v>
      </c>
      <c r="C982" s="279"/>
      <c r="D982" s="272"/>
      <c r="E982" s="280"/>
      <c r="F982" s="92"/>
      <c r="G982" s="281"/>
      <c r="H982" s="46"/>
      <c r="I982" s="46"/>
      <c r="J982" s="72"/>
      <c r="O982" s="9">
        <f t="shared" si="106"/>
        <v>0</v>
      </c>
      <c r="P982" s="9">
        <f>VLOOKUP(C982,{"29 - Psychiatrie (Erwachsene)",1;"30 - Kinder- und Jugendpsychiatrie",1;"31 - Psychosomatik",1;"00 - Bitte eine Fachabteilung auswählen",0;0,0},2,0)</f>
        <v>0</v>
      </c>
      <c r="Q982" s="9">
        <f t="shared" si="107"/>
        <v>0</v>
      </c>
      <c r="R982" s="9">
        <f t="shared" si="108"/>
        <v>0</v>
      </c>
      <c r="S982" s="9">
        <f t="shared" si="109"/>
        <v>0</v>
      </c>
      <c r="T982" s="9">
        <f t="shared" si="110"/>
        <v>0</v>
      </c>
      <c r="V982" s="9">
        <f>VLOOKUP($C982,{"29 - Psychiatrie (Erwachsene)",1;"30 - Kinder- und Jugendpsychiatrie",1;"31 - Psychosomatik",1;"00 - Bitte eine Fachabteilung auswählen",0;0,0},2,0)</f>
        <v>0</v>
      </c>
      <c r="W982" s="9" t="str">
        <f>IF('Angaben KH-Standort'!$D$13&gt;0,"VJ","KJA")</f>
        <v>KJA</v>
      </c>
      <c r="X982" s="9" t="str">
        <f>VLOOKUP(C981,{"29 - Psychiatrie (Erwachsene)","Einrichtungen2";"30 - Kinder- und Jugendpsychiatrie","Einrichtungen2";"31 - Psychosomatik","Einrichtungen2";"00 - Bitte eine Einrichtung auswählen","Leer";0,"Leer"},2,0)</f>
        <v>Leer</v>
      </c>
      <c r="Y982" s="39" t="str">
        <f t="shared" si="111"/>
        <v>Leer</v>
      </c>
      <c r="Z982" s="9" t="str">
        <f>VLOOKUP($C982,{"29 - Psychiatrie (Erwachsene)","Psychiatrie";"30 - Kinder- und Jugendpsychiatrie","KJPsychiatrie";"31 - Psychosomatik","Psychosomatik";"00 - Bitte eine Fachabteilung auswählen","Leer";0,"Leer"},2,0)</f>
        <v>Leer</v>
      </c>
    </row>
    <row r="983" spans="2:26" ht="15" customHeight="1" x14ac:dyDescent="0.25">
      <c r="B983" s="78" t="str">
        <f t="shared" si="105"/>
        <v>!!!</v>
      </c>
      <c r="C983" s="279"/>
      <c r="D983" s="272"/>
      <c r="E983" s="280"/>
      <c r="F983" s="92"/>
      <c r="G983" s="281"/>
      <c r="H983" s="46"/>
      <c r="I983" s="46"/>
      <c r="J983" s="72"/>
      <c r="O983" s="9">
        <f t="shared" si="106"/>
        <v>0</v>
      </c>
      <c r="P983" s="9">
        <f>VLOOKUP(C983,{"29 - Psychiatrie (Erwachsene)",1;"30 - Kinder- und Jugendpsychiatrie",1;"31 - Psychosomatik",1;"00 - Bitte eine Fachabteilung auswählen",0;0,0},2,0)</f>
        <v>0</v>
      </c>
      <c r="Q983" s="9">
        <f t="shared" si="107"/>
        <v>0</v>
      </c>
      <c r="R983" s="9">
        <f t="shared" si="108"/>
        <v>0</v>
      </c>
      <c r="S983" s="9">
        <f t="shared" si="109"/>
        <v>0</v>
      </c>
      <c r="T983" s="9">
        <f t="shared" si="110"/>
        <v>0</v>
      </c>
      <c r="V983" s="9">
        <f>VLOOKUP($C983,{"29 - Psychiatrie (Erwachsene)",1;"30 - Kinder- und Jugendpsychiatrie",1;"31 - Psychosomatik",1;"00 - Bitte eine Fachabteilung auswählen",0;0,0},2,0)</f>
        <v>0</v>
      </c>
      <c r="W983" s="9" t="str">
        <f>IF('Angaben KH-Standort'!$D$13&gt;0,"VJ","KJA")</f>
        <v>KJA</v>
      </c>
      <c r="X983" s="9" t="str">
        <f>VLOOKUP(C982,{"29 - Psychiatrie (Erwachsene)","Einrichtungen2";"30 - Kinder- und Jugendpsychiatrie","Einrichtungen2";"31 - Psychosomatik","Einrichtungen2";"00 - Bitte eine Einrichtung auswählen","Leer";0,"Leer"},2,0)</f>
        <v>Leer</v>
      </c>
      <c r="Y983" s="39" t="str">
        <f t="shared" si="111"/>
        <v>Leer</v>
      </c>
      <c r="Z983" s="9" t="str">
        <f>VLOOKUP($C983,{"29 - Psychiatrie (Erwachsene)","Psychiatrie";"30 - Kinder- und Jugendpsychiatrie","KJPsychiatrie";"31 - Psychosomatik","Psychosomatik";"00 - Bitte eine Fachabteilung auswählen","Leer";0,"Leer"},2,0)</f>
        <v>Leer</v>
      </c>
    </row>
    <row r="984" spans="2:26" ht="15" customHeight="1" x14ac:dyDescent="0.25">
      <c r="B984" s="78" t="str">
        <f t="shared" si="105"/>
        <v>!!!</v>
      </c>
      <c r="C984" s="279"/>
      <c r="D984" s="272"/>
      <c r="E984" s="280"/>
      <c r="F984" s="92"/>
      <c r="G984" s="281"/>
      <c r="H984" s="46"/>
      <c r="I984" s="46"/>
      <c r="J984" s="72"/>
      <c r="O984" s="9">
        <f t="shared" si="106"/>
        <v>0</v>
      </c>
      <c r="P984" s="9">
        <f>VLOOKUP(C984,{"29 - Psychiatrie (Erwachsene)",1;"30 - Kinder- und Jugendpsychiatrie",1;"31 - Psychosomatik",1;"00 - Bitte eine Fachabteilung auswählen",0;0,0},2,0)</f>
        <v>0</v>
      </c>
      <c r="Q984" s="9">
        <f t="shared" si="107"/>
        <v>0</v>
      </c>
      <c r="R984" s="9">
        <f t="shared" si="108"/>
        <v>0</v>
      </c>
      <c r="S984" s="9">
        <f t="shared" si="109"/>
        <v>0</v>
      </c>
      <c r="T984" s="9">
        <f t="shared" si="110"/>
        <v>0</v>
      </c>
      <c r="V984" s="9">
        <f>VLOOKUP($C984,{"29 - Psychiatrie (Erwachsene)",1;"30 - Kinder- und Jugendpsychiatrie",1;"31 - Psychosomatik",1;"00 - Bitte eine Fachabteilung auswählen",0;0,0},2,0)</f>
        <v>0</v>
      </c>
      <c r="W984" s="9" t="str">
        <f>IF('Angaben KH-Standort'!$D$13&gt;0,"VJ","KJA")</f>
        <v>KJA</v>
      </c>
      <c r="X984" s="9" t="str">
        <f>VLOOKUP(C983,{"29 - Psychiatrie (Erwachsene)","Einrichtungen2";"30 - Kinder- und Jugendpsychiatrie","Einrichtungen2";"31 - Psychosomatik","Einrichtungen2";"00 - Bitte eine Einrichtung auswählen","Leer";0,"Leer"},2,0)</f>
        <v>Leer</v>
      </c>
      <c r="Y984" s="39" t="str">
        <f t="shared" si="111"/>
        <v>Leer</v>
      </c>
      <c r="Z984" s="9" t="str">
        <f>VLOOKUP($C984,{"29 - Psychiatrie (Erwachsene)","Psychiatrie";"30 - Kinder- und Jugendpsychiatrie","KJPsychiatrie";"31 - Psychosomatik","Psychosomatik";"00 - Bitte eine Fachabteilung auswählen","Leer";0,"Leer"},2,0)</f>
        <v>Leer</v>
      </c>
    </row>
    <row r="985" spans="2:26" ht="15" customHeight="1" x14ac:dyDescent="0.25">
      <c r="B985" s="78" t="str">
        <f t="shared" si="105"/>
        <v>!!!</v>
      </c>
      <c r="C985" s="279"/>
      <c r="D985" s="272"/>
      <c r="E985" s="280"/>
      <c r="F985" s="92"/>
      <c r="G985" s="281"/>
      <c r="H985" s="46"/>
      <c r="I985" s="46"/>
      <c r="J985" s="72"/>
      <c r="O985" s="9">
        <f t="shared" si="106"/>
        <v>0</v>
      </c>
      <c r="P985" s="9">
        <f>VLOOKUP(C985,{"29 - Psychiatrie (Erwachsene)",1;"30 - Kinder- und Jugendpsychiatrie",1;"31 - Psychosomatik",1;"00 - Bitte eine Fachabteilung auswählen",0;0,0},2,0)</f>
        <v>0</v>
      </c>
      <c r="Q985" s="9">
        <f t="shared" si="107"/>
        <v>0</v>
      </c>
      <c r="R985" s="9">
        <f t="shared" si="108"/>
        <v>0</v>
      </c>
      <c r="S985" s="9">
        <f t="shared" si="109"/>
        <v>0</v>
      </c>
      <c r="T985" s="9">
        <f t="shared" si="110"/>
        <v>0</v>
      </c>
      <c r="V985" s="9">
        <f>VLOOKUP($C985,{"29 - Psychiatrie (Erwachsene)",1;"30 - Kinder- und Jugendpsychiatrie",1;"31 - Psychosomatik",1;"00 - Bitte eine Fachabteilung auswählen",0;0,0},2,0)</f>
        <v>0</v>
      </c>
      <c r="W985" s="9" t="str">
        <f>IF('Angaben KH-Standort'!$D$13&gt;0,"VJ","KJA")</f>
        <v>KJA</v>
      </c>
      <c r="X985" s="9" t="str">
        <f>VLOOKUP(C984,{"29 - Psychiatrie (Erwachsene)","Einrichtungen2";"30 - Kinder- und Jugendpsychiatrie","Einrichtungen2";"31 - Psychosomatik","Einrichtungen2";"00 - Bitte eine Einrichtung auswählen","Leer";0,"Leer"},2,0)</f>
        <v>Leer</v>
      </c>
      <c r="Y985" s="39" t="str">
        <f t="shared" si="111"/>
        <v>Leer</v>
      </c>
      <c r="Z985" s="9" t="str">
        <f>VLOOKUP($C985,{"29 - Psychiatrie (Erwachsene)","Psychiatrie";"30 - Kinder- und Jugendpsychiatrie","KJPsychiatrie";"31 - Psychosomatik","Psychosomatik";"00 - Bitte eine Fachabteilung auswählen","Leer";0,"Leer"},2,0)</f>
        <v>Leer</v>
      </c>
    </row>
    <row r="986" spans="2:26" ht="15" customHeight="1" x14ac:dyDescent="0.25">
      <c r="B986" s="78" t="str">
        <f t="shared" si="105"/>
        <v>!!!</v>
      </c>
      <c r="C986" s="279"/>
      <c r="D986" s="272"/>
      <c r="E986" s="280"/>
      <c r="F986" s="92"/>
      <c r="G986" s="281"/>
      <c r="H986" s="46"/>
      <c r="I986" s="46"/>
      <c r="J986" s="72"/>
      <c r="O986" s="9">
        <f t="shared" si="106"/>
        <v>0</v>
      </c>
      <c r="P986" s="9">
        <f>VLOOKUP(C986,{"29 - Psychiatrie (Erwachsene)",1;"30 - Kinder- und Jugendpsychiatrie",1;"31 - Psychosomatik",1;"00 - Bitte eine Fachabteilung auswählen",0;0,0},2,0)</f>
        <v>0</v>
      </c>
      <c r="Q986" s="9">
        <f t="shared" si="107"/>
        <v>0</v>
      </c>
      <c r="R986" s="9">
        <f t="shared" si="108"/>
        <v>0</v>
      </c>
      <c r="S986" s="9">
        <f t="shared" si="109"/>
        <v>0</v>
      </c>
      <c r="T986" s="9">
        <f t="shared" si="110"/>
        <v>0</v>
      </c>
      <c r="V986" s="9">
        <f>VLOOKUP($C986,{"29 - Psychiatrie (Erwachsene)",1;"30 - Kinder- und Jugendpsychiatrie",1;"31 - Psychosomatik",1;"00 - Bitte eine Fachabteilung auswählen",0;0,0},2,0)</f>
        <v>0</v>
      </c>
      <c r="W986" s="9" t="str">
        <f>IF('Angaben KH-Standort'!$D$13&gt;0,"VJ","KJA")</f>
        <v>KJA</v>
      </c>
      <c r="X986" s="9" t="str">
        <f>VLOOKUP(C985,{"29 - Psychiatrie (Erwachsene)","Einrichtungen2";"30 - Kinder- und Jugendpsychiatrie","Einrichtungen2";"31 - Psychosomatik","Einrichtungen2";"00 - Bitte eine Einrichtung auswählen","Leer";0,"Leer"},2,0)</f>
        <v>Leer</v>
      </c>
      <c r="Y986" s="39" t="str">
        <f t="shared" si="111"/>
        <v>Leer</v>
      </c>
      <c r="Z986" s="9" t="str">
        <f>VLOOKUP($C986,{"29 - Psychiatrie (Erwachsene)","Psychiatrie";"30 - Kinder- und Jugendpsychiatrie","KJPsychiatrie";"31 - Psychosomatik","Psychosomatik";"00 - Bitte eine Fachabteilung auswählen","Leer";0,"Leer"},2,0)</f>
        <v>Leer</v>
      </c>
    </row>
    <row r="987" spans="2:26" ht="15" customHeight="1" x14ac:dyDescent="0.25">
      <c r="B987" s="78" t="str">
        <f t="shared" ref="B987:B1027" si="112">IF(SUM(P987:T987)&lt;5,"!!!","")</f>
        <v>!!!</v>
      </c>
      <c r="C987" s="279"/>
      <c r="D987" s="272"/>
      <c r="E987" s="280"/>
      <c r="F987" s="92"/>
      <c r="G987" s="281"/>
      <c r="H987" s="46"/>
      <c r="I987" s="46"/>
      <c r="J987" s="72"/>
      <c r="O987" s="9">
        <f t="shared" si="106"/>
        <v>0</v>
      </c>
      <c r="P987" s="9">
        <f>VLOOKUP(C987,{"29 - Psychiatrie (Erwachsene)",1;"30 - Kinder- und Jugendpsychiatrie",1;"31 - Psychosomatik",1;"00 - Bitte eine Fachabteilung auswählen",0;0,0},2,0)</f>
        <v>0</v>
      </c>
      <c r="Q987" s="9">
        <f t="shared" si="107"/>
        <v>0</v>
      </c>
      <c r="R987" s="9">
        <f t="shared" si="108"/>
        <v>0</v>
      </c>
      <c r="S987" s="9">
        <f t="shared" si="109"/>
        <v>0</v>
      </c>
      <c r="T987" s="9">
        <f t="shared" si="110"/>
        <v>0</v>
      </c>
      <c r="V987" s="9">
        <f>VLOOKUP($C987,{"29 - Psychiatrie (Erwachsene)",1;"30 - Kinder- und Jugendpsychiatrie",1;"31 - Psychosomatik",1;"00 - Bitte eine Fachabteilung auswählen",0;0,0},2,0)</f>
        <v>0</v>
      </c>
      <c r="W987" s="9" t="str">
        <f>IF('Angaben KH-Standort'!$D$13&gt;0,"VJ","KJA")</f>
        <v>KJA</v>
      </c>
      <c r="X987" s="9" t="str">
        <f>VLOOKUP(C986,{"29 - Psychiatrie (Erwachsene)","Einrichtungen2";"30 - Kinder- und Jugendpsychiatrie","Einrichtungen2";"31 - Psychosomatik","Einrichtungen2";"00 - Bitte eine Einrichtung auswählen","Leer";0,"Leer"},2,0)</f>
        <v>Leer</v>
      </c>
      <c r="Y987" s="39" t="str">
        <f t="shared" si="111"/>
        <v>Leer</v>
      </c>
      <c r="Z987" s="9" t="str">
        <f>VLOOKUP($C987,{"29 - Psychiatrie (Erwachsene)","Psychiatrie";"30 - Kinder- und Jugendpsychiatrie","KJPsychiatrie";"31 - Psychosomatik","Psychosomatik";"00 - Bitte eine Fachabteilung auswählen","Leer";0,"Leer"},2,0)</f>
        <v>Leer</v>
      </c>
    </row>
    <row r="988" spans="2:26" ht="15" customHeight="1" x14ac:dyDescent="0.25">
      <c r="B988" s="78" t="str">
        <f t="shared" si="112"/>
        <v>!!!</v>
      </c>
      <c r="C988" s="279"/>
      <c r="D988" s="272"/>
      <c r="E988" s="280"/>
      <c r="F988" s="92"/>
      <c r="G988" s="281"/>
      <c r="H988" s="46"/>
      <c r="I988" s="46"/>
      <c r="J988" s="72"/>
      <c r="O988" s="9">
        <f t="shared" si="106"/>
        <v>0</v>
      </c>
      <c r="P988" s="9">
        <f>VLOOKUP(C988,{"29 - Psychiatrie (Erwachsene)",1;"30 - Kinder- und Jugendpsychiatrie",1;"31 - Psychosomatik",1;"00 - Bitte eine Fachabteilung auswählen",0;0,0},2,0)</f>
        <v>0</v>
      </c>
      <c r="Q988" s="9">
        <f t="shared" si="107"/>
        <v>0</v>
      </c>
      <c r="R988" s="9">
        <f t="shared" si="108"/>
        <v>0</v>
      </c>
      <c r="S988" s="9">
        <f t="shared" si="109"/>
        <v>0</v>
      </c>
      <c r="T988" s="9">
        <f t="shared" si="110"/>
        <v>0</v>
      </c>
      <c r="V988" s="9">
        <f>VLOOKUP($C988,{"29 - Psychiatrie (Erwachsene)",1;"30 - Kinder- und Jugendpsychiatrie",1;"31 - Psychosomatik",1;"00 - Bitte eine Fachabteilung auswählen",0;0,0},2,0)</f>
        <v>0</v>
      </c>
      <c r="W988" s="9" t="str">
        <f>IF('Angaben KH-Standort'!$D$13&gt;0,"VJ","KJA")</f>
        <v>KJA</v>
      </c>
      <c r="X988" s="9" t="str">
        <f>VLOOKUP(C987,{"29 - Psychiatrie (Erwachsene)","Einrichtungen2";"30 - Kinder- und Jugendpsychiatrie","Einrichtungen2";"31 - Psychosomatik","Einrichtungen2";"00 - Bitte eine Einrichtung auswählen","Leer";0,"Leer"},2,0)</f>
        <v>Leer</v>
      </c>
      <c r="Y988" s="39" t="str">
        <f t="shared" si="111"/>
        <v>Leer</v>
      </c>
      <c r="Z988" s="9" t="str">
        <f>VLOOKUP($C988,{"29 - Psychiatrie (Erwachsene)","Psychiatrie";"30 - Kinder- und Jugendpsychiatrie","KJPsychiatrie";"31 - Psychosomatik","Psychosomatik";"00 - Bitte eine Fachabteilung auswählen","Leer";0,"Leer"},2,0)</f>
        <v>Leer</v>
      </c>
    </row>
    <row r="989" spans="2:26" ht="15" customHeight="1" x14ac:dyDescent="0.25">
      <c r="B989" s="78" t="str">
        <f t="shared" si="112"/>
        <v>!!!</v>
      </c>
      <c r="C989" s="279"/>
      <c r="D989" s="272"/>
      <c r="E989" s="280"/>
      <c r="F989" s="92"/>
      <c r="G989" s="281"/>
      <c r="H989" s="46"/>
      <c r="I989" s="46"/>
      <c r="J989" s="72"/>
      <c r="O989" s="9">
        <f t="shared" si="106"/>
        <v>0</v>
      </c>
      <c r="P989" s="9">
        <f>VLOOKUP(C989,{"29 - Psychiatrie (Erwachsene)",1;"30 - Kinder- und Jugendpsychiatrie",1;"31 - Psychosomatik",1;"00 - Bitte eine Fachabteilung auswählen",0;0,0},2,0)</f>
        <v>0</v>
      </c>
      <c r="Q989" s="9">
        <f t="shared" si="107"/>
        <v>0</v>
      </c>
      <c r="R989" s="9">
        <f t="shared" si="108"/>
        <v>0</v>
      </c>
      <c r="S989" s="9">
        <f t="shared" si="109"/>
        <v>0</v>
      </c>
      <c r="T989" s="9">
        <f t="shared" si="110"/>
        <v>0</v>
      </c>
      <c r="V989" s="9">
        <f>VLOOKUP($C989,{"29 - Psychiatrie (Erwachsene)",1;"30 - Kinder- und Jugendpsychiatrie",1;"31 - Psychosomatik",1;"00 - Bitte eine Fachabteilung auswählen",0;0,0},2,0)</f>
        <v>0</v>
      </c>
      <c r="W989" s="9" t="str">
        <f>IF('Angaben KH-Standort'!$D$13&gt;0,"VJ","KJA")</f>
        <v>KJA</v>
      </c>
      <c r="X989" s="9" t="str">
        <f>VLOOKUP(C988,{"29 - Psychiatrie (Erwachsene)","Einrichtungen2";"30 - Kinder- und Jugendpsychiatrie","Einrichtungen2";"31 - Psychosomatik","Einrichtungen2";"00 - Bitte eine Einrichtung auswählen","Leer";0,"Leer"},2,0)</f>
        <v>Leer</v>
      </c>
      <c r="Y989" s="39" t="str">
        <f t="shared" si="111"/>
        <v>Leer</v>
      </c>
      <c r="Z989" s="9" t="str">
        <f>VLOOKUP($C989,{"29 - Psychiatrie (Erwachsene)","Psychiatrie";"30 - Kinder- und Jugendpsychiatrie","KJPsychiatrie";"31 - Psychosomatik","Psychosomatik";"00 - Bitte eine Fachabteilung auswählen","Leer";0,"Leer"},2,0)</f>
        <v>Leer</v>
      </c>
    </row>
    <row r="990" spans="2:26" ht="15" customHeight="1" x14ac:dyDescent="0.25">
      <c r="B990" s="78" t="str">
        <f t="shared" si="112"/>
        <v>!!!</v>
      </c>
      <c r="C990" s="279"/>
      <c r="D990" s="272"/>
      <c r="E990" s="280"/>
      <c r="F990" s="92"/>
      <c r="G990" s="281"/>
      <c r="H990" s="46"/>
      <c r="I990" s="46"/>
      <c r="J990" s="72"/>
      <c r="O990" s="9">
        <f t="shared" si="106"/>
        <v>0</v>
      </c>
      <c r="P990" s="9">
        <f>VLOOKUP(C990,{"29 - Psychiatrie (Erwachsene)",1;"30 - Kinder- und Jugendpsychiatrie",1;"31 - Psychosomatik",1;"00 - Bitte eine Fachabteilung auswählen",0;0,0},2,0)</f>
        <v>0</v>
      </c>
      <c r="Q990" s="9">
        <f t="shared" si="107"/>
        <v>0</v>
      </c>
      <c r="R990" s="9">
        <f t="shared" si="108"/>
        <v>0</v>
      </c>
      <c r="S990" s="9">
        <f t="shared" si="109"/>
        <v>0</v>
      </c>
      <c r="T990" s="9">
        <f t="shared" si="110"/>
        <v>0</v>
      </c>
      <c r="V990" s="9">
        <f>VLOOKUP($C990,{"29 - Psychiatrie (Erwachsene)",1;"30 - Kinder- und Jugendpsychiatrie",1;"31 - Psychosomatik",1;"00 - Bitte eine Fachabteilung auswählen",0;0,0},2,0)</f>
        <v>0</v>
      </c>
      <c r="W990" s="9" t="str">
        <f>IF('Angaben KH-Standort'!$D$13&gt;0,"VJ","KJA")</f>
        <v>KJA</v>
      </c>
      <c r="X990" s="9" t="str">
        <f>VLOOKUP(C989,{"29 - Psychiatrie (Erwachsene)","Einrichtungen2";"30 - Kinder- und Jugendpsychiatrie","Einrichtungen2";"31 - Psychosomatik","Einrichtungen2";"00 - Bitte eine Einrichtung auswählen","Leer";0,"Leer"},2,0)</f>
        <v>Leer</v>
      </c>
      <c r="Y990" s="39" t="str">
        <f t="shared" si="111"/>
        <v>Leer</v>
      </c>
      <c r="Z990" s="9" t="str">
        <f>VLOOKUP($C990,{"29 - Psychiatrie (Erwachsene)","Psychiatrie";"30 - Kinder- und Jugendpsychiatrie","KJPsychiatrie";"31 - Psychosomatik","Psychosomatik";"00 - Bitte eine Fachabteilung auswählen","Leer";0,"Leer"},2,0)</f>
        <v>Leer</v>
      </c>
    </row>
    <row r="991" spans="2:26" ht="15" customHeight="1" x14ac:dyDescent="0.25">
      <c r="B991" s="78" t="str">
        <f t="shared" si="112"/>
        <v>!!!</v>
      </c>
      <c r="C991" s="279"/>
      <c r="D991" s="272"/>
      <c r="E991" s="280"/>
      <c r="F991" s="92"/>
      <c r="G991" s="281"/>
      <c r="H991" s="46"/>
      <c r="I991" s="46"/>
      <c r="J991" s="72"/>
      <c r="O991" s="9">
        <f t="shared" si="106"/>
        <v>0</v>
      </c>
      <c r="P991" s="9">
        <f>VLOOKUP(C991,{"29 - Psychiatrie (Erwachsene)",1;"30 - Kinder- und Jugendpsychiatrie",1;"31 - Psychosomatik",1;"00 - Bitte eine Fachabteilung auswählen",0;0,0},2,0)</f>
        <v>0</v>
      </c>
      <c r="Q991" s="9">
        <f t="shared" si="107"/>
        <v>0</v>
      </c>
      <c r="R991" s="9">
        <f t="shared" si="108"/>
        <v>0</v>
      </c>
      <c r="S991" s="9">
        <f t="shared" si="109"/>
        <v>0</v>
      </c>
      <c r="T991" s="9">
        <f t="shared" si="110"/>
        <v>0</v>
      </c>
      <c r="V991" s="9">
        <f>VLOOKUP($C991,{"29 - Psychiatrie (Erwachsene)",1;"30 - Kinder- und Jugendpsychiatrie",1;"31 - Psychosomatik",1;"00 - Bitte eine Fachabteilung auswählen",0;0,0},2,0)</f>
        <v>0</v>
      </c>
      <c r="W991" s="9" t="str">
        <f>IF('Angaben KH-Standort'!$D$13&gt;0,"VJ","KJA")</f>
        <v>KJA</v>
      </c>
      <c r="X991" s="9" t="str">
        <f>VLOOKUP(C990,{"29 - Psychiatrie (Erwachsene)","Einrichtungen2";"30 - Kinder- und Jugendpsychiatrie","Einrichtungen2";"31 - Psychosomatik","Einrichtungen2";"00 - Bitte eine Einrichtung auswählen","Leer";0,"Leer"},2,0)</f>
        <v>Leer</v>
      </c>
      <c r="Y991" s="39" t="str">
        <f t="shared" si="111"/>
        <v>Leer</v>
      </c>
      <c r="Z991" s="9" t="str">
        <f>VLOOKUP($C991,{"29 - Psychiatrie (Erwachsene)","Psychiatrie";"30 - Kinder- und Jugendpsychiatrie","KJPsychiatrie";"31 - Psychosomatik","Psychosomatik";"00 - Bitte eine Fachabteilung auswählen","Leer";0,"Leer"},2,0)</f>
        <v>Leer</v>
      </c>
    </row>
    <row r="992" spans="2:26" ht="15" customHeight="1" x14ac:dyDescent="0.25">
      <c r="B992" s="78" t="str">
        <f t="shared" si="112"/>
        <v>!!!</v>
      </c>
      <c r="C992" s="279"/>
      <c r="D992" s="272"/>
      <c r="E992" s="280"/>
      <c r="F992" s="92"/>
      <c r="G992" s="281"/>
      <c r="H992" s="46"/>
      <c r="I992" s="46"/>
      <c r="J992" s="72"/>
      <c r="O992" s="9">
        <f t="shared" si="106"/>
        <v>0</v>
      </c>
      <c r="P992" s="9">
        <f>VLOOKUP(C992,{"29 - Psychiatrie (Erwachsene)",1;"30 - Kinder- und Jugendpsychiatrie",1;"31 - Psychosomatik",1;"00 - Bitte eine Fachabteilung auswählen",0;0,0},2,0)</f>
        <v>0</v>
      </c>
      <c r="Q992" s="9">
        <f t="shared" si="107"/>
        <v>0</v>
      </c>
      <c r="R992" s="9">
        <f t="shared" si="108"/>
        <v>0</v>
      </c>
      <c r="S992" s="9">
        <f t="shared" si="109"/>
        <v>0</v>
      </c>
      <c r="T992" s="9">
        <f t="shared" si="110"/>
        <v>0</v>
      </c>
      <c r="V992" s="9">
        <f>VLOOKUP($C992,{"29 - Psychiatrie (Erwachsene)",1;"30 - Kinder- und Jugendpsychiatrie",1;"31 - Psychosomatik",1;"00 - Bitte eine Fachabteilung auswählen",0;0,0},2,0)</f>
        <v>0</v>
      </c>
      <c r="W992" s="9" t="str">
        <f>IF('Angaben KH-Standort'!$D$13&gt;0,"VJ","KJA")</f>
        <v>KJA</v>
      </c>
      <c r="X992" s="9" t="str">
        <f>VLOOKUP(C991,{"29 - Psychiatrie (Erwachsene)","Einrichtungen2";"30 - Kinder- und Jugendpsychiatrie","Einrichtungen2";"31 - Psychosomatik","Einrichtungen2";"00 - Bitte eine Einrichtung auswählen","Leer";0,"Leer"},2,0)</f>
        <v>Leer</v>
      </c>
      <c r="Y992" s="39" t="str">
        <f t="shared" si="111"/>
        <v>Leer</v>
      </c>
      <c r="Z992" s="9" t="str">
        <f>VLOOKUP($C992,{"29 - Psychiatrie (Erwachsene)","Psychiatrie";"30 - Kinder- und Jugendpsychiatrie","KJPsychiatrie";"31 - Psychosomatik","Psychosomatik";"00 - Bitte eine Fachabteilung auswählen","Leer";0,"Leer"},2,0)</f>
        <v>Leer</v>
      </c>
    </row>
    <row r="993" spans="2:26" ht="15" customHeight="1" x14ac:dyDescent="0.25">
      <c r="B993" s="78" t="str">
        <f t="shared" si="112"/>
        <v>!!!</v>
      </c>
      <c r="C993" s="279"/>
      <c r="D993" s="272"/>
      <c r="E993" s="280"/>
      <c r="F993" s="92"/>
      <c r="G993" s="281"/>
      <c r="H993" s="46"/>
      <c r="I993" s="46"/>
      <c r="J993" s="72"/>
      <c r="O993" s="9">
        <f t="shared" si="106"/>
        <v>0</v>
      </c>
      <c r="P993" s="9">
        <f>VLOOKUP(C993,{"29 - Psychiatrie (Erwachsene)",1;"30 - Kinder- und Jugendpsychiatrie",1;"31 - Psychosomatik",1;"00 - Bitte eine Fachabteilung auswählen",0;0,0},2,0)</f>
        <v>0</v>
      </c>
      <c r="Q993" s="9">
        <f t="shared" si="107"/>
        <v>0</v>
      </c>
      <c r="R993" s="9">
        <f t="shared" si="108"/>
        <v>0</v>
      </c>
      <c r="S993" s="9">
        <f t="shared" si="109"/>
        <v>0</v>
      </c>
      <c r="T993" s="9">
        <f t="shared" si="110"/>
        <v>0</v>
      </c>
      <c r="V993" s="9">
        <f>VLOOKUP($C993,{"29 - Psychiatrie (Erwachsene)",1;"30 - Kinder- und Jugendpsychiatrie",1;"31 - Psychosomatik",1;"00 - Bitte eine Fachabteilung auswählen",0;0,0},2,0)</f>
        <v>0</v>
      </c>
      <c r="W993" s="9" t="str">
        <f>IF('Angaben KH-Standort'!$D$13&gt;0,"VJ","KJA")</f>
        <v>KJA</v>
      </c>
      <c r="X993" s="9" t="str">
        <f>VLOOKUP(C992,{"29 - Psychiatrie (Erwachsene)","Einrichtungen2";"30 - Kinder- und Jugendpsychiatrie","Einrichtungen2";"31 - Psychosomatik","Einrichtungen2";"00 - Bitte eine Einrichtung auswählen","Leer";0,"Leer"},2,0)</f>
        <v>Leer</v>
      </c>
      <c r="Y993" s="39" t="str">
        <f t="shared" si="111"/>
        <v>Leer</v>
      </c>
      <c r="Z993" s="9" t="str">
        <f>VLOOKUP($C993,{"29 - Psychiatrie (Erwachsene)","Psychiatrie";"30 - Kinder- und Jugendpsychiatrie","KJPsychiatrie";"31 - Psychosomatik","Psychosomatik";"00 - Bitte eine Fachabteilung auswählen","Leer";0,"Leer"},2,0)</f>
        <v>Leer</v>
      </c>
    </row>
    <row r="994" spans="2:26" ht="15" customHeight="1" x14ac:dyDescent="0.25">
      <c r="B994" s="78" t="str">
        <f t="shared" si="112"/>
        <v>!!!</v>
      </c>
      <c r="C994" s="279"/>
      <c r="D994" s="272"/>
      <c r="E994" s="280"/>
      <c r="F994" s="92"/>
      <c r="G994" s="281"/>
      <c r="H994" s="46"/>
      <c r="I994" s="46"/>
      <c r="J994" s="72"/>
      <c r="O994" s="9">
        <f t="shared" si="106"/>
        <v>0</v>
      </c>
      <c r="P994" s="9">
        <f>VLOOKUP(C994,{"29 - Psychiatrie (Erwachsene)",1;"30 - Kinder- und Jugendpsychiatrie",1;"31 - Psychosomatik",1;"00 - Bitte eine Fachabteilung auswählen",0;0,0},2,0)</f>
        <v>0</v>
      </c>
      <c r="Q994" s="9">
        <f t="shared" si="107"/>
        <v>0</v>
      </c>
      <c r="R994" s="9">
        <f t="shared" si="108"/>
        <v>0</v>
      </c>
      <c r="S994" s="9">
        <f t="shared" si="109"/>
        <v>0</v>
      </c>
      <c r="T994" s="9">
        <f t="shared" si="110"/>
        <v>0</v>
      </c>
      <c r="V994" s="9">
        <f>VLOOKUP($C994,{"29 - Psychiatrie (Erwachsene)",1;"30 - Kinder- und Jugendpsychiatrie",1;"31 - Psychosomatik",1;"00 - Bitte eine Fachabteilung auswählen",0;0,0},2,0)</f>
        <v>0</v>
      </c>
      <c r="W994" s="9" t="str">
        <f>IF('Angaben KH-Standort'!$D$13&gt;0,"VJ","KJA")</f>
        <v>KJA</v>
      </c>
      <c r="X994" s="9" t="str">
        <f>VLOOKUP(C993,{"29 - Psychiatrie (Erwachsene)","Einrichtungen2";"30 - Kinder- und Jugendpsychiatrie","Einrichtungen2";"31 - Psychosomatik","Einrichtungen2";"00 - Bitte eine Einrichtung auswählen","Leer";0,"Leer"},2,0)</f>
        <v>Leer</v>
      </c>
      <c r="Y994" s="39" t="str">
        <f t="shared" si="111"/>
        <v>Leer</v>
      </c>
      <c r="Z994" s="9" t="str">
        <f>VLOOKUP($C994,{"29 - Psychiatrie (Erwachsene)","Psychiatrie";"30 - Kinder- und Jugendpsychiatrie","KJPsychiatrie";"31 - Psychosomatik","Psychosomatik";"00 - Bitte eine Fachabteilung auswählen","Leer";0,"Leer"},2,0)</f>
        <v>Leer</v>
      </c>
    </row>
    <row r="995" spans="2:26" ht="15" customHeight="1" x14ac:dyDescent="0.25">
      <c r="B995" s="78" t="str">
        <f t="shared" si="112"/>
        <v>!!!</v>
      </c>
      <c r="C995" s="279"/>
      <c r="D995" s="272"/>
      <c r="E995" s="280"/>
      <c r="F995" s="92"/>
      <c r="G995" s="281"/>
      <c r="H995" s="46"/>
      <c r="I995" s="46"/>
      <c r="J995" s="72"/>
      <c r="O995" s="9">
        <f t="shared" si="106"/>
        <v>0</v>
      </c>
      <c r="P995" s="9">
        <f>VLOOKUP(C995,{"29 - Psychiatrie (Erwachsene)",1;"30 - Kinder- und Jugendpsychiatrie",1;"31 - Psychosomatik",1;"00 - Bitte eine Fachabteilung auswählen",0;0,0},2,0)</f>
        <v>0</v>
      </c>
      <c r="Q995" s="9">
        <f t="shared" si="107"/>
        <v>0</v>
      </c>
      <c r="R995" s="9">
        <f t="shared" si="108"/>
        <v>0</v>
      </c>
      <c r="S995" s="9">
        <f t="shared" si="109"/>
        <v>0</v>
      </c>
      <c r="T995" s="9">
        <f t="shared" si="110"/>
        <v>0</v>
      </c>
      <c r="V995" s="9">
        <f>VLOOKUP($C995,{"29 - Psychiatrie (Erwachsene)",1;"30 - Kinder- und Jugendpsychiatrie",1;"31 - Psychosomatik",1;"00 - Bitte eine Fachabteilung auswählen",0;0,0},2,0)</f>
        <v>0</v>
      </c>
      <c r="W995" s="9" t="str">
        <f>IF('Angaben KH-Standort'!$D$13&gt;0,"VJ","KJA")</f>
        <v>KJA</v>
      </c>
      <c r="X995" s="9" t="str">
        <f>VLOOKUP(C994,{"29 - Psychiatrie (Erwachsene)","Einrichtungen2";"30 - Kinder- und Jugendpsychiatrie","Einrichtungen2";"31 - Psychosomatik","Einrichtungen2";"00 - Bitte eine Einrichtung auswählen","Leer";0,"Leer"},2,0)</f>
        <v>Leer</v>
      </c>
      <c r="Y995" s="39" t="str">
        <f t="shared" si="111"/>
        <v>Leer</v>
      </c>
      <c r="Z995" s="9" t="str">
        <f>VLOOKUP($C995,{"29 - Psychiatrie (Erwachsene)","Psychiatrie";"30 - Kinder- und Jugendpsychiatrie","KJPsychiatrie";"31 - Psychosomatik","Psychosomatik";"00 - Bitte eine Fachabteilung auswählen","Leer";0,"Leer"},2,0)</f>
        <v>Leer</v>
      </c>
    </row>
    <row r="996" spans="2:26" ht="15" customHeight="1" x14ac:dyDescent="0.25">
      <c r="B996" s="78" t="str">
        <f t="shared" si="112"/>
        <v>!!!</v>
      </c>
      <c r="C996" s="279"/>
      <c r="D996" s="272"/>
      <c r="E996" s="280"/>
      <c r="F996" s="92"/>
      <c r="G996" s="281"/>
      <c r="H996" s="46"/>
      <c r="I996" s="46"/>
      <c r="J996" s="72"/>
      <c r="O996" s="9">
        <f t="shared" si="106"/>
        <v>0</v>
      </c>
      <c r="P996" s="9">
        <f>VLOOKUP(C996,{"29 - Psychiatrie (Erwachsene)",1;"30 - Kinder- und Jugendpsychiatrie",1;"31 - Psychosomatik",1;"00 - Bitte eine Fachabteilung auswählen",0;0,0},2,0)</f>
        <v>0</v>
      </c>
      <c r="Q996" s="9">
        <f t="shared" si="107"/>
        <v>0</v>
      </c>
      <c r="R996" s="9">
        <f t="shared" si="108"/>
        <v>0</v>
      </c>
      <c r="S996" s="9">
        <f t="shared" si="109"/>
        <v>0</v>
      </c>
      <c r="T996" s="9">
        <f t="shared" si="110"/>
        <v>0</v>
      </c>
      <c r="V996" s="9">
        <f>VLOOKUP($C996,{"29 - Psychiatrie (Erwachsene)",1;"30 - Kinder- und Jugendpsychiatrie",1;"31 - Psychosomatik",1;"00 - Bitte eine Fachabteilung auswählen",0;0,0},2,0)</f>
        <v>0</v>
      </c>
      <c r="W996" s="9" t="str">
        <f>IF('Angaben KH-Standort'!$D$13&gt;0,"VJ","KJA")</f>
        <v>KJA</v>
      </c>
      <c r="X996" s="9" t="str">
        <f>VLOOKUP(C995,{"29 - Psychiatrie (Erwachsene)","Einrichtungen2";"30 - Kinder- und Jugendpsychiatrie","Einrichtungen2";"31 - Psychosomatik","Einrichtungen2";"00 - Bitte eine Einrichtung auswählen","Leer";0,"Leer"},2,0)</f>
        <v>Leer</v>
      </c>
      <c r="Y996" s="39" t="str">
        <f t="shared" si="111"/>
        <v>Leer</v>
      </c>
      <c r="Z996" s="9" t="str">
        <f>VLOOKUP($C996,{"29 - Psychiatrie (Erwachsene)","Psychiatrie";"30 - Kinder- und Jugendpsychiatrie","KJPsychiatrie";"31 - Psychosomatik","Psychosomatik";"00 - Bitte eine Fachabteilung auswählen","Leer";0,"Leer"},2,0)</f>
        <v>Leer</v>
      </c>
    </row>
    <row r="997" spans="2:26" ht="15" customHeight="1" x14ac:dyDescent="0.25">
      <c r="B997" s="78" t="str">
        <f t="shared" si="112"/>
        <v>!!!</v>
      </c>
      <c r="C997" s="279"/>
      <c r="D997" s="272"/>
      <c r="E997" s="280"/>
      <c r="F997" s="92"/>
      <c r="G997" s="281"/>
      <c r="H997" s="46"/>
      <c r="I997" s="46"/>
      <c r="J997" s="72"/>
      <c r="O997" s="9">
        <f t="shared" si="106"/>
        <v>0</v>
      </c>
      <c r="P997" s="9">
        <f>VLOOKUP(C997,{"29 - Psychiatrie (Erwachsene)",1;"30 - Kinder- und Jugendpsychiatrie",1;"31 - Psychosomatik",1;"00 - Bitte eine Fachabteilung auswählen",0;0,0},2,0)</f>
        <v>0</v>
      </c>
      <c r="Q997" s="9">
        <f t="shared" si="107"/>
        <v>0</v>
      </c>
      <c r="R997" s="9">
        <f t="shared" si="108"/>
        <v>0</v>
      </c>
      <c r="S997" s="9">
        <f t="shared" si="109"/>
        <v>0</v>
      </c>
      <c r="T997" s="9">
        <f t="shared" si="110"/>
        <v>0</v>
      </c>
      <c r="V997" s="9">
        <f>VLOOKUP($C997,{"29 - Psychiatrie (Erwachsene)",1;"30 - Kinder- und Jugendpsychiatrie",1;"31 - Psychosomatik",1;"00 - Bitte eine Fachabteilung auswählen",0;0,0},2,0)</f>
        <v>0</v>
      </c>
      <c r="W997" s="9" t="str">
        <f>IF('Angaben KH-Standort'!$D$13&gt;0,"VJ","KJA")</f>
        <v>KJA</v>
      </c>
      <c r="X997" s="9" t="str">
        <f>VLOOKUP(C996,{"29 - Psychiatrie (Erwachsene)","Einrichtungen2";"30 - Kinder- und Jugendpsychiatrie","Einrichtungen2";"31 - Psychosomatik","Einrichtungen2";"00 - Bitte eine Einrichtung auswählen","Leer";0,"Leer"},2,0)</f>
        <v>Leer</v>
      </c>
      <c r="Y997" s="39" t="str">
        <f t="shared" si="111"/>
        <v>Leer</v>
      </c>
      <c r="Z997" s="9" t="str">
        <f>VLOOKUP($C997,{"29 - Psychiatrie (Erwachsene)","Psychiatrie";"30 - Kinder- und Jugendpsychiatrie","KJPsychiatrie";"31 - Psychosomatik","Psychosomatik";"00 - Bitte eine Fachabteilung auswählen","Leer";0,"Leer"},2,0)</f>
        <v>Leer</v>
      </c>
    </row>
    <row r="998" spans="2:26" ht="15" customHeight="1" x14ac:dyDescent="0.25">
      <c r="B998" s="78" t="str">
        <f t="shared" si="112"/>
        <v>!!!</v>
      </c>
      <c r="C998" s="279"/>
      <c r="D998" s="272"/>
      <c r="E998" s="280"/>
      <c r="F998" s="92"/>
      <c r="G998" s="281"/>
      <c r="H998" s="46"/>
      <c r="I998" s="46"/>
      <c r="J998" s="72"/>
      <c r="O998" s="9">
        <f t="shared" si="106"/>
        <v>0</v>
      </c>
      <c r="P998" s="9">
        <f>VLOOKUP(C998,{"29 - Psychiatrie (Erwachsene)",1;"30 - Kinder- und Jugendpsychiatrie",1;"31 - Psychosomatik",1;"00 - Bitte eine Fachabteilung auswählen",0;0,0},2,0)</f>
        <v>0</v>
      </c>
      <c r="Q998" s="9">
        <f t="shared" si="107"/>
        <v>0</v>
      </c>
      <c r="R998" s="9">
        <f t="shared" si="108"/>
        <v>0</v>
      </c>
      <c r="S998" s="9">
        <f t="shared" si="109"/>
        <v>0</v>
      </c>
      <c r="T998" s="9">
        <f t="shared" si="110"/>
        <v>0</v>
      </c>
      <c r="V998" s="9">
        <f>VLOOKUP($C998,{"29 - Psychiatrie (Erwachsene)",1;"30 - Kinder- und Jugendpsychiatrie",1;"31 - Psychosomatik",1;"00 - Bitte eine Fachabteilung auswählen",0;0,0},2,0)</f>
        <v>0</v>
      </c>
      <c r="W998" s="9" t="str">
        <f>IF('Angaben KH-Standort'!$D$13&gt;0,"VJ","KJA")</f>
        <v>KJA</v>
      </c>
      <c r="X998" s="9" t="str">
        <f>VLOOKUP(C997,{"29 - Psychiatrie (Erwachsene)","Einrichtungen2";"30 - Kinder- und Jugendpsychiatrie","Einrichtungen2";"31 - Psychosomatik","Einrichtungen2";"00 - Bitte eine Einrichtung auswählen","Leer";0,"Leer"},2,0)</f>
        <v>Leer</v>
      </c>
      <c r="Y998" s="39" t="str">
        <f t="shared" si="111"/>
        <v>Leer</v>
      </c>
      <c r="Z998" s="9" t="str">
        <f>VLOOKUP($C998,{"29 - Psychiatrie (Erwachsene)","Psychiatrie";"30 - Kinder- und Jugendpsychiatrie","KJPsychiatrie";"31 - Psychosomatik","Psychosomatik";"00 - Bitte eine Fachabteilung auswählen","Leer";0,"Leer"},2,0)</f>
        <v>Leer</v>
      </c>
    </row>
    <row r="999" spans="2:26" ht="15" customHeight="1" x14ac:dyDescent="0.25">
      <c r="B999" s="78" t="str">
        <f t="shared" si="112"/>
        <v>!!!</v>
      </c>
      <c r="C999" s="279"/>
      <c r="D999" s="272"/>
      <c r="E999" s="280"/>
      <c r="F999" s="92"/>
      <c r="G999" s="281"/>
      <c r="H999" s="46"/>
      <c r="I999" s="46"/>
      <c r="J999" s="72"/>
      <c r="O999" s="9">
        <f t="shared" si="106"/>
        <v>0</v>
      </c>
      <c r="P999" s="9">
        <f>VLOOKUP(C999,{"29 - Psychiatrie (Erwachsene)",1;"30 - Kinder- und Jugendpsychiatrie",1;"31 - Psychosomatik",1;"00 - Bitte eine Fachabteilung auswählen",0;0,0},2,0)</f>
        <v>0</v>
      </c>
      <c r="Q999" s="9">
        <f t="shared" si="107"/>
        <v>0</v>
      </c>
      <c r="R999" s="9">
        <f t="shared" si="108"/>
        <v>0</v>
      </c>
      <c r="S999" s="9">
        <f t="shared" si="109"/>
        <v>0</v>
      </c>
      <c r="T999" s="9">
        <f t="shared" si="110"/>
        <v>0</v>
      </c>
      <c r="V999" s="9">
        <f>VLOOKUP($C999,{"29 - Psychiatrie (Erwachsene)",1;"30 - Kinder- und Jugendpsychiatrie",1;"31 - Psychosomatik",1;"00 - Bitte eine Fachabteilung auswählen",0;0,0},2,0)</f>
        <v>0</v>
      </c>
      <c r="W999" s="9" t="str">
        <f>IF('Angaben KH-Standort'!$D$13&gt;0,"VJ","KJA")</f>
        <v>KJA</v>
      </c>
      <c r="X999" s="9" t="str">
        <f>VLOOKUP(C998,{"29 - Psychiatrie (Erwachsene)","Einrichtungen2";"30 - Kinder- und Jugendpsychiatrie","Einrichtungen2";"31 - Psychosomatik","Einrichtungen2";"00 - Bitte eine Einrichtung auswählen","Leer";0,"Leer"},2,0)</f>
        <v>Leer</v>
      </c>
      <c r="Y999" s="39" t="str">
        <f t="shared" si="111"/>
        <v>Leer</v>
      </c>
      <c r="Z999" s="9" t="str">
        <f>VLOOKUP($C999,{"29 - Psychiatrie (Erwachsene)","Psychiatrie";"30 - Kinder- und Jugendpsychiatrie","KJPsychiatrie";"31 - Psychosomatik","Psychosomatik";"00 - Bitte eine Fachabteilung auswählen","Leer";0,"Leer"},2,0)</f>
        <v>Leer</v>
      </c>
    </row>
    <row r="1000" spans="2:26" ht="15" customHeight="1" x14ac:dyDescent="0.25">
      <c r="B1000" s="78" t="str">
        <f t="shared" si="112"/>
        <v>!!!</v>
      </c>
      <c r="C1000" s="279"/>
      <c r="D1000" s="272"/>
      <c r="E1000" s="280"/>
      <c r="F1000" s="92"/>
      <c r="G1000" s="281"/>
      <c r="H1000" s="46"/>
      <c r="I1000" s="46"/>
      <c r="J1000" s="72"/>
      <c r="O1000" s="9">
        <f t="shared" si="106"/>
        <v>0</v>
      </c>
      <c r="P1000" s="9">
        <f>VLOOKUP(C1000,{"29 - Psychiatrie (Erwachsene)",1;"30 - Kinder- und Jugendpsychiatrie",1;"31 - Psychosomatik",1;"00 - Bitte eine Fachabteilung auswählen",0;0,0},2,0)</f>
        <v>0</v>
      </c>
      <c r="Q1000" s="9">
        <f t="shared" si="107"/>
        <v>0</v>
      </c>
      <c r="R1000" s="9">
        <f t="shared" si="108"/>
        <v>0</v>
      </c>
      <c r="S1000" s="9">
        <f t="shared" si="109"/>
        <v>0</v>
      </c>
      <c r="T1000" s="9">
        <f t="shared" si="110"/>
        <v>0</v>
      </c>
      <c r="V1000" s="9">
        <f>VLOOKUP($C1000,{"29 - Psychiatrie (Erwachsene)",1;"30 - Kinder- und Jugendpsychiatrie",1;"31 - Psychosomatik",1;"00 - Bitte eine Fachabteilung auswählen",0;0,0},2,0)</f>
        <v>0</v>
      </c>
      <c r="W1000" s="9" t="str">
        <f>IF('Angaben KH-Standort'!$D$13&gt;0,"VJ","KJA")</f>
        <v>KJA</v>
      </c>
      <c r="X1000" s="9" t="str">
        <f>VLOOKUP(C999,{"29 - Psychiatrie (Erwachsene)","Einrichtungen2";"30 - Kinder- und Jugendpsychiatrie","Einrichtungen2";"31 - Psychosomatik","Einrichtungen2";"00 - Bitte eine Einrichtung auswählen","Leer";0,"Leer"},2,0)</f>
        <v>Leer</v>
      </c>
      <c r="Y1000" s="39" t="str">
        <f t="shared" si="111"/>
        <v>Leer</v>
      </c>
      <c r="Z1000" s="9" t="str">
        <f>VLOOKUP($C1000,{"29 - Psychiatrie (Erwachsene)","Psychiatrie";"30 - Kinder- und Jugendpsychiatrie","KJPsychiatrie";"31 - Psychosomatik","Psychosomatik";"00 - Bitte eine Fachabteilung auswählen","Leer";0,"Leer"},2,0)</f>
        <v>Leer</v>
      </c>
    </row>
    <row r="1001" spans="2:26" ht="15" customHeight="1" x14ac:dyDescent="0.25">
      <c r="B1001" s="78" t="str">
        <f t="shared" si="112"/>
        <v>!!!</v>
      </c>
      <c r="C1001" s="279"/>
      <c r="D1001" s="272"/>
      <c r="E1001" s="280"/>
      <c r="F1001" s="92"/>
      <c r="G1001" s="281"/>
      <c r="H1001" s="46"/>
      <c r="I1001" s="46"/>
      <c r="J1001" s="72"/>
      <c r="O1001" s="9">
        <f t="shared" si="106"/>
        <v>0</v>
      </c>
      <c r="P1001" s="9">
        <f>VLOOKUP(C1001,{"29 - Psychiatrie (Erwachsene)",1;"30 - Kinder- und Jugendpsychiatrie",1;"31 - Psychosomatik",1;"00 - Bitte eine Fachabteilung auswählen",0;0,0},2,0)</f>
        <v>0</v>
      </c>
      <c r="Q1001" s="9">
        <f t="shared" si="107"/>
        <v>0</v>
      </c>
      <c r="R1001" s="9">
        <f t="shared" si="108"/>
        <v>0</v>
      </c>
      <c r="S1001" s="9">
        <f t="shared" si="109"/>
        <v>0</v>
      </c>
      <c r="T1001" s="9">
        <f t="shared" si="110"/>
        <v>0</v>
      </c>
      <c r="V1001" s="9">
        <f>VLOOKUP($C1001,{"29 - Psychiatrie (Erwachsene)",1;"30 - Kinder- und Jugendpsychiatrie",1;"31 - Psychosomatik",1;"00 - Bitte eine Fachabteilung auswählen",0;0,0},2,0)</f>
        <v>0</v>
      </c>
      <c r="W1001" s="9" t="str">
        <f>IF('Angaben KH-Standort'!$D$13&gt;0,"VJ","KJA")</f>
        <v>KJA</v>
      </c>
      <c r="X1001" s="9" t="str">
        <f>VLOOKUP(C1000,{"29 - Psychiatrie (Erwachsene)","Einrichtungen2";"30 - Kinder- und Jugendpsychiatrie","Einrichtungen2";"31 - Psychosomatik","Einrichtungen2";"00 - Bitte eine Einrichtung auswählen","Leer";0,"Leer"},2,0)</f>
        <v>Leer</v>
      </c>
      <c r="Y1001" s="39" t="str">
        <f t="shared" si="111"/>
        <v>Leer</v>
      </c>
      <c r="Z1001" s="9" t="str">
        <f>VLOOKUP($C1001,{"29 - Psychiatrie (Erwachsene)","Psychiatrie";"30 - Kinder- und Jugendpsychiatrie","KJPsychiatrie";"31 - Psychosomatik","Psychosomatik";"00 - Bitte eine Fachabteilung auswählen","Leer";0,"Leer"},2,0)</f>
        <v>Leer</v>
      </c>
    </row>
    <row r="1002" spans="2:26" ht="15" customHeight="1" x14ac:dyDescent="0.25">
      <c r="B1002" s="78" t="str">
        <f t="shared" si="112"/>
        <v>!!!</v>
      </c>
      <c r="C1002" s="279"/>
      <c r="D1002" s="272"/>
      <c r="E1002" s="280"/>
      <c r="F1002" s="92"/>
      <c r="G1002" s="281"/>
      <c r="H1002" s="46"/>
      <c r="I1002" s="46"/>
      <c r="J1002" s="72"/>
      <c r="O1002" s="9">
        <f t="shared" si="106"/>
        <v>0</v>
      </c>
      <c r="P1002" s="9">
        <f>VLOOKUP(C1002,{"29 - Psychiatrie (Erwachsene)",1;"30 - Kinder- und Jugendpsychiatrie",1;"31 - Psychosomatik",1;"00 - Bitte eine Fachabteilung auswählen",0;0,0},2,0)</f>
        <v>0</v>
      </c>
      <c r="Q1002" s="9">
        <f t="shared" si="107"/>
        <v>0</v>
      </c>
      <c r="R1002" s="9">
        <f t="shared" si="108"/>
        <v>0</v>
      </c>
      <c r="S1002" s="9">
        <f t="shared" si="109"/>
        <v>0</v>
      </c>
      <c r="T1002" s="9">
        <f t="shared" si="110"/>
        <v>0</v>
      </c>
      <c r="V1002" s="9">
        <f>VLOOKUP($C1002,{"29 - Psychiatrie (Erwachsene)",1;"30 - Kinder- und Jugendpsychiatrie",1;"31 - Psychosomatik",1;"00 - Bitte eine Fachabteilung auswählen",0;0,0},2,0)</f>
        <v>0</v>
      </c>
      <c r="W1002" s="9" t="str">
        <f>IF('Angaben KH-Standort'!$D$13&gt;0,"VJ","KJA")</f>
        <v>KJA</v>
      </c>
      <c r="X1002" s="9" t="str">
        <f>VLOOKUP(C1001,{"29 - Psychiatrie (Erwachsene)","Einrichtungen2";"30 - Kinder- und Jugendpsychiatrie","Einrichtungen2";"31 - Psychosomatik","Einrichtungen2";"00 - Bitte eine Einrichtung auswählen","Leer";0,"Leer"},2,0)</f>
        <v>Leer</v>
      </c>
      <c r="Y1002" s="39" t="str">
        <f t="shared" si="111"/>
        <v>Leer</v>
      </c>
      <c r="Z1002" s="9" t="str">
        <f>VLOOKUP($C1002,{"29 - Psychiatrie (Erwachsene)","Psychiatrie";"30 - Kinder- und Jugendpsychiatrie","KJPsychiatrie";"31 - Psychosomatik","Psychosomatik";"00 - Bitte eine Fachabteilung auswählen","Leer";0,"Leer"},2,0)</f>
        <v>Leer</v>
      </c>
    </row>
    <row r="1003" spans="2:26" ht="15" customHeight="1" x14ac:dyDescent="0.25">
      <c r="B1003" s="78" t="str">
        <f t="shared" si="112"/>
        <v>!!!</v>
      </c>
      <c r="C1003" s="279"/>
      <c r="D1003" s="272"/>
      <c r="E1003" s="280"/>
      <c r="F1003" s="92"/>
      <c r="G1003" s="281"/>
      <c r="H1003" s="46"/>
      <c r="I1003" s="46"/>
      <c r="J1003" s="72"/>
      <c r="O1003" s="9">
        <f t="shared" si="106"/>
        <v>0</v>
      </c>
      <c r="P1003" s="9">
        <f>VLOOKUP(C1003,{"29 - Psychiatrie (Erwachsene)",1;"30 - Kinder- und Jugendpsychiatrie",1;"31 - Psychosomatik",1;"00 - Bitte eine Fachabteilung auswählen",0;0,0},2,0)</f>
        <v>0</v>
      </c>
      <c r="Q1003" s="9">
        <f t="shared" si="107"/>
        <v>0</v>
      </c>
      <c r="R1003" s="9">
        <f t="shared" si="108"/>
        <v>0</v>
      </c>
      <c r="S1003" s="9">
        <f t="shared" si="109"/>
        <v>0</v>
      </c>
      <c r="T1003" s="9">
        <f t="shared" si="110"/>
        <v>0</v>
      </c>
      <c r="V1003" s="9">
        <f>VLOOKUP($C1003,{"29 - Psychiatrie (Erwachsene)",1;"30 - Kinder- und Jugendpsychiatrie",1;"31 - Psychosomatik",1;"00 - Bitte eine Fachabteilung auswählen",0;0,0},2,0)</f>
        <v>0</v>
      </c>
      <c r="W1003" s="9" t="str">
        <f>IF('Angaben KH-Standort'!$D$13&gt;0,"VJ","KJA")</f>
        <v>KJA</v>
      </c>
      <c r="X1003" s="9" t="str">
        <f>VLOOKUP(C1002,{"29 - Psychiatrie (Erwachsene)","Einrichtungen2";"30 - Kinder- und Jugendpsychiatrie","Einrichtungen2";"31 - Psychosomatik","Einrichtungen2";"00 - Bitte eine Einrichtung auswählen","Leer";0,"Leer"},2,0)</f>
        <v>Leer</v>
      </c>
      <c r="Y1003" s="39" t="str">
        <f t="shared" si="111"/>
        <v>Leer</v>
      </c>
      <c r="Z1003" s="9" t="str">
        <f>VLOOKUP($C1003,{"29 - Psychiatrie (Erwachsene)","Psychiatrie";"30 - Kinder- und Jugendpsychiatrie","KJPsychiatrie";"31 - Psychosomatik","Psychosomatik";"00 - Bitte eine Fachabteilung auswählen","Leer";0,"Leer"},2,0)</f>
        <v>Leer</v>
      </c>
    </row>
    <row r="1004" spans="2:26" ht="15" customHeight="1" x14ac:dyDescent="0.25">
      <c r="B1004" s="78" t="str">
        <f t="shared" si="112"/>
        <v>!!!</v>
      </c>
      <c r="C1004" s="279"/>
      <c r="D1004" s="272"/>
      <c r="E1004" s="280"/>
      <c r="F1004" s="92"/>
      <c r="G1004" s="281"/>
      <c r="H1004" s="46"/>
      <c r="I1004" s="46"/>
      <c r="J1004" s="72"/>
      <c r="O1004" s="9">
        <f t="shared" si="106"/>
        <v>0</v>
      </c>
      <c r="P1004" s="9">
        <f>VLOOKUP(C1004,{"29 - Psychiatrie (Erwachsene)",1;"30 - Kinder- und Jugendpsychiatrie",1;"31 - Psychosomatik",1;"00 - Bitte eine Fachabteilung auswählen",0;0,0},2,0)</f>
        <v>0</v>
      </c>
      <c r="Q1004" s="9">
        <f t="shared" si="107"/>
        <v>0</v>
      </c>
      <c r="R1004" s="9">
        <f t="shared" si="108"/>
        <v>0</v>
      </c>
      <c r="S1004" s="9">
        <f t="shared" si="109"/>
        <v>0</v>
      </c>
      <c r="T1004" s="9">
        <f t="shared" si="110"/>
        <v>0</v>
      </c>
      <c r="V1004" s="9">
        <f>VLOOKUP($C1004,{"29 - Psychiatrie (Erwachsene)",1;"30 - Kinder- und Jugendpsychiatrie",1;"31 - Psychosomatik",1;"00 - Bitte eine Fachabteilung auswählen",0;0,0},2,0)</f>
        <v>0</v>
      </c>
      <c r="W1004" s="9" t="str">
        <f>IF('Angaben KH-Standort'!$D$13&gt;0,"VJ","KJA")</f>
        <v>KJA</v>
      </c>
      <c r="X1004" s="9" t="str">
        <f>VLOOKUP(C1003,{"29 - Psychiatrie (Erwachsene)","Einrichtungen2";"30 - Kinder- und Jugendpsychiatrie","Einrichtungen2";"31 - Psychosomatik","Einrichtungen2";"00 - Bitte eine Einrichtung auswählen","Leer";0,"Leer"},2,0)</f>
        <v>Leer</v>
      </c>
      <c r="Y1004" s="39" t="str">
        <f t="shared" si="111"/>
        <v>Leer</v>
      </c>
      <c r="Z1004" s="9" t="str">
        <f>VLOOKUP($C1004,{"29 - Psychiatrie (Erwachsene)","Psychiatrie";"30 - Kinder- und Jugendpsychiatrie","KJPsychiatrie";"31 - Psychosomatik","Psychosomatik";"00 - Bitte eine Fachabteilung auswählen","Leer";0,"Leer"},2,0)</f>
        <v>Leer</v>
      </c>
    </row>
    <row r="1005" spans="2:26" ht="15" customHeight="1" x14ac:dyDescent="0.25">
      <c r="B1005" s="78" t="str">
        <f t="shared" si="112"/>
        <v>!!!</v>
      </c>
      <c r="C1005" s="279"/>
      <c r="D1005" s="272"/>
      <c r="E1005" s="280"/>
      <c r="F1005" s="92"/>
      <c r="G1005" s="281"/>
      <c r="H1005" s="46"/>
      <c r="I1005" s="46"/>
      <c r="J1005" s="72"/>
      <c r="O1005" s="9">
        <f t="shared" si="106"/>
        <v>0</v>
      </c>
      <c r="P1005" s="9">
        <f>VLOOKUP(C1005,{"29 - Psychiatrie (Erwachsene)",1;"30 - Kinder- und Jugendpsychiatrie",1;"31 - Psychosomatik",1;"00 - Bitte eine Fachabteilung auswählen",0;0,0},2,0)</f>
        <v>0</v>
      </c>
      <c r="Q1005" s="9">
        <f t="shared" si="107"/>
        <v>0</v>
      </c>
      <c r="R1005" s="9">
        <f t="shared" si="108"/>
        <v>0</v>
      </c>
      <c r="S1005" s="9">
        <f t="shared" si="109"/>
        <v>0</v>
      </c>
      <c r="T1005" s="9">
        <f t="shared" si="110"/>
        <v>0</v>
      </c>
      <c r="V1005" s="9">
        <f>VLOOKUP($C1005,{"29 - Psychiatrie (Erwachsene)",1;"30 - Kinder- und Jugendpsychiatrie",1;"31 - Psychosomatik",1;"00 - Bitte eine Fachabteilung auswählen",0;0,0},2,0)</f>
        <v>0</v>
      </c>
      <c r="W1005" s="9" t="str">
        <f>IF('Angaben KH-Standort'!$D$13&gt;0,"VJ","KJA")</f>
        <v>KJA</v>
      </c>
      <c r="X1005" s="9" t="str">
        <f>VLOOKUP(C1004,{"29 - Psychiatrie (Erwachsene)","Einrichtungen2";"30 - Kinder- und Jugendpsychiatrie","Einrichtungen2";"31 - Psychosomatik","Einrichtungen2";"00 - Bitte eine Einrichtung auswählen","Leer";0,"Leer"},2,0)</f>
        <v>Leer</v>
      </c>
      <c r="Y1005" s="39" t="str">
        <f t="shared" si="111"/>
        <v>Leer</v>
      </c>
      <c r="Z1005" s="9" t="str">
        <f>VLOOKUP($C1005,{"29 - Psychiatrie (Erwachsene)","Psychiatrie";"30 - Kinder- und Jugendpsychiatrie","KJPsychiatrie";"31 - Psychosomatik","Psychosomatik";"00 - Bitte eine Fachabteilung auswählen","Leer";0,"Leer"},2,0)</f>
        <v>Leer</v>
      </c>
    </row>
    <row r="1006" spans="2:26" ht="15" customHeight="1" x14ac:dyDescent="0.25">
      <c r="B1006" s="78" t="str">
        <f t="shared" si="112"/>
        <v>!!!</v>
      </c>
      <c r="C1006" s="279"/>
      <c r="D1006" s="272"/>
      <c r="E1006" s="280"/>
      <c r="F1006" s="92"/>
      <c r="G1006" s="281"/>
      <c r="H1006" s="46"/>
      <c r="I1006" s="46"/>
      <c r="J1006" s="72"/>
      <c r="O1006" s="9">
        <f t="shared" si="106"/>
        <v>0</v>
      </c>
      <c r="P1006" s="9">
        <f>VLOOKUP(C1006,{"29 - Psychiatrie (Erwachsene)",1;"30 - Kinder- und Jugendpsychiatrie",1;"31 - Psychosomatik",1;"00 - Bitte eine Fachabteilung auswählen",0;0,0},2,0)</f>
        <v>0</v>
      </c>
      <c r="Q1006" s="9">
        <f t="shared" si="107"/>
        <v>0</v>
      </c>
      <c r="R1006" s="9">
        <f t="shared" si="108"/>
        <v>0</v>
      </c>
      <c r="S1006" s="9">
        <f t="shared" si="109"/>
        <v>0</v>
      </c>
      <c r="T1006" s="9">
        <f t="shared" si="110"/>
        <v>0</v>
      </c>
      <c r="V1006" s="9">
        <f>VLOOKUP($C1006,{"29 - Psychiatrie (Erwachsene)",1;"30 - Kinder- und Jugendpsychiatrie",1;"31 - Psychosomatik",1;"00 - Bitte eine Fachabteilung auswählen",0;0,0},2,0)</f>
        <v>0</v>
      </c>
      <c r="W1006" s="9" t="str">
        <f>IF('Angaben KH-Standort'!$D$13&gt;0,"VJ","KJA")</f>
        <v>KJA</v>
      </c>
      <c r="X1006" s="9" t="str">
        <f>VLOOKUP(C1005,{"29 - Psychiatrie (Erwachsene)","Einrichtungen2";"30 - Kinder- und Jugendpsychiatrie","Einrichtungen2";"31 - Psychosomatik","Einrichtungen2";"00 - Bitte eine Einrichtung auswählen","Leer";0,"Leer"},2,0)</f>
        <v>Leer</v>
      </c>
      <c r="Y1006" s="39" t="str">
        <f t="shared" si="111"/>
        <v>Leer</v>
      </c>
      <c r="Z1006" s="9" t="str">
        <f>VLOOKUP($C1006,{"29 - Psychiatrie (Erwachsene)","Psychiatrie";"30 - Kinder- und Jugendpsychiatrie","KJPsychiatrie";"31 - Psychosomatik","Psychosomatik";"00 - Bitte eine Fachabteilung auswählen","Leer";0,"Leer"},2,0)</f>
        <v>Leer</v>
      </c>
    </row>
    <row r="1007" spans="2:26" ht="15" customHeight="1" x14ac:dyDescent="0.25">
      <c r="B1007" s="78" t="str">
        <f t="shared" si="112"/>
        <v>!!!</v>
      </c>
      <c r="C1007" s="279"/>
      <c r="D1007" s="272"/>
      <c r="E1007" s="280"/>
      <c r="F1007" s="92"/>
      <c r="G1007" s="281"/>
      <c r="H1007" s="46"/>
      <c r="I1007" s="46"/>
      <c r="J1007" s="72"/>
      <c r="O1007" s="9">
        <f t="shared" si="106"/>
        <v>0</v>
      </c>
      <c r="P1007" s="9">
        <f>VLOOKUP(C1007,{"29 - Psychiatrie (Erwachsene)",1;"30 - Kinder- und Jugendpsychiatrie",1;"31 - Psychosomatik",1;"00 - Bitte eine Fachabteilung auswählen",0;0,0},2,0)</f>
        <v>0</v>
      </c>
      <c r="Q1007" s="9">
        <f t="shared" si="107"/>
        <v>0</v>
      </c>
      <c r="R1007" s="9">
        <f t="shared" si="108"/>
        <v>0</v>
      </c>
      <c r="S1007" s="9">
        <f t="shared" si="109"/>
        <v>0</v>
      </c>
      <c r="T1007" s="9">
        <f t="shared" si="110"/>
        <v>0</v>
      </c>
      <c r="V1007" s="9">
        <f>VLOOKUP($C1007,{"29 - Psychiatrie (Erwachsene)",1;"30 - Kinder- und Jugendpsychiatrie",1;"31 - Psychosomatik",1;"00 - Bitte eine Fachabteilung auswählen",0;0,0},2,0)</f>
        <v>0</v>
      </c>
      <c r="W1007" s="9" t="str">
        <f>IF('Angaben KH-Standort'!$D$13&gt;0,"VJ","KJA")</f>
        <v>KJA</v>
      </c>
      <c r="X1007" s="9" t="str">
        <f>VLOOKUP(C1006,{"29 - Psychiatrie (Erwachsene)","Einrichtungen2";"30 - Kinder- und Jugendpsychiatrie","Einrichtungen2";"31 - Psychosomatik","Einrichtungen2";"00 - Bitte eine Einrichtung auswählen","Leer";0,"Leer"},2,0)</f>
        <v>Leer</v>
      </c>
      <c r="Y1007" s="39" t="str">
        <f t="shared" si="111"/>
        <v>Leer</v>
      </c>
      <c r="Z1007" s="9" t="str">
        <f>VLOOKUP($C1007,{"29 - Psychiatrie (Erwachsene)","Psychiatrie";"30 - Kinder- und Jugendpsychiatrie","KJPsychiatrie";"31 - Psychosomatik","Psychosomatik";"00 - Bitte eine Fachabteilung auswählen","Leer";0,"Leer"},2,0)</f>
        <v>Leer</v>
      </c>
    </row>
    <row r="1008" spans="2:26" ht="15" customHeight="1" x14ac:dyDescent="0.25">
      <c r="B1008" s="78" t="str">
        <f t="shared" si="112"/>
        <v>!!!</v>
      </c>
      <c r="C1008" s="279"/>
      <c r="D1008" s="272"/>
      <c r="E1008" s="280"/>
      <c r="F1008" s="92"/>
      <c r="G1008" s="281"/>
      <c r="H1008" s="46"/>
      <c r="I1008" s="46"/>
      <c r="J1008" s="72"/>
      <c r="O1008" s="9">
        <f t="shared" si="106"/>
        <v>0</v>
      </c>
      <c r="P1008" s="9">
        <f>VLOOKUP(C1008,{"29 - Psychiatrie (Erwachsene)",1;"30 - Kinder- und Jugendpsychiatrie",1;"31 - Psychosomatik",1;"00 - Bitte eine Fachabteilung auswählen",0;0,0},2,0)</f>
        <v>0</v>
      </c>
      <c r="Q1008" s="9">
        <f t="shared" si="107"/>
        <v>0</v>
      </c>
      <c r="R1008" s="9">
        <f t="shared" si="108"/>
        <v>0</v>
      </c>
      <c r="S1008" s="9">
        <f t="shared" si="109"/>
        <v>0</v>
      </c>
      <c r="T1008" s="9">
        <f t="shared" si="110"/>
        <v>0</v>
      </c>
      <c r="V1008" s="9">
        <f>VLOOKUP($C1008,{"29 - Psychiatrie (Erwachsene)",1;"30 - Kinder- und Jugendpsychiatrie",1;"31 - Psychosomatik",1;"00 - Bitte eine Fachabteilung auswählen",0;0,0},2,0)</f>
        <v>0</v>
      </c>
      <c r="W1008" s="9" t="str">
        <f>IF('Angaben KH-Standort'!$D$13&gt;0,"VJ","KJA")</f>
        <v>KJA</v>
      </c>
      <c r="X1008" s="9" t="str">
        <f>VLOOKUP(C1007,{"29 - Psychiatrie (Erwachsene)","Einrichtungen2";"30 - Kinder- und Jugendpsychiatrie","Einrichtungen2";"31 - Psychosomatik","Einrichtungen2";"00 - Bitte eine Einrichtung auswählen","Leer";0,"Leer"},2,0)</f>
        <v>Leer</v>
      </c>
      <c r="Y1008" s="39" t="str">
        <f t="shared" si="111"/>
        <v>Leer</v>
      </c>
      <c r="Z1008" s="9" t="str">
        <f>VLOOKUP($C1008,{"29 - Psychiatrie (Erwachsene)","Psychiatrie";"30 - Kinder- und Jugendpsychiatrie","KJPsychiatrie";"31 - Psychosomatik","Psychosomatik";"00 - Bitte eine Fachabteilung auswählen","Leer";0,"Leer"},2,0)</f>
        <v>Leer</v>
      </c>
    </row>
    <row r="1009" spans="1:26" ht="15" customHeight="1" x14ac:dyDescent="0.25">
      <c r="B1009" s="78" t="str">
        <f t="shared" si="112"/>
        <v>!!!</v>
      </c>
      <c r="C1009" s="279"/>
      <c r="D1009" s="272"/>
      <c r="E1009" s="280"/>
      <c r="F1009" s="92"/>
      <c r="G1009" s="281"/>
      <c r="H1009" s="46"/>
      <c r="I1009" s="46"/>
      <c r="J1009" s="72"/>
      <c r="O1009" s="9">
        <f t="shared" si="106"/>
        <v>0</v>
      </c>
      <c r="P1009" s="9">
        <f>VLOOKUP(C1009,{"29 - Psychiatrie (Erwachsene)",1;"30 - Kinder- und Jugendpsychiatrie",1;"31 - Psychosomatik",1;"00 - Bitte eine Fachabteilung auswählen",0;0,0},2,0)</f>
        <v>0</v>
      </c>
      <c r="Q1009" s="9">
        <f t="shared" si="107"/>
        <v>0</v>
      </c>
      <c r="R1009" s="9">
        <f t="shared" si="108"/>
        <v>0</v>
      </c>
      <c r="S1009" s="9">
        <f t="shared" si="109"/>
        <v>0</v>
      </c>
      <c r="T1009" s="9">
        <f t="shared" si="110"/>
        <v>0</v>
      </c>
      <c r="V1009" s="9">
        <f>VLOOKUP($C1009,{"29 - Psychiatrie (Erwachsene)",1;"30 - Kinder- und Jugendpsychiatrie",1;"31 - Psychosomatik",1;"00 - Bitte eine Fachabteilung auswählen",0;0,0},2,0)</f>
        <v>0</v>
      </c>
      <c r="W1009" s="9" t="str">
        <f>IF('Angaben KH-Standort'!$D$13&gt;0,"VJ","KJA")</f>
        <v>KJA</v>
      </c>
      <c r="X1009" s="9" t="str">
        <f>VLOOKUP(C1008,{"29 - Psychiatrie (Erwachsene)","Einrichtungen2";"30 - Kinder- und Jugendpsychiatrie","Einrichtungen2";"31 - Psychosomatik","Einrichtungen2";"00 - Bitte eine Einrichtung auswählen","Leer";0,"Leer"},2,0)</f>
        <v>Leer</v>
      </c>
      <c r="Y1009" s="39" t="str">
        <f t="shared" si="111"/>
        <v>Leer</v>
      </c>
      <c r="Z1009" s="9" t="str">
        <f>VLOOKUP($C1009,{"29 - Psychiatrie (Erwachsene)","Psychiatrie";"30 - Kinder- und Jugendpsychiatrie","KJPsychiatrie";"31 - Psychosomatik","Psychosomatik";"00 - Bitte eine Fachabteilung auswählen","Leer";0,"Leer"},2,0)</f>
        <v>Leer</v>
      </c>
    </row>
    <row r="1010" spans="1:26" ht="15" customHeight="1" x14ac:dyDescent="0.25">
      <c r="B1010" s="78" t="str">
        <f t="shared" si="112"/>
        <v>!!!</v>
      </c>
      <c r="C1010" s="279"/>
      <c r="D1010" s="272"/>
      <c r="E1010" s="280"/>
      <c r="F1010" s="92"/>
      <c r="G1010" s="281"/>
      <c r="H1010" s="46"/>
      <c r="I1010" s="46"/>
      <c r="J1010" s="72"/>
      <c r="O1010" s="9">
        <f t="shared" si="106"/>
        <v>0</v>
      </c>
      <c r="P1010" s="9">
        <f>VLOOKUP(C1010,{"29 - Psychiatrie (Erwachsene)",1;"30 - Kinder- und Jugendpsychiatrie",1;"31 - Psychosomatik",1;"00 - Bitte eine Fachabteilung auswählen",0;0,0},2,0)</f>
        <v>0</v>
      </c>
      <c r="Q1010" s="9">
        <f t="shared" si="107"/>
        <v>0</v>
      </c>
      <c r="R1010" s="9">
        <f t="shared" si="108"/>
        <v>0</v>
      </c>
      <c r="S1010" s="9">
        <f t="shared" si="109"/>
        <v>0</v>
      </c>
      <c r="T1010" s="9">
        <f t="shared" si="110"/>
        <v>0</v>
      </c>
      <c r="V1010" s="9">
        <f>VLOOKUP($C1010,{"29 - Psychiatrie (Erwachsene)",1;"30 - Kinder- und Jugendpsychiatrie",1;"31 - Psychosomatik",1;"00 - Bitte eine Fachabteilung auswählen",0;0,0},2,0)</f>
        <v>0</v>
      </c>
      <c r="W1010" s="9" t="str">
        <f>IF('Angaben KH-Standort'!$D$13&gt;0,"VJ","KJA")</f>
        <v>KJA</v>
      </c>
      <c r="X1010" s="9" t="str">
        <f>VLOOKUP(C1009,{"29 - Psychiatrie (Erwachsene)","Einrichtungen2";"30 - Kinder- und Jugendpsychiatrie","Einrichtungen2";"31 - Psychosomatik","Einrichtungen2";"00 - Bitte eine Einrichtung auswählen","Leer";0,"Leer"},2,0)</f>
        <v>Leer</v>
      </c>
      <c r="Y1010" s="39" t="str">
        <f t="shared" si="111"/>
        <v>Leer</v>
      </c>
      <c r="Z1010" s="9" t="str">
        <f>VLOOKUP($C1010,{"29 - Psychiatrie (Erwachsene)","Psychiatrie";"30 - Kinder- und Jugendpsychiatrie","KJPsychiatrie";"31 - Psychosomatik","Psychosomatik";"00 - Bitte eine Fachabteilung auswählen","Leer";0,"Leer"},2,0)</f>
        <v>Leer</v>
      </c>
    </row>
    <row r="1011" spans="1:26" ht="15" customHeight="1" x14ac:dyDescent="0.25">
      <c r="B1011" s="78" t="str">
        <f t="shared" si="112"/>
        <v>!!!</v>
      </c>
      <c r="C1011" s="279"/>
      <c r="D1011" s="272"/>
      <c r="E1011" s="280"/>
      <c r="F1011" s="92"/>
      <c r="G1011" s="281"/>
      <c r="H1011" s="46"/>
      <c r="I1011" s="46"/>
      <c r="J1011" s="72"/>
      <c r="O1011" s="9">
        <f t="shared" si="106"/>
        <v>0</v>
      </c>
      <c r="P1011" s="9">
        <f>VLOOKUP(C1011,{"29 - Psychiatrie (Erwachsene)",1;"30 - Kinder- und Jugendpsychiatrie",1;"31 - Psychosomatik",1;"00 - Bitte eine Fachabteilung auswählen",0;0,0},2,0)</f>
        <v>0</v>
      </c>
      <c r="Q1011" s="9">
        <f t="shared" si="107"/>
        <v>0</v>
      </c>
      <c r="R1011" s="9">
        <f t="shared" si="108"/>
        <v>0</v>
      </c>
      <c r="S1011" s="9">
        <f t="shared" si="109"/>
        <v>0</v>
      </c>
      <c r="T1011" s="9">
        <f t="shared" si="110"/>
        <v>0</v>
      </c>
      <c r="V1011" s="9">
        <f>VLOOKUP($C1011,{"29 - Psychiatrie (Erwachsene)",1;"30 - Kinder- und Jugendpsychiatrie",1;"31 - Psychosomatik",1;"00 - Bitte eine Fachabteilung auswählen",0;0,0},2,0)</f>
        <v>0</v>
      </c>
      <c r="W1011" s="9" t="str">
        <f>IF('Angaben KH-Standort'!$D$13&gt;0,"VJ","KJA")</f>
        <v>KJA</v>
      </c>
      <c r="X1011" s="9" t="str">
        <f>VLOOKUP(C1010,{"29 - Psychiatrie (Erwachsene)","Einrichtungen2";"30 - Kinder- und Jugendpsychiatrie","Einrichtungen2";"31 - Psychosomatik","Einrichtungen2";"00 - Bitte eine Einrichtung auswählen","Leer";0,"Leer"},2,0)</f>
        <v>Leer</v>
      </c>
      <c r="Y1011" s="39" t="str">
        <f t="shared" si="111"/>
        <v>Leer</v>
      </c>
      <c r="Z1011" s="9" t="str">
        <f>VLOOKUP($C1011,{"29 - Psychiatrie (Erwachsene)","Psychiatrie";"30 - Kinder- und Jugendpsychiatrie","KJPsychiatrie";"31 - Psychosomatik","Psychosomatik";"00 - Bitte eine Fachabteilung auswählen","Leer";0,"Leer"},2,0)</f>
        <v>Leer</v>
      </c>
    </row>
    <row r="1012" spans="1:26" ht="15" customHeight="1" x14ac:dyDescent="0.25">
      <c r="B1012" s="78" t="str">
        <f t="shared" si="112"/>
        <v>!!!</v>
      </c>
      <c r="C1012" s="279"/>
      <c r="D1012" s="272"/>
      <c r="E1012" s="280"/>
      <c r="F1012" s="92"/>
      <c r="G1012" s="281"/>
      <c r="H1012" s="46"/>
      <c r="I1012" s="46"/>
      <c r="J1012" s="72"/>
      <c r="O1012" s="9">
        <f t="shared" si="106"/>
        <v>0</v>
      </c>
      <c r="P1012" s="9">
        <f>VLOOKUP(C1012,{"29 - Psychiatrie (Erwachsene)",1;"30 - Kinder- und Jugendpsychiatrie",1;"31 - Psychosomatik",1;"00 - Bitte eine Fachabteilung auswählen",0;0,0},2,0)</f>
        <v>0</v>
      </c>
      <c r="Q1012" s="9">
        <f t="shared" si="107"/>
        <v>0</v>
      </c>
      <c r="R1012" s="9">
        <f t="shared" si="108"/>
        <v>0</v>
      </c>
      <c r="S1012" s="9">
        <f t="shared" si="109"/>
        <v>0</v>
      </c>
      <c r="T1012" s="9">
        <f t="shared" si="110"/>
        <v>0</v>
      </c>
      <c r="V1012" s="9">
        <f>VLOOKUP($C1012,{"29 - Psychiatrie (Erwachsene)",1;"30 - Kinder- und Jugendpsychiatrie",1;"31 - Psychosomatik",1;"00 - Bitte eine Fachabteilung auswählen",0;0,0},2,0)</f>
        <v>0</v>
      </c>
      <c r="W1012" s="9" t="str">
        <f>IF('Angaben KH-Standort'!$D$13&gt;0,"VJ","KJA")</f>
        <v>KJA</v>
      </c>
      <c r="X1012" s="9" t="str">
        <f>VLOOKUP(C1011,{"29 - Psychiatrie (Erwachsene)","Einrichtungen2";"30 - Kinder- und Jugendpsychiatrie","Einrichtungen2";"31 - Psychosomatik","Einrichtungen2";"00 - Bitte eine Einrichtung auswählen","Leer";0,"Leer"},2,0)</f>
        <v>Leer</v>
      </c>
      <c r="Y1012" s="39" t="str">
        <f t="shared" si="111"/>
        <v>Leer</v>
      </c>
      <c r="Z1012" s="9" t="str">
        <f>VLOOKUP($C1012,{"29 - Psychiatrie (Erwachsene)","Psychiatrie";"30 - Kinder- und Jugendpsychiatrie","KJPsychiatrie";"31 - Psychosomatik","Psychosomatik";"00 - Bitte eine Fachabteilung auswählen","Leer";0,"Leer"},2,0)</f>
        <v>Leer</v>
      </c>
    </row>
    <row r="1013" spans="1:26" ht="15" customHeight="1" x14ac:dyDescent="0.25">
      <c r="B1013" s="78" t="str">
        <f t="shared" si="112"/>
        <v>!!!</v>
      </c>
      <c r="C1013" s="279"/>
      <c r="D1013" s="272"/>
      <c r="E1013" s="280"/>
      <c r="F1013" s="92"/>
      <c r="G1013" s="281"/>
      <c r="H1013" s="46"/>
      <c r="I1013" s="46"/>
      <c r="J1013" s="72"/>
      <c r="O1013" s="9">
        <f t="shared" si="106"/>
        <v>0</v>
      </c>
      <c r="P1013" s="9">
        <f>VLOOKUP(C1013,{"29 - Psychiatrie (Erwachsene)",1;"30 - Kinder- und Jugendpsychiatrie",1;"31 - Psychosomatik",1;"00 - Bitte eine Fachabteilung auswählen",0;0,0},2,0)</f>
        <v>0</v>
      </c>
      <c r="Q1013" s="9">
        <f t="shared" si="107"/>
        <v>0</v>
      </c>
      <c r="R1013" s="9">
        <f t="shared" si="108"/>
        <v>0</v>
      </c>
      <c r="S1013" s="9">
        <f t="shared" si="109"/>
        <v>0</v>
      </c>
      <c r="T1013" s="9">
        <f t="shared" si="110"/>
        <v>0</v>
      </c>
      <c r="V1013" s="9">
        <f>VLOOKUP($C1013,{"29 - Psychiatrie (Erwachsene)",1;"30 - Kinder- und Jugendpsychiatrie",1;"31 - Psychosomatik",1;"00 - Bitte eine Fachabteilung auswählen",0;0,0},2,0)</f>
        <v>0</v>
      </c>
      <c r="W1013" s="9" t="str">
        <f>IF('Angaben KH-Standort'!$D$13&gt;0,"VJ","KJA")</f>
        <v>KJA</v>
      </c>
      <c r="X1013" s="9" t="str">
        <f>VLOOKUP(C1012,{"29 - Psychiatrie (Erwachsene)","Einrichtungen2";"30 - Kinder- und Jugendpsychiatrie","Einrichtungen2";"31 - Psychosomatik","Einrichtungen2";"00 - Bitte eine Einrichtung auswählen","Leer";0,"Leer"},2,0)</f>
        <v>Leer</v>
      </c>
      <c r="Y1013" s="39" t="str">
        <f t="shared" si="111"/>
        <v>Leer</v>
      </c>
      <c r="Z1013" s="9" t="str">
        <f>VLOOKUP($C1013,{"29 - Psychiatrie (Erwachsene)","Psychiatrie";"30 - Kinder- und Jugendpsychiatrie","KJPsychiatrie";"31 - Psychosomatik","Psychosomatik";"00 - Bitte eine Fachabteilung auswählen","Leer";0,"Leer"},2,0)</f>
        <v>Leer</v>
      </c>
    </row>
    <row r="1014" spans="1:26" ht="15" customHeight="1" x14ac:dyDescent="0.25">
      <c r="B1014" s="78" t="str">
        <f t="shared" si="112"/>
        <v>!!!</v>
      </c>
      <c r="C1014" s="279"/>
      <c r="D1014" s="272"/>
      <c r="E1014" s="280"/>
      <c r="F1014" s="92"/>
      <c r="G1014" s="281"/>
      <c r="H1014" s="46"/>
      <c r="I1014" s="46"/>
      <c r="J1014" s="72"/>
      <c r="O1014" s="9">
        <f t="shared" si="106"/>
        <v>0</v>
      </c>
      <c r="P1014" s="9">
        <f>VLOOKUP(C1014,{"29 - Psychiatrie (Erwachsene)",1;"30 - Kinder- und Jugendpsychiatrie",1;"31 - Psychosomatik",1;"00 - Bitte eine Fachabteilung auswählen",0;0,0},2,0)</f>
        <v>0</v>
      </c>
      <c r="Q1014" s="9">
        <f t="shared" si="107"/>
        <v>0</v>
      </c>
      <c r="R1014" s="9">
        <f t="shared" si="108"/>
        <v>0</v>
      </c>
      <c r="S1014" s="9">
        <f t="shared" si="109"/>
        <v>0</v>
      </c>
      <c r="T1014" s="9">
        <f t="shared" si="110"/>
        <v>0</v>
      </c>
      <c r="V1014" s="9">
        <f>VLOOKUP($C1014,{"29 - Psychiatrie (Erwachsene)",1;"30 - Kinder- und Jugendpsychiatrie",1;"31 - Psychosomatik",1;"00 - Bitte eine Fachabteilung auswählen",0;0,0},2,0)</f>
        <v>0</v>
      </c>
      <c r="W1014" s="9" t="str">
        <f>IF('Angaben KH-Standort'!$D$13&gt;0,"VJ","KJA")</f>
        <v>KJA</v>
      </c>
      <c r="X1014" s="9" t="str">
        <f>VLOOKUP(C1013,{"29 - Psychiatrie (Erwachsene)","Einrichtungen2";"30 - Kinder- und Jugendpsychiatrie","Einrichtungen2";"31 - Psychosomatik","Einrichtungen2";"00 - Bitte eine Einrichtung auswählen","Leer";0,"Leer"},2,0)</f>
        <v>Leer</v>
      </c>
      <c r="Y1014" s="39" t="str">
        <f t="shared" si="111"/>
        <v>Leer</v>
      </c>
      <c r="Z1014" s="9" t="str">
        <f>VLOOKUP($C1014,{"29 - Psychiatrie (Erwachsene)","Psychiatrie";"30 - Kinder- und Jugendpsychiatrie","KJPsychiatrie";"31 - Psychosomatik","Psychosomatik";"00 - Bitte eine Fachabteilung auswählen","Leer";0,"Leer"},2,0)</f>
        <v>Leer</v>
      </c>
    </row>
    <row r="1015" spans="1:26" ht="15" customHeight="1" x14ac:dyDescent="0.25">
      <c r="B1015" s="78" t="str">
        <f t="shared" si="112"/>
        <v>!!!</v>
      </c>
      <c r="C1015" s="279"/>
      <c r="D1015" s="272"/>
      <c r="E1015" s="280"/>
      <c r="F1015" s="92"/>
      <c r="G1015" s="281"/>
      <c r="H1015" s="46"/>
      <c r="I1015" s="46"/>
      <c r="J1015" s="72"/>
      <c r="O1015" s="9">
        <f t="shared" si="106"/>
        <v>0</v>
      </c>
      <c r="P1015" s="9">
        <f>VLOOKUP(C1015,{"29 - Psychiatrie (Erwachsene)",1;"30 - Kinder- und Jugendpsychiatrie",1;"31 - Psychosomatik",1;"00 - Bitte eine Fachabteilung auswählen",0;0,0},2,0)</f>
        <v>0</v>
      </c>
      <c r="Q1015" s="9">
        <f t="shared" si="107"/>
        <v>0</v>
      </c>
      <c r="R1015" s="9">
        <f t="shared" si="108"/>
        <v>0</v>
      </c>
      <c r="S1015" s="9">
        <f t="shared" si="109"/>
        <v>0</v>
      </c>
      <c r="T1015" s="9">
        <f t="shared" si="110"/>
        <v>0</v>
      </c>
      <c r="V1015" s="9">
        <f>VLOOKUP($C1015,{"29 - Psychiatrie (Erwachsene)",1;"30 - Kinder- und Jugendpsychiatrie",1;"31 - Psychosomatik",1;"00 - Bitte eine Fachabteilung auswählen",0;0,0},2,0)</f>
        <v>0</v>
      </c>
      <c r="W1015" s="9" t="str">
        <f>IF('Angaben KH-Standort'!$D$13&gt;0,"VJ","KJA")</f>
        <v>KJA</v>
      </c>
      <c r="X1015" s="9" t="str">
        <f>VLOOKUP(C1014,{"29 - Psychiatrie (Erwachsene)","Einrichtungen2";"30 - Kinder- und Jugendpsychiatrie","Einrichtungen2";"31 - Psychosomatik","Einrichtungen2";"00 - Bitte eine Einrichtung auswählen","Leer";0,"Leer"},2,0)</f>
        <v>Leer</v>
      </c>
      <c r="Y1015" s="39" t="str">
        <f t="shared" si="111"/>
        <v>Leer</v>
      </c>
      <c r="Z1015" s="9" t="str">
        <f>VLOOKUP($C1015,{"29 - Psychiatrie (Erwachsene)","Psychiatrie";"30 - Kinder- und Jugendpsychiatrie","KJPsychiatrie";"31 - Psychosomatik","Psychosomatik";"00 - Bitte eine Fachabteilung auswählen","Leer";0,"Leer"},2,0)</f>
        <v>Leer</v>
      </c>
    </row>
    <row r="1016" spans="1:26" ht="15" customHeight="1" x14ac:dyDescent="0.25">
      <c r="B1016" s="78" t="str">
        <f t="shared" si="112"/>
        <v>!!!</v>
      </c>
      <c r="C1016" s="279"/>
      <c r="D1016" s="272"/>
      <c r="E1016" s="280"/>
      <c r="F1016" s="92"/>
      <c r="G1016" s="281"/>
      <c r="H1016" s="46"/>
      <c r="I1016" s="46"/>
      <c r="J1016" s="72"/>
      <c r="O1016" s="9">
        <f t="shared" si="106"/>
        <v>0</v>
      </c>
      <c r="P1016" s="9">
        <f>VLOOKUP(C1016,{"29 - Psychiatrie (Erwachsene)",1;"30 - Kinder- und Jugendpsychiatrie",1;"31 - Psychosomatik",1;"00 - Bitte eine Fachabteilung auswählen",0;0,0},2,0)</f>
        <v>0</v>
      </c>
      <c r="Q1016" s="9">
        <f t="shared" si="107"/>
        <v>0</v>
      </c>
      <c r="R1016" s="9">
        <f t="shared" si="108"/>
        <v>0</v>
      </c>
      <c r="S1016" s="9">
        <f t="shared" si="109"/>
        <v>0</v>
      </c>
      <c r="T1016" s="9">
        <f t="shared" si="110"/>
        <v>0</v>
      </c>
      <c r="V1016" s="9">
        <f>VLOOKUP($C1016,{"29 - Psychiatrie (Erwachsene)",1;"30 - Kinder- und Jugendpsychiatrie",1;"31 - Psychosomatik",1;"00 - Bitte eine Fachabteilung auswählen",0;0,0},2,0)</f>
        <v>0</v>
      </c>
      <c r="W1016" s="9" t="str">
        <f>IF('Angaben KH-Standort'!$D$13&gt;0,"VJ","KJA")</f>
        <v>KJA</v>
      </c>
      <c r="X1016" s="9" t="str">
        <f>VLOOKUP(C1015,{"29 - Psychiatrie (Erwachsene)","Einrichtungen2";"30 - Kinder- und Jugendpsychiatrie","Einrichtungen2";"31 - Psychosomatik","Einrichtungen2";"00 - Bitte eine Einrichtung auswählen","Leer";0,"Leer"},2,0)</f>
        <v>Leer</v>
      </c>
      <c r="Y1016" s="39" t="str">
        <f t="shared" si="111"/>
        <v>Leer</v>
      </c>
      <c r="Z1016" s="9" t="str">
        <f>VLOOKUP($C1016,{"29 - Psychiatrie (Erwachsene)","Psychiatrie";"30 - Kinder- und Jugendpsychiatrie","KJPsychiatrie";"31 - Psychosomatik","Psychosomatik";"00 - Bitte eine Fachabteilung auswählen","Leer";0,"Leer"},2,0)</f>
        <v>Leer</v>
      </c>
    </row>
    <row r="1017" spans="1:26" ht="15" customHeight="1" x14ac:dyDescent="0.25">
      <c r="B1017" s="78" t="str">
        <f t="shared" si="112"/>
        <v>!!!</v>
      </c>
      <c r="C1017" s="279"/>
      <c r="D1017" s="272"/>
      <c r="E1017" s="280"/>
      <c r="F1017" s="92"/>
      <c r="G1017" s="281"/>
      <c r="H1017" s="46"/>
      <c r="I1017" s="46"/>
      <c r="J1017" s="72"/>
      <c r="O1017" s="9">
        <f t="shared" si="106"/>
        <v>0</v>
      </c>
      <c r="P1017" s="9">
        <f>VLOOKUP(C1017,{"29 - Psychiatrie (Erwachsene)",1;"30 - Kinder- und Jugendpsychiatrie",1;"31 - Psychosomatik",1;"00 - Bitte eine Fachabteilung auswählen",0;0,0},2,0)</f>
        <v>0</v>
      </c>
      <c r="Q1017" s="9">
        <f t="shared" si="107"/>
        <v>0</v>
      </c>
      <c r="R1017" s="9">
        <f t="shared" si="108"/>
        <v>0</v>
      </c>
      <c r="S1017" s="9">
        <f t="shared" si="109"/>
        <v>0</v>
      </c>
      <c r="T1017" s="9">
        <f t="shared" si="110"/>
        <v>0</v>
      </c>
      <c r="V1017" s="9">
        <f>VLOOKUP($C1017,{"29 - Psychiatrie (Erwachsene)",1;"30 - Kinder- und Jugendpsychiatrie",1;"31 - Psychosomatik",1;"00 - Bitte eine Fachabteilung auswählen",0;0,0},2,0)</f>
        <v>0</v>
      </c>
      <c r="W1017" s="9" t="str">
        <f>IF('Angaben KH-Standort'!$D$13&gt;0,"VJ","KJA")</f>
        <v>KJA</v>
      </c>
      <c r="X1017" s="9" t="str">
        <f>VLOOKUP(C1016,{"29 - Psychiatrie (Erwachsene)","Einrichtungen2";"30 - Kinder- und Jugendpsychiatrie","Einrichtungen2";"31 - Psychosomatik","Einrichtungen2";"00 - Bitte eine Einrichtung auswählen","Leer";0,"Leer"},2,0)</f>
        <v>Leer</v>
      </c>
      <c r="Y1017" s="39" t="str">
        <f t="shared" si="111"/>
        <v>Leer</v>
      </c>
      <c r="Z1017" s="9" t="str">
        <f>VLOOKUP($C1017,{"29 - Psychiatrie (Erwachsene)","Psychiatrie";"30 - Kinder- und Jugendpsychiatrie","KJPsychiatrie";"31 - Psychosomatik","Psychosomatik";"00 - Bitte eine Fachabteilung auswählen","Leer";0,"Leer"},2,0)</f>
        <v>Leer</v>
      </c>
    </row>
    <row r="1018" spans="1:26" ht="15" customHeight="1" x14ac:dyDescent="0.25">
      <c r="B1018" s="78" t="str">
        <f t="shared" si="112"/>
        <v>!!!</v>
      </c>
      <c r="C1018" s="279"/>
      <c r="D1018" s="272"/>
      <c r="E1018" s="280"/>
      <c r="F1018" s="92"/>
      <c r="G1018" s="281"/>
      <c r="H1018" s="46"/>
      <c r="I1018" s="46"/>
      <c r="J1018" s="72"/>
      <c r="O1018" s="9">
        <f t="shared" si="106"/>
        <v>0</v>
      </c>
      <c r="P1018" s="9">
        <f>VLOOKUP(C1018,{"29 - Psychiatrie (Erwachsene)",1;"30 - Kinder- und Jugendpsychiatrie",1;"31 - Psychosomatik",1;"00 - Bitte eine Fachabteilung auswählen",0;0,0},2,0)</f>
        <v>0</v>
      </c>
      <c r="Q1018" s="9">
        <f t="shared" si="107"/>
        <v>0</v>
      </c>
      <c r="R1018" s="9">
        <f t="shared" si="108"/>
        <v>0</v>
      </c>
      <c r="S1018" s="9">
        <f t="shared" si="109"/>
        <v>0</v>
      </c>
      <c r="T1018" s="9">
        <f t="shared" si="110"/>
        <v>0</v>
      </c>
      <c r="V1018" s="9">
        <f>VLOOKUP($C1018,{"29 - Psychiatrie (Erwachsene)",1;"30 - Kinder- und Jugendpsychiatrie",1;"31 - Psychosomatik",1;"00 - Bitte eine Fachabteilung auswählen",0;0,0},2,0)</f>
        <v>0</v>
      </c>
      <c r="W1018" s="9" t="str">
        <f>IF('Angaben KH-Standort'!$D$13&gt;0,"VJ","KJA")</f>
        <v>KJA</v>
      </c>
      <c r="X1018" s="9" t="str">
        <f>VLOOKUP(C1017,{"29 - Psychiatrie (Erwachsene)","Einrichtungen2";"30 - Kinder- und Jugendpsychiatrie","Einrichtungen2";"31 - Psychosomatik","Einrichtungen2";"00 - Bitte eine Einrichtung auswählen","Leer";0,"Leer"},2,0)</f>
        <v>Leer</v>
      </c>
      <c r="Y1018" s="39" t="str">
        <f t="shared" si="111"/>
        <v>Leer</v>
      </c>
      <c r="Z1018" s="9" t="str">
        <f>VLOOKUP($C1018,{"29 - Psychiatrie (Erwachsene)","Psychiatrie";"30 - Kinder- und Jugendpsychiatrie","KJPsychiatrie";"31 - Psychosomatik","Psychosomatik";"00 - Bitte eine Fachabteilung auswählen","Leer";0,"Leer"},2,0)</f>
        <v>Leer</v>
      </c>
    </row>
    <row r="1019" spans="1:26" ht="15" customHeight="1" x14ac:dyDescent="0.25">
      <c r="B1019" s="78" t="str">
        <f t="shared" si="112"/>
        <v>!!!</v>
      </c>
      <c r="C1019" s="279"/>
      <c r="D1019" s="272"/>
      <c r="E1019" s="280"/>
      <c r="F1019" s="92"/>
      <c r="G1019" s="281"/>
      <c r="H1019" s="46"/>
      <c r="I1019" s="46"/>
      <c r="J1019" s="72"/>
      <c r="O1019" s="9">
        <f t="shared" si="106"/>
        <v>0</v>
      </c>
      <c r="P1019" s="9">
        <f>VLOOKUP(C1019,{"29 - Psychiatrie (Erwachsene)",1;"30 - Kinder- und Jugendpsychiatrie",1;"31 - Psychosomatik",1;"00 - Bitte eine Fachabteilung auswählen",0;0,0},2,0)</f>
        <v>0</v>
      </c>
      <c r="Q1019" s="9">
        <f t="shared" si="107"/>
        <v>0</v>
      </c>
      <c r="R1019" s="9">
        <f t="shared" si="108"/>
        <v>0</v>
      </c>
      <c r="S1019" s="9">
        <f t="shared" si="109"/>
        <v>0</v>
      </c>
      <c r="T1019" s="9">
        <f t="shared" si="110"/>
        <v>0</v>
      </c>
      <c r="V1019" s="9">
        <f>VLOOKUP($C1019,{"29 - Psychiatrie (Erwachsene)",1;"30 - Kinder- und Jugendpsychiatrie",1;"31 - Psychosomatik",1;"00 - Bitte eine Fachabteilung auswählen",0;0,0},2,0)</f>
        <v>0</v>
      </c>
      <c r="W1019" s="9" t="str">
        <f>IF('Angaben KH-Standort'!$D$13&gt;0,"VJ","KJA")</f>
        <v>KJA</v>
      </c>
      <c r="X1019" s="9" t="str">
        <f>VLOOKUP(C1018,{"29 - Psychiatrie (Erwachsene)","Einrichtungen2";"30 - Kinder- und Jugendpsychiatrie","Einrichtungen2";"31 - Psychosomatik","Einrichtungen2";"00 - Bitte eine Einrichtung auswählen","Leer";0,"Leer"},2,0)</f>
        <v>Leer</v>
      </c>
      <c r="Y1019" s="39" t="str">
        <f t="shared" si="111"/>
        <v>Leer</v>
      </c>
      <c r="Z1019" s="9" t="str">
        <f>VLOOKUP($C1019,{"29 - Psychiatrie (Erwachsene)","Psychiatrie";"30 - Kinder- und Jugendpsychiatrie","KJPsychiatrie";"31 - Psychosomatik","Psychosomatik";"00 - Bitte eine Fachabteilung auswählen","Leer";0,"Leer"},2,0)</f>
        <v>Leer</v>
      </c>
    </row>
    <row r="1020" spans="1:26" ht="15" customHeight="1" x14ac:dyDescent="0.25">
      <c r="B1020" s="78" t="str">
        <f t="shared" si="112"/>
        <v>!!!</v>
      </c>
      <c r="C1020" s="279"/>
      <c r="D1020" s="272"/>
      <c r="E1020" s="280"/>
      <c r="F1020" s="92"/>
      <c r="G1020" s="281"/>
      <c r="H1020" s="46"/>
      <c r="I1020" s="46"/>
      <c r="J1020" s="72"/>
      <c r="O1020" s="9">
        <f t="shared" si="106"/>
        <v>0</v>
      </c>
      <c r="P1020" s="9">
        <f>VLOOKUP(C1020,{"29 - Psychiatrie (Erwachsene)",1;"30 - Kinder- und Jugendpsychiatrie",1;"31 - Psychosomatik",1;"00 - Bitte eine Fachabteilung auswählen",0;0,0},2,0)</f>
        <v>0</v>
      </c>
      <c r="Q1020" s="9">
        <f t="shared" si="107"/>
        <v>0</v>
      </c>
      <c r="R1020" s="9">
        <f t="shared" si="108"/>
        <v>0</v>
      </c>
      <c r="S1020" s="9">
        <f t="shared" si="109"/>
        <v>0</v>
      </c>
      <c r="T1020" s="9">
        <f t="shared" si="110"/>
        <v>0</v>
      </c>
      <c r="V1020" s="9">
        <f>VLOOKUP($C1020,{"29 - Psychiatrie (Erwachsene)",1;"30 - Kinder- und Jugendpsychiatrie",1;"31 - Psychosomatik",1;"00 - Bitte eine Fachabteilung auswählen",0;0,0},2,0)</f>
        <v>0</v>
      </c>
      <c r="W1020" s="9" t="str">
        <f>IF('Angaben KH-Standort'!$D$13&gt;0,"VJ","KJA")</f>
        <v>KJA</v>
      </c>
      <c r="X1020" s="9" t="str">
        <f>VLOOKUP(C1019,{"29 - Psychiatrie (Erwachsene)","Einrichtungen2";"30 - Kinder- und Jugendpsychiatrie","Einrichtungen2";"31 - Psychosomatik","Einrichtungen2";"00 - Bitte eine Einrichtung auswählen","Leer";0,"Leer"},2,0)</f>
        <v>Leer</v>
      </c>
      <c r="Y1020" s="39" t="str">
        <f t="shared" si="111"/>
        <v>Leer</v>
      </c>
      <c r="Z1020" s="9" t="str">
        <f>VLOOKUP($C1020,{"29 - Psychiatrie (Erwachsene)","Psychiatrie";"30 - Kinder- und Jugendpsychiatrie","KJPsychiatrie";"31 - Psychosomatik","Psychosomatik";"00 - Bitte eine Fachabteilung auswählen","Leer";0,"Leer"},2,0)</f>
        <v>Leer</v>
      </c>
    </row>
    <row r="1021" spans="1:26" ht="15" customHeight="1" x14ac:dyDescent="0.25">
      <c r="B1021" s="78" t="str">
        <f t="shared" si="112"/>
        <v>!!!</v>
      </c>
      <c r="C1021" s="279"/>
      <c r="D1021" s="272"/>
      <c r="E1021" s="280"/>
      <c r="F1021" s="92"/>
      <c r="G1021" s="281"/>
      <c r="H1021" s="46"/>
      <c r="I1021" s="46"/>
      <c r="J1021" s="72"/>
      <c r="O1021" s="9">
        <f t="shared" si="106"/>
        <v>0</v>
      </c>
      <c r="P1021" s="9">
        <f>VLOOKUP(C1021,{"29 - Psychiatrie (Erwachsene)",1;"30 - Kinder- und Jugendpsychiatrie",1;"31 - Psychosomatik",1;"00 - Bitte eine Fachabteilung auswählen",0;0,0},2,0)</f>
        <v>0</v>
      </c>
      <c r="Q1021" s="9">
        <f t="shared" si="107"/>
        <v>0</v>
      </c>
      <c r="R1021" s="9">
        <f t="shared" si="108"/>
        <v>0</v>
      </c>
      <c r="S1021" s="9">
        <f t="shared" si="109"/>
        <v>0</v>
      </c>
      <c r="T1021" s="9">
        <f t="shared" si="110"/>
        <v>0</v>
      </c>
      <c r="V1021" s="9">
        <f>VLOOKUP($C1021,{"29 - Psychiatrie (Erwachsene)",1;"30 - Kinder- und Jugendpsychiatrie",1;"31 - Psychosomatik",1;"00 - Bitte eine Fachabteilung auswählen",0;0,0},2,0)</f>
        <v>0</v>
      </c>
      <c r="W1021" s="9" t="str">
        <f>IF('Angaben KH-Standort'!$D$13&gt;0,"VJ","KJA")</f>
        <v>KJA</v>
      </c>
      <c r="X1021" s="9" t="str">
        <f>VLOOKUP(C1020,{"29 - Psychiatrie (Erwachsene)","Einrichtungen2";"30 - Kinder- und Jugendpsychiatrie","Einrichtungen2";"31 - Psychosomatik","Einrichtungen2";"00 - Bitte eine Einrichtung auswählen","Leer";0,"Leer"},2,0)</f>
        <v>Leer</v>
      </c>
      <c r="Y1021" s="39" t="str">
        <f t="shared" si="111"/>
        <v>Leer</v>
      </c>
      <c r="Z1021" s="9" t="str">
        <f>VLOOKUP($C1021,{"29 - Psychiatrie (Erwachsene)","Psychiatrie";"30 - Kinder- und Jugendpsychiatrie","KJPsychiatrie";"31 - Psychosomatik","Psychosomatik";"00 - Bitte eine Fachabteilung auswählen","Leer";0,"Leer"},2,0)</f>
        <v>Leer</v>
      </c>
    </row>
    <row r="1022" spans="1:26" ht="15" customHeight="1" x14ac:dyDescent="0.25">
      <c r="A1022" s="26"/>
      <c r="B1022" s="78" t="str">
        <f t="shared" si="112"/>
        <v>!!!</v>
      </c>
      <c r="C1022" s="279"/>
      <c r="D1022" s="272"/>
      <c r="E1022" s="280"/>
      <c r="F1022" s="92"/>
      <c r="G1022" s="281"/>
      <c r="H1022" s="46"/>
      <c r="I1022" s="46"/>
      <c r="J1022" s="72"/>
      <c r="O1022" s="9">
        <f t="shared" si="106"/>
        <v>0</v>
      </c>
      <c r="P1022" s="9">
        <f>VLOOKUP(C1022,{"29 - Psychiatrie (Erwachsene)",1;"30 - Kinder- und Jugendpsychiatrie",1;"31 - Psychosomatik",1;"00 - Bitte eine Fachabteilung auswählen",0;0,0},2,0)</f>
        <v>0</v>
      </c>
      <c r="Q1022" s="9">
        <f t="shared" si="107"/>
        <v>0</v>
      </c>
      <c r="R1022" s="9">
        <f t="shared" si="108"/>
        <v>0</v>
      </c>
      <c r="S1022" s="9">
        <f t="shared" si="109"/>
        <v>0</v>
      </c>
      <c r="T1022" s="9">
        <f t="shared" si="110"/>
        <v>0</v>
      </c>
      <c r="V1022" s="9">
        <f>VLOOKUP($C1022,{"29 - Psychiatrie (Erwachsene)",1;"30 - Kinder- und Jugendpsychiatrie",1;"31 - Psychosomatik",1;"00 - Bitte eine Fachabteilung auswählen",0;0,0},2,0)</f>
        <v>0</v>
      </c>
      <c r="W1022" s="9" t="str">
        <f>IF('Angaben KH-Standort'!$D$13&gt;0,"VJ","KJA")</f>
        <v>KJA</v>
      </c>
      <c r="X1022" s="9" t="str">
        <f>VLOOKUP(C1021,{"29 - Psychiatrie (Erwachsene)","Einrichtungen2";"30 - Kinder- und Jugendpsychiatrie","Einrichtungen2";"31 - Psychosomatik","Einrichtungen2";"00 - Bitte eine Einrichtung auswählen","Leer";0,"Leer"},2,0)</f>
        <v>Leer</v>
      </c>
      <c r="Y1022" s="39" t="str">
        <f t="shared" si="111"/>
        <v>Leer</v>
      </c>
      <c r="Z1022" s="9" t="str">
        <f>VLOOKUP($C1022,{"29 - Psychiatrie (Erwachsene)","Psychiatrie";"30 - Kinder- und Jugendpsychiatrie","KJPsychiatrie";"31 - Psychosomatik","Psychosomatik";"00 - Bitte eine Fachabteilung auswählen","Leer";0,"Leer"},2,0)</f>
        <v>Leer</v>
      </c>
    </row>
    <row r="1023" spans="1:26" ht="15" customHeight="1" x14ac:dyDescent="0.25">
      <c r="A1023" s="26"/>
      <c r="B1023" s="78" t="str">
        <f t="shared" si="112"/>
        <v>!!!</v>
      </c>
      <c r="C1023" s="279"/>
      <c r="D1023" s="272"/>
      <c r="E1023" s="280"/>
      <c r="F1023" s="92"/>
      <c r="G1023" s="281"/>
      <c r="H1023" s="46"/>
      <c r="I1023" s="46"/>
      <c r="J1023" s="72"/>
      <c r="O1023" s="9">
        <f t="shared" si="106"/>
        <v>0</v>
      </c>
      <c r="P1023" s="9">
        <f>VLOOKUP(C1023,{"29 - Psychiatrie (Erwachsene)",1;"30 - Kinder- und Jugendpsychiatrie",1;"31 - Psychosomatik",1;"00 - Bitte eine Fachabteilung auswählen",0;0,0},2,0)</f>
        <v>0</v>
      </c>
      <c r="Q1023" s="9">
        <f t="shared" si="107"/>
        <v>0</v>
      </c>
      <c r="R1023" s="9">
        <f t="shared" si="108"/>
        <v>0</v>
      </c>
      <c r="S1023" s="9">
        <f t="shared" si="109"/>
        <v>0</v>
      </c>
      <c r="T1023" s="9">
        <f t="shared" si="110"/>
        <v>0</v>
      </c>
      <c r="V1023" s="9">
        <f>VLOOKUP($C1023,{"29 - Psychiatrie (Erwachsene)",1;"30 - Kinder- und Jugendpsychiatrie",1;"31 - Psychosomatik",1;"00 - Bitte eine Fachabteilung auswählen",0;0,0},2,0)</f>
        <v>0</v>
      </c>
      <c r="W1023" s="9" t="str">
        <f>IF('Angaben KH-Standort'!$D$13&gt;0,"VJ","KJA")</f>
        <v>KJA</v>
      </c>
      <c r="X1023" s="9" t="str">
        <f>VLOOKUP(C1022,{"29 - Psychiatrie (Erwachsene)","Einrichtungen2";"30 - Kinder- und Jugendpsychiatrie","Einrichtungen2";"31 - Psychosomatik","Einrichtungen2";"00 - Bitte eine Einrichtung auswählen","Leer";0,"Leer"},2,0)</f>
        <v>Leer</v>
      </c>
      <c r="Y1023" s="39" t="str">
        <f t="shared" si="111"/>
        <v>Leer</v>
      </c>
      <c r="Z1023" s="9" t="str">
        <f>VLOOKUP($C1023,{"29 - Psychiatrie (Erwachsene)","Psychiatrie";"30 - Kinder- und Jugendpsychiatrie","KJPsychiatrie";"31 - Psychosomatik","Psychosomatik";"00 - Bitte eine Fachabteilung auswählen","Leer";0,"Leer"},2,0)</f>
        <v>Leer</v>
      </c>
    </row>
    <row r="1024" spans="1:26" ht="15" customHeight="1" x14ac:dyDescent="0.25">
      <c r="A1024" s="26"/>
      <c r="B1024" s="78" t="str">
        <f t="shared" si="112"/>
        <v>!!!</v>
      </c>
      <c r="C1024" s="279"/>
      <c r="D1024" s="272"/>
      <c r="E1024" s="280"/>
      <c r="F1024" s="92"/>
      <c r="G1024" s="281"/>
      <c r="H1024" s="46"/>
      <c r="I1024" s="46"/>
      <c r="J1024" s="72"/>
      <c r="O1024" s="9">
        <f t="shared" si="106"/>
        <v>0</v>
      </c>
      <c r="P1024" s="9">
        <f>VLOOKUP(C1024,{"29 - Psychiatrie (Erwachsene)",1;"30 - Kinder- und Jugendpsychiatrie",1;"31 - Psychosomatik",1;"00 - Bitte eine Fachabteilung auswählen",0;0,0},2,0)</f>
        <v>0</v>
      </c>
      <c r="Q1024" s="9">
        <f t="shared" si="107"/>
        <v>0</v>
      </c>
      <c r="R1024" s="9">
        <f t="shared" si="108"/>
        <v>0</v>
      </c>
      <c r="S1024" s="9">
        <f t="shared" si="109"/>
        <v>0</v>
      </c>
      <c r="T1024" s="9">
        <f t="shared" si="110"/>
        <v>0</v>
      </c>
      <c r="V1024" s="9">
        <f>VLOOKUP($C1024,{"29 - Psychiatrie (Erwachsene)",1;"30 - Kinder- und Jugendpsychiatrie",1;"31 - Psychosomatik",1;"00 - Bitte eine Fachabteilung auswählen",0;0,0},2,0)</f>
        <v>0</v>
      </c>
      <c r="W1024" s="9" t="str">
        <f>IF('Angaben KH-Standort'!$D$13&gt;0,"VJ","KJA")</f>
        <v>KJA</v>
      </c>
      <c r="X1024" s="9" t="str">
        <f>VLOOKUP(C1023,{"29 - Psychiatrie (Erwachsene)","Einrichtungen2";"30 - Kinder- und Jugendpsychiatrie","Einrichtungen2";"31 - Psychosomatik","Einrichtungen2";"00 - Bitte eine Einrichtung auswählen","Leer";0,"Leer"},2,0)</f>
        <v>Leer</v>
      </c>
      <c r="Y1024" s="39" t="str">
        <f t="shared" si="111"/>
        <v>Leer</v>
      </c>
      <c r="Z1024" s="9" t="str">
        <f>VLOOKUP($C1024,{"29 - Psychiatrie (Erwachsene)","Psychiatrie";"30 - Kinder- und Jugendpsychiatrie","KJPsychiatrie";"31 - Psychosomatik","Psychosomatik";"00 - Bitte eine Fachabteilung auswählen","Leer";0,"Leer"},2,0)</f>
        <v>Leer</v>
      </c>
    </row>
    <row r="1025" spans="1:26" ht="15" customHeight="1" x14ac:dyDescent="0.25">
      <c r="A1025" s="26"/>
      <c r="B1025" s="78" t="str">
        <f t="shared" si="112"/>
        <v>!!!</v>
      </c>
      <c r="C1025" s="279"/>
      <c r="D1025" s="272"/>
      <c r="E1025" s="280"/>
      <c r="F1025" s="92"/>
      <c r="G1025" s="281"/>
      <c r="H1025" s="46"/>
      <c r="I1025" s="46"/>
      <c r="J1025" s="72"/>
      <c r="O1025" s="9">
        <f t="shared" si="106"/>
        <v>0</v>
      </c>
      <c r="P1025" s="9">
        <f>VLOOKUP(C1025,{"29 - Psychiatrie (Erwachsene)",1;"30 - Kinder- und Jugendpsychiatrie",1;"31 - Psychosomatik",1;"00 - Bitte eine Fachabteilung auswählen",0;0,0},2,0)</f>
        <v>0</v>
      </c>
      <c r="Q1025" s="9">
        <f t="shared" si="107"/>
        <v>0</v>
      </c>
      <c r="R1025" s="9">
        <f t="shared" si="108"/>
        <v>0</v>
      </c>
      <c r="S1025" s="9">
        <f t="shared" si="109"/>
        <v>0</v>
      </c>
      <c r="T1025" s="9">
        <f t="shared" si="110"/>
        <v>0</v>
      </c>
      <c r="V1025" s="9">
        <f>VLOOKUP($C1025,{"29 - Psychiatrie (Erwachsene)",1;"30 - Kinder- und Jugendpsychiatrie",1;"31 - Psychosomatik",1;"00 - Bitte eine Fachabteilung auswählen",0;0,0},2,0)</f>
        <v>0</v>
      </c>
      <c r="W1025" s="9" t="str">
        <f>IF('Angaben KH-Standort'!$D$13&gt;0,"VJ","KJA")</f>
        <v>KJA</v>
      </c>
      <c r="X1025" s="9" t="str">
        <f>VLOOKUP(C1024,{"29 - Psychiatrie (Erwachsene)","Einrichtungen2";"30 - Kinder- und Jugendpsychiatrie","Einrichtungen2";"31 - Psychosomatik","Einrichtungen2";"00 - Bitte eine Einrichtung auswählen","Leer";0,"Leer"},2,0)</f>
        <v>Leer</v>
      </c>
      <c r="Y1025" s="39" t="str">
        <f t="shared" si="111"/>
        <v>Leer</v>
      </c>
      <c r="Z1025" s="9" t="str">
        <f>VLOOKUP($C1025,{"29 - Psychiatrie (Erwachsene)","Psychiatrie";"30 - Kinder- und Jugendpsychiatrie","KJPsychiatrie";"31 - Psychosomatik","Psychosomatik";"00 - Bitte eine Fachabteilung auswählen","Leer";0,"Leer"},2,0)</f>
        <v>Leer</v>
      </c>
    </row>
    <row r="1026" spans="1:26" ht="15" customHeight="1" x14ac:dyDescent="0.25">
      <c r="A1026" s="26"/>
      <c r="B1026" s="78" t="str">
        <f t="shared" si="112"/>
        <v>!!!</v>
      </c>
      <c r="C1026" s="279"/>
      <c r="D1026" s="272"/>
      <c r="E1026" s="280"/>
      <c r="F1026" s="92"/>
      <c r="G1026" s="281"/>
      <c r="H1026" s="46"/>
      <c r="I1026" s="46"/>
      <c r="J1026" s="72"/>
      <c r="O1026" s="9">
        <f t="shared" si="106"/>
        <v>0</v>
      </c>
      <c r="P1026" s="9">
        <f>VLOOKUP(C1026,{"29 - Psychiatrie (Erwachsene)",1;"30 - Kinder- und Jugendpsychiatrie",1;"31 - Psychosomatik",1;"00 - Bitte eine Fachabteilung auswählen",0;0,0},2,0)</f>
        <v>0</v>
      </c>
      <c r="Q1026" s="9">
        <f t="shared" si="107"/>
        <v>0</v>
      </c>
      <c r="R1026" s="9">
        <f t="shared" si="108"/>
        <v>0</v>
      </c>
      <c r="S1026" s="9">
        <f t="shared" si="109"/>
        <v>0</v>
      </c>
      <c r="T1026" s="9">
        <f t="shared" si="110"/>
        <v>0</v>
      </c>
      <c r="V1026" s="9">
        <f>VLOOKUP($C1026,{"29 - Psychiatrie (Erwachsene)",1;"30 - Kinder- und Jugendpsychiatrie",1;"31 - Psychosomatik",1;"00 - Bitte eine Fachabteilung auswählen",0;0,0},2,0)</f>
        <v>0</v>
      </c>
      <c r="W1026" s="9" t="str">
        <f>IF('Angaben KH-Standort'!$D$13&gt;0,"VJ","KJA")</f>
        <v>KJA</v>
      </c>
      <c r="X1026" s="9" t="str">
        <f>VLOOKUP(C1025,{"29 - Psychiatrie (Erwachsene)","Einrichtungen2";"30 - Kinder- und Jugendpsychiatrie","Einrichtungen2";"31 - Psychosomatik","Einrichtungen2";"00 - Bitte eine Einrichtung auswählen","Leer";0,"Leer"},2,0)</f>
        <v>Leer</v>
      </c>
      <c r="Y1026" s="39" t="str">
        <f t="shared" si="111"/>
        <v>Leer</v>
      </c>
      <c r="Z1026" s="9" t="str">
        <f>VLOOKUP($C1026,{"29 - Psychiatrie (Erwachsene)","Psychiatrie";"30 - Kinder- und Jugendpsychiatrie","KJPsychiatrie";"31 - Psychosomatik","Psychosomatik";"00 - Bitte eine Fachabteilung auswählen","Leer";0,"Leer"},2,0)</f>
        <v>Leer</v>
      </c>
    </row>
    <row r="1027" spans="1:26" ht="15" customHeight="1" x14ac:dyDescent="0.25">
      <c r="A1027" s="26"/>
      <c r="B1027" s="78" t="str">
        <f t="shared" si="112"/>
        <v>!!!</v>
      </c>
      <c r="C1027" s="279"/>
      <c r="D1027" s="272"/>
      <c r="E1027" s="280"/>
      <c r="F1027" s="92"/>
      <c r="G1027" s="281"/>
      <c r="H1027" s="46"/>
      <c r="I1027" s="46"/>
      <c r="J1027" s="72"/>
      <c r="O1027" s="9">
        <f t="shared" si="106"/>
        <v>0</v>
      </c>
      <c r="P1027" s="9">
        <f>VLOOKUP(C1027,{"29 - Psychiatrie (Erwachsene)",1;"30 - Kinder- und Jugendpsychiatrie",1;"31 - Psychosomatik",1;"00 - Bitte eine Fachabteilung auswählen",0;0,0},2,0)</f>
        <v>0</v>
      </c>
      <c r="Q1027" s="9">
        <f t="shared" si="107"/>
        <v>0</v>
      </c>
      <c r="R1027" s="9">
        <f t="shared" si="108"/>
        <v>0</v>
      </c>
      <c r="S1027" s="9">
        <f t="shared" si="109"/>
        <v>0</v>
      </c>
      <c r="T1027" s="9">
        <f t="shared" si="110"/>
        <v>0</v>
      </c>
      <c r="V1027" s="9">
        <f>VLOOKUP($C1027,{"29 - Psychiatrie (Erwachsene)",1;"30 - Kinder- und Jugendpsychiatrie",1;"31 - Psychosomatik",1;"00 - Bitte eine Fachabteilung auswählen",0;0,0},2,0)</f>
        <v>0</v>
      </c>
      <c r="W1027" s="9" t="str">
        <f>IF('Angaben KH-Standort'!$D$13&gt;0,"VJ","KJA")</f>
        <v>KJA</v>
      </c>
      <c r="X1027" s="9" t="str">
        <f>VLOOKUP(C1026,{"29 - Psychiatrie (Erwachsene)","Einrichtungen2";"30 - Kinder- und Jugendpsychiatrie","Einrichtungen2";"31 - Psychosomatik","Einrichtungen2";"00 - Bitte eine Einrichtung auswählen","Leer";0,"Leer"},2,0)</f>
        <v>Leer</v>
      </c>
      <c r="Y1027" s="39" t="str">
        <f t="shared" si="111"/>
        <v>Leer</v>
      </c>
      <c r="Z1027" s="9" t="str">
        <f>VLOOKUP($C1027,{"29 - Psychiatrie (Erwachsene)","Psychiatrie";"30 - Kinder- und Jugendpsychiatrie","KJPsychiatrie";"31 - Psychosomatik","Psychosomatik";"00 - Bitte eine Fachabteilung auswählen","Leer";0,"Leer"},2,0)</f>
        <v>Leer</v>
      </c>
    </row>
    <row r="1028" spans="1:26" ht="15" customHeight="1" x14ac:dyDescent="0.25">
      <c r="A1028" s="26"/>
      <c r="B1028" s="79"/>
      <c r="C1028" s="68"/>
      <c r="D1028" s="68"/>
      <c r="E1028" s="68"/>
      <c r="F1028" s="68"/>
      <c r="G1028" s="68"/>
      <c r="H1028" s="68"/>
      <c r="I1028" s="68"/>
      <c r="J1028" s="81"/>
    </row>
  </sheetData>
  <sheetProtection algorithmName="SHA-512" hashValue="2uH/HbIGkH7HQlSdW/lvTxlEMLXpIyb5Ih9kAdzHN1/VXPtHGzvAj0QC1PGs3AwszQWU9SAQFIoPesR4sP2wyg==" saltValue="/Aj5eCrd164o9c5oiESSCA==" spinCount="100000" sheet="1" selectLockedCells="1" autoFilter="0"/>
  <autoFilter ref="C19:F1027"/>
  <mergeCells count="2">
    <mergeCell ref="C10:I17"/>
    <mergeCell ref="C18:G18"/>
  </mergeCells>
  <conditionalFormatting sqref="D20:D1027">
    <cfRule type="expression" dxfId="135" priority="8966">
      <formula>C20=0</formula>
    </cfRule>
  </conditionalFormatting>
  <conditionalFormatting sqref="G20:G1027">
    <cfRule type="expression" dxfId="134" priority="3356">
      <formula>C20="00 - Bitte eine Fachabteilung auswählen"</formula>
    </cfRule>
  </conditionalFormatting>
  <conditionalFormatting sqref="G20:G1027">
    <cfRule type="expression" dxfId="133" priority="3349">
      <formula>C20=0</formula>
    </cfRule>
  </conditionalFormatting>
  <conditionalFormatting sqref="B20:B1027">
    <cfRule type="expression" dxfId="132" priority="734">
      <formula>C20="00 - Bitte eine Fachabteilung auswählen"</formula>
    </cfRule>
  </conditionalFormatting>
  <conditionalFormatting sqref="B20:B1027">
    <cfRule type="expression" dxfId="131" priority="733">
      <formula>C20=0</formula>
    </cfRule>
  </conditionalFormatting>
  <conditionalFormatting sqref="F20:F1027">
    <cfRule type="expression" dxfId="130" priority="8926">
      <formula>C20=0</formula>
    </cfRule>
    <cfRule type="expression" dxfId="129" priority="8932">
      <formula>C20="00 - Bitte eine Fachabteilung auswählen"</formula>
    </cfRule>
  </conditionalFormatting>
  <conditionalFormatting sqref="E20:E1027">
    <cfRule type="expression" dxfId="128" priority="437">
      <formula>$C20="00 - Bitte eine Fachabteilung auswählen"</formula>
    </cfRule>
    <cfRule type="expression" dxfId="127" priority="438">
      <formula>$C20=0</formula>
    </cfRule>
  </conditionalFormatting>
  <conditionalFormatting sqref="D20:D1027">
    <cfRule type="expression" dxfId="126" priority="6">
      <formula>$C20="00 - Bitte eine Fachabteilung auswählen"</formula>
    </cfRule>
  </conditionalFormatting>
  <conditionalFormatting sqref="C18:G18">
    <cfRule type="expression" dxfId="125" priority="2">
      <formula>C18&lt;&gt;""</formula>
    </cfRule>
  </conditionalFormatting>
  <conditionalFormatting sqref="B18">
    <cfRule type="expression" dxfId="124" priority="1">
      <formula>B18&lt;&gt;""</formula>
    </cfRule>
  </conditionalFormatting>
  <dataValidations count="4">
    <dataValidation type="list" allowBlank="1" showInputMessage="1" showErrorMessage="1" sqref="F20:F1027">
      <formula1>INDIRECT(Z20)</formula1>
    </dataValidation>
    <dataValidation type="list" allowBlank="1" showInputMessage="1" showErrorMessage="1" sqref="C21:C1027">
      <formula1>INDIRECT(X21)</formula1>
    </dataValidation>
    <dataValidation type="list" allowBlank="1" showInputMessage="1" showErrorMessage="1" errorTitle="ACHTUNG" error="Zulässig sind nur das Berichtsjahr, dass Sie im Blatt &quot;Angaben KH-Standort&quot; eingetragen haben sowie dessen Vorjahr" sqref="D20:D1027">
      <formula1>INDIRECT(Y20)</formula1>
    </dataValidation>
    <dataValidation type="whole" allowBlank="1" showErrorMessage="1" errorTitle="ACHTUNG" error="Zulässig sind nur Werte im Bereich von 0 bis 99999" promptTitle="Hinweis" sqref="G20:G1027">
      <formula1>0</formula1>
      <formula2>99999</formula2>
    </dataValidation>
  </dataValidations>
  <hyperlinks>
    <hyperlink ref="I3" location="A3.1!D17" display="&lt;&lt; A3.1"/>
    <hyperlink ref="J3" location="A3.3!C18" display="A3.3 &gt;&gt;"/>
  </hyperlinks>
  <pageMargins left="0.25" right="0.25" top="0.75" bottom="0.75" header="0.3" footer="0.3"/>
  <pageSetup paperSize="9" scale="46" fitToHeight="0" orientation="portrait" r:id="rId1"/>
  <colBreaks count="1" manualBreakCount="1">
    <brk id="1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Auswahldaten!$A$7:$A$10</xm:f>
          </x14:formula1>
          <xm:sqref>C20</xm:sqref>
        </x14:dataValidation>
        <x14:dataValidation type="date" allowBlank="1" showInputMessage="1" showErrorMessage="1" errorTitle="ACHTUNG" error="Das Datum muss im ausgewählten Quartal des angegebenen Jahres liegen">
          <x14:formula1>
            <xm:f>VALUE(Auswahldaten!$B$38&amp;$D20)</xm:f>
          </x14:formula1>
          <x14:formula2>
            <xm:f>VALUE(Auswahldaten!$B$39&amp;$D20)</xm:f>
          </x14:formula2>
          <xm:sqref>E20:E1027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AF108"/>
  <sheetViews>
    <sheetView showGridLines="0" zoomScaleNormal="100" workbookViewId="0">
      <selection activeCell="C19" sqref="C19"/>
    </sheetView>
  </sheetViews>
  <sheetFormatPr baseColWidth="10" defaultColWidth="11.42578125" defaultRowHeight="15" x14ac:dyDescent="0.25"/>
  <cols>
    <col min="1" max="1" width="4.28515625" style="7" customWidth="1"/>
    <col min="2" max="2" width="11.42578125" style="7"/>
    <col min="3" max="3" width="38.5703125" style="7" customWidth="1"/>
    <col min="4" max="7" width="22.85546875" style="7" customWidth="1"/>
    <col min="8" max="8" width="17.42578125" style="7" customWidth="1"/>
    <col min="9" max="9" width="8.140625" style="7" customWidth="1"/>
    <col min="10" max="10" width="15.7109375" style="7" customWidth="1"/>
    <col min="11" max="11" width="22.85546875" style="7" customWidth="1"/>
    <col min="12" max="12" width="11.42578125" style="7"/>
    <col min="13" max="26" width="11.42578125" style="38"/>
    <col min="27" max="29" width="11.42578125" style="9"/>
    <col min="30" max="30" width="11.42578125" style="30"/>
    <col min="31" max="32" width="11.42578125" style="9"/>
    <col min="33" max="16384" width="11.42578125" style="7"/>
  </cols>
  <sheetData>
    <row r="1" spans="1:21" x14ac:dyDescent="0.25">
      <c r="D1" s="9">
        <f>'Angaben KH-Standort'!D13</f>
        <v>0</v>
      </c>
    </row>
    <row r="2" spans="1:21" x14ac:dyDescent="0.25">
      <c r="A2" s="7" t="s">
        <v>0</v>
      </c>
    </row>
    <row r="3" spans="1:21" ht="30" customHeight="1" x14ac:dyDescent="0.25">
      <c r="A3" s="21"/>
      <c r="B3" s="130" t="s">
        <v>213</v>
      </c>
      <c r="C3" s="169" t="s">
        <v>300</v>
      </c>
      <c r="D3" s="129"/>
      <c r="E3" s="129"/>
      <c r="F3" s="129"/>
      <c r="G3" s="129"/>
      <c r="H3" s="129"/>
      <c r="I3" s="129"/>
      <c r="J3" s="164" t="s">
        <v>38</v>
      </c>
      <c r="K3" s="156" t="s">
        <v>39</v>
      </c>
      <c r="L3" s="31"/>
    </row>
    <row r="4" spans="1:21" ht="15" customHeight="1" x14ac:dyDescent="0.25">
      <c r="A4" s="21"/>
      <c r="B4" s="128"/>
      <c r="C4" s="128"/>
      <c r="D4" s="128"/>
      <c r="E4" s="128"/>
      <c r="F4" s="128"/>
      <c r="G4" s="128"/>
      <c r="H4" s="128"/>
      <c r="I4" s="128"/>
      <c r="J4" s="128"/>
      <c r="K4" s="128"/>
    </row>
    <row r="5" spans="1:21" ht="15" customHeight="1" x14ac:dyDescent="0.25">
      <c r="A5" s="21"/>
      <c r="B5" s="126"/>
      <c r="C5" s="166" t="str">
        <f ca="1">"Haupt-IK: " &amp; CELL("inhalt",'Angaben KH-Standort'!D26)</f>
        <v xml:space="preserve">Haupt-IK: </v>
      </c>
      <c r="D5" s="86"/>
      <c r="E5" s="166" t="str">
        <f ca="1">"Jahr: " &amp; CELL("inhalt",'Angaben KH-Standort'!D13)</f>
        <v xml:space="preserve">Jahr: </v>
      </c>
      <c r="F5" s="62"/>
      <c r="G5" s="62"/>
      <c r="H5" s="62"/>
      <c r="I5" s="62"/>
      <c r="J5" s="62"/>
      <c r="K5" s="63"/>
      <c r="L5" s="134"/>
    </row>
    <row r="6" spans="1:21" ht="15" customHeight="1" x14ac:dyDescent="0.25">
      <c r="A6" s="21"/>
      <c r="B6" s="127"/>
      <c r="C6" s="167" t="str">
        <f ca="1" xml:space="preserve"> "Standort-ID: " &amp; CELL("inhalt",'Angaben KH-Standort'!D27)</f>
        <v xml:space="preserve">Standort-ID: </v>
      </c>
      <c r="D6" s="88"/>
      <c r="E6" s="167" t="str">
        <f ca="1">CELL("inhalt",'A1'!$F$15) &amp; ". Quartal"</f>
        <v>0. Quartal</v>
      </c>
      <c r="F6" s="65"/>
      <c r="G6" s="65"/>
      <c r="H6" s="65"/>
      <c r="I6" s="65"/>
      <c r="J6" s="65"/>
      <c r="K6" s="66"/>
      <c r="L6" s="134"/>
    </row>
    <row r="7" spans="1:21" ht="15" customHeight="1" x14ac:dyDescent="0.25">
      <c r="A7" s="21"/>
      <c r="B7" s="22"/>
      <c r="C7" s="23"/>
      <c r="D7" s="24"/>
    </row>
    <row r="8" spans="1:21" ht="15" customHeight="1" x14ac:dyDescent="0.25">
      <c r="B8" s="69"/>
      <c r="C8" s="67"/>
      <c r="D8" s="67"/>
      <c r="E8" s="67"/>
      <c r="F8" s="67"/>
      <c r="G8" s="67"/>
      <c r="H8" s="67"/>
      <c r="I8" s="67"/>
      <c r="J8" s="67"/>
      <c r="K8" s="70"/>
    </row>
    <row r="9" spans="1:21" ht="15" customHeight="1" x14ac:dyDescent="0.35">
      <c r="B9" s="71"/>
      <c r="C9" s="175" t="s">
        <v>198</v>
      </c>
      <c r="D9" s="46"/>
      <c r="E9" s="46"/>
      <c r="F9" s="46"/>
      <c r="G9" s="46"/>
      <c r="H9" s="46"/>
      <c r="I9" s="46"/>
      <c r="J9" s="46"/>
      <c r="K9" s="81"/>
    </row>
    <row r="10" spans="1:21" x14ac:dyDescent="0.25">
      <c r="B10" s="71"/>
      <c r="C10" s="367" t="s">
        <v>384</v>
      </c>
      <c r="D10" s="373"/>
      <c r="E10" s="373"/>
      <c r="F10" s="373"/>
      <c r="G10" s="373"/>
      <c r="H10" s="373"/>
      <c r="I10" s="373"/>
      <c r="J10" s="46"/>
      <c r="K10" s="199" t="s">
        <v>257</v>
      </c>
    </row>
    <row r="11" spans="1:21" ht="15" customHeight="1" x14ac:dyDescent="0.25">
      <c r="B11" s="71"/>
      <c r="C11" s="373"/>
      <c r="D11" s="373"/>
      <c r="E11" s="373"/>
      <c r="F11" s="373"/>
      <c r="G11" s="373"/>
      <c r="H11" s="373"/>
      <c r="I11" s="373"/>
      <c r="J11" s="46"/>
      <c r="K11" s="206" t="s">
        <v>285</v>
      </c>
    </row>
    <row r="12" spans="1:21" ht="15" customHeight="1" x14ac:dyDescent="0.25">
      <c r="B12" s="71"/>
      <c r="C12" s="373"/>
      <c r="D12" s="373"/>
      <c r="E12" s="373"/>
      <c r="F12" s="373"/>
      <c r="G12" s="373"/>
      <c r="H12" s="373"/>
      <c r="I12" s="373"/>
      <c r="J12" s="46"/>
      <c r="K12" s="198" t="s">
        <v>258</v>
      </c>
    </row>
    <row r="13" spans="1:21" ht="15" customHeight="1" x14ac:dyDescent="0.25">
      <c r="B13" s="71"/>
      <c r="C13" s="373"/>
      <c r="D13" s="373"/>
      <c r="E13" s="373"/>
      <c r="F13" s="373"/>
      <c r="G13" s="373"/>
      <c r="H13" s="373"/>
      <c r="I13" s="373"/>
      <c r="J13" s="46"/>
      <c r="K13" s="72"/>
    </row>
    <row r="14" spans="1:21" x14ac:dyDescent="0.25">
      <c r="B14" s="71"/>
      <c r="C14" s="373"/>
      <c r="D14" s="373"/>
      <c r="E14" s="373"/>
      <c r="F14" s="373"/>
      <c r="G14" s="373"/>
      <c r="H14" s="373"/>
      <c r="I14" s="373"/>
      <c r="J14" s="46"/>
      <c r="K14" s="72"/>
    </row>
    <row r="15" spans="1:21" x14ac:dyDescent="0.25">
      <c r="B15" s="71"/>
      <c r="C15" s="373"/>
      <c r="D15" s="373"/>
      <c r="E15" s="373"/>
      <c r="F15" s="373"/>
      <c r="G15" s="373"/>
      <c r="H15" s="373"/>
      <c r="I15" s="373"/>
      <c r="J15" s="46"/>
      <c r="K15" s="72"/>
    </row>
    <row r="16" spans="1:21" x14ac:dyDescent="0.25">
      <c r="B16" s="71"/>
      <c r="C16" s="215" t="s">
        <v>289</v>
      </c>
      <c r="D16" s="215"/>
      <c r="E16" s="215"/>
      <c r="F16" s="215"/>
      <c r="G16" s="215"/>
      <c r="H16" s="215"/>
      <c r="I16" s="211"/>
      <c r="J16" s="46"/>
      <c r="K16" s="72"/>
      <c r="U16" s="38" t="str">
        <f>IF(S17-Q17&gt;0,"Es fehlen noch MUSS-ANGABEN in den mit !!! gekennzeichneten Zeilen","")</f>
        <v/>
      </c>
    </row>
    <row r="17" spans="2:32" ht="15" customHeight="1" x14ac:dyDescent="0.25">
      <c r="B17" s="228" t="str">
        <f>IF(C17&lt;&gt;"","!!!","")</f>
        <v>!!!</v>
      </c>
      <c r="C17" s="356" t="str">
        <f>IF(LEN(U17)&gt;0,U17,U16)</f>
        <v>Im Bereich ''Angaben KH-Standort'' fehlt die Jahresangabe, die für eine vollständige Erfassung erforderlich ist!</v>
      </c>
      <c r="D17" s="356"/>
      <c r="E17" s="356"/>
      <c r="F17" s="356"/>
      <c r="G17" s="207"/>
      <c r="H17" s="207"/>
      <c r="I17" s="46"/>
      <c r="J17" s="46"/>
      <c r="K17" s="72"/>
      <c r="Q17" s="38">
        <f t="shared" ref="Q17" si="0">SUM(Q19:Q103)</f>
        <v>0</v>
      </c>
      <c r="S17" s="38">
        <f>SUM(S19:S103)</f>
        <v>0</v>
      </c>
      <c r="U17" s="38" t="str">
        <f>IF(R19="KJA","Im Bereich ''Angaben KH-Standort'' fehlt die Jahresangabe, die für eine vollständige Erfassung erforderlich ist!","")</f>
        <v>Im Bereich ''Angaben KH-Standort'' fehlt die Jahresangabe, die für eine vollständige Erfassung erforderlich ist!</v>
      </c>
    </row>
    <row r="18" spans="2:32" ht="46.15" customHeight="1" x14ac:dyDescent="0.25">
      <c r="B18" s="71"/>
      <c r="C18" s="232" t="s">
        <v>16</v>
      </c>
      <c r="D18" s="269" t="s">
        <v>256</v>
      </c>
      <c r="E18" s="269" t="s">
        <v>233</v>
      </c>
      <c r="F18" s="270" t="str">
        <f ca="1">"Anzahl Behandlungstage im " &amp; E6</f>
        <v>Anzahl Behandlungstage im 0. Quartal</v>
      </c>
      <c r="G18" s="82" t="s">
        <v>143</v>
      </c>
      <c r="H18" s="46"/>
      <c r="I18" s="46"/>
      <c r="J18" s="46"/>
      <c r="K18" s="72"/>
    </row>
    <row r="19" spans="2:32" ht="15" customHeight="1" x14ac:dyDescent="0.25">
      <c r="B19" s="78" t="str">
        <f>IF(SUM(W19:Z19)&lt;4,"!!!","")</f>
        <v>!!!</v>
      </c>
      <c r="C19" s="271"/>
      <c r="D19" s="272"/>
      <c r="E19" s="272"/>
      <c r="F19" s="273"/>
      <c r="G19" s="82"/>
      <c r="H19" s="46"/>
      <c r="I19" s="46"/>
      <c r="J19" s="46"/>
      <c r="K19" s="72"/>
      <c r="Q19" s="38">
        <f>IF(LEN(B19)&gt;0,0,1)</f>
        <v>0</v>
      </c>
      <c r="R19" s="38" t="str">
        <f>IF('Angaben KH-Standort'!$D$13&gt;0,"VJ","KJA")</f>
        <v>KJA</v>
      </c>
      <c r="S19" s="38">
        <f>VLOOKUP($C19,{"29 - Psychiatrie (Erwachsene)",1;"30 - Kinder- und Jugendpsychiatrie",1;"31 - Psychosomatik",1;"00 - Bitte eine Fachabteilung auswählen",0;0,0},2,0)</f>
        <v>0</v>
      </c>
      <c r="T19" s="38" t="str">
        <f>IF(S19=1,R19,"Leer")</f>
        <v>Leer</v>
      </c>
      <c r="V19" s="38" t="str">
        <f>VLOOKUP($C19,{"29 - Psychiatrie (Erwachsene)","Psychiatrie";"30 - Kinder- und Jugendpsychiatrie","KJPsychiatrie";"31 - Psychosomatik","Psychosomatik";"00 - Bitte eine Fachabteilung auswählen","LEER";0,"Leer"},2,0)</f>
        <v>Leer</v>
      </c>
      <c r="W19" s="38">
        <f>IF(LEN($C19)&gt;0,1,0)</f>
        <v>0</v>
      </c>
      <c r="X19" s="38">
        <f>IF(VALUE($D19)&gt;0,1,0)</f>
        <v>0</v>
      </c>
      <c r="Y19" s="38">
        <f>IF(LEN($E19)&gt;0,1,0)</f>
        <v>0</v>
      </c>
      <c r="Z19" s="38">
        <f>IF(LEN($F19)&gt;0,1,0)</f>
        <v>0</v>
      </c>
    </row>
    <row r="20" spans="2:32" ht="15" customHeight="1" x14ac:dyDescent="0.25">
      <c r="B20" s="78" t="str">
        <f t="shared" ref="B20:B83" si="1">IF(SUM(W20:Z20)&lt;4,"!!!","")</f>
        <v>!!!</v>
      </c>
      <c r="C20" s="271"/>
      <c r="D20" s="272"/>
      <c r="E20" s="272"/>
      <c r="F20" s="273"/>
      <c r="G20" s="82"/>
      <c r="H20" s="46"/>
      <c r="I20" s="46"/>
      <c r="J20" s="46"/>
      <c r="K20" s="72"/>
      <c r="Q20" s="38">
        <f t="shared" ref="Q20:Q83" si="2">IF(LEN(B20)&gt;0,0,1)</f>
        <v>0</v>
      </c>
      <c r="R20" s="38" t="str">
        <f>IF('Angaben KH-Standort'!$D$13&gt;0,"VJ","KJA")</f>
        <v>KJA</v>
      </c>
      <c r="S20" s="38">
        <f>VLOOKUP($C20,{"29 - Psychiatrie (Erwachsene)",1;"30 - Kinder- und Jugendpsychiatrie",1;"31 - Psychosomatik",1;"00 - Bitte eine Fachabteilung auswählen",0;0,0},2,0)</f>
        <v>0</v>
      </c>
      <c r="T20" s="38" t="str">
        <f t="shared" ref="T20:T83" si="3">IF(S20=1,R20,"Leer")</f>
        <v>Leer</v>
      </c>
      <c r="U20" s="38" t="str">
        <f>VLOOKUP($C19,{"29 - Psychiatrie (Erwachsene)","Einrichtungen2";"30 - Kinder- und Jugendpsychiatrie","Einrichtungen2";"31 - Psychosomatik","Einrichtungen2";"00 - Bitte eine Fachabteilung auswählen","Leer";0,"Leer";"","Leer"},2,0)</f>
        <v>Leer</v>
      </c>
      <c r="V20" s="38" t="str">
        <f>VLOOKUP($C20,{"29 - Psychiatrie (Erwachsene)","Psychiatrie";"30 - Kinder- und Jugendpsychiatrie","KJPsychiatrie";"31 - Psychosomatik","Psychosomatik";"00 - Bitte eine Fachabteilung auswählen","LEER";0,"Leer"},2,0)</f>
        <v>Leer</v>
      </c>
      <c r="W20" s="38">
        <f t="shared" ref="W20:W83" si="4">IF(LEN($C20)&gt;0,1,0)</f>
        <v>0</v>
      </c>
      <c r="X20" s="38">
        <f t="shared" ref="X20:X83" si="5">IF(VALUE($D20)&gt;0,1,0)</f>
        <v>0</v>
      </c>
      <c r="Y20" s="38">
        <f t="shared" ref="Y20:Y83" si="6">IF(LEN($E20)&gt;0,1,0)</f>
        <v>0</v>
      </c>
      <c r="Z20" s="38">
        <f t="shared" ref="Z20:Z83" si="7">IF(LEN($F20)&gt;0,1,0)</f>
        <v>0</v>
      </c>
    </row>
    <row r="21" spans="2:32" ht="15" customHeight="1" x14ac:dyDescent="0.25">
      <c r="B21" s="78" t="str">
        <f t="shared" si="1"/>
        <v>!!!</v>
      </c>
      <c r="C21" s="271"/>
      <c r="D21" s="272"/>
      <c r="E21" s="272"/>
      <c r="F21" s="273"/>
      <c r="G21" s="46"/>
      <c r="H21" s="46"/>
      <c r="I21" s="46"/>
      <c r="J21" s="46"/>
      <c r="K21" s="72"/>
      <c r="Q21" s="38">
        <f t="shared" si="2"/>
        <v>0</v>
      </c>
      <c r="R21" s="38" t="str">
        <f>IF('Angaben KH-Standort'!$D$13&gt;0,"VJ","KJA")</f>
        <v>KJA</v>
      </c>
      <c r="S21" s="38">
        <f>VLOOKUP($C21,{"29 - Psychiatrie (Erwachsene)",1;"30 - Kinder- und Jugendpsychiatrie",1;"31 - Psychosomatik",1;"00 - Bitte eine Fachabteilung auswählen",0;0,0},2,0)</f>
        <v>0</v>
      </c>
      <c r="T21" s="38" t="str">
        <f t="shared" si="3"/>
        <v>Leer</v>
      </c>
      <c r="U21" s="38" t="str">
        <f>VLOOKUP($C20,{"29 - Psychiatrie (Erwachsene)","Einrichtungen2";"30 - Kinder- und Jugendpsychiatrie","Einrichtungen2";"31 - Psychosomatik","Einrichtungen2";"00 - Bitte eine Fachabteilung auswählen","Leer";0,"Leer";"","Leer"},2,0)</f>
        <v>Leer</v>
      </c>
      <c r="V21" s="38" t="str">
        <f>VLOOKUP($C21,{"29 - Psychiatrie (Erwachsene)","Psychiatrie";"30 - Kinder- und Jugendpsychiatrie","KJPsychiatrie";"31 - Psychosomatik","Psychosomatik";"00 - Bitte eine Fachabteilung auswählen","LEER";0,"Leer"},2,0)</f>
        <v>Leer</v>
      </c>
      <c r="W21" s="38">
        <f t="shared" si="4"/>
        <v>0</v>
      </c>
      <c r="X21" s="38">
        <f t="shared" si="5"/>
        <v>0</v>
      </c>
      <c r="Y21" s="38">
        <f t="shared" si="6"/>
        <v>0</v>
      </c>
      <c r="Z21" s="38">
        <f t="shared" si="7"/>
        <v>0</v>
      </c>
    </row>
    <row r="22" spans="2:32" ht="15" customHeight="1" x14ac:dyDescent="0.25">
      <c r="B22" s="78" t="str">
        <f t="shared" si="1"/>
        <v>!!!</v>
      </c>
      <c r="C22" s="271"/>
      <c r="D22" s="272"/>
      <c r="E22" s="272"/>
      <c r="F22" s="273"/>
      <c r="G22" s="46"/>
      <c r="H22" s="46"/>
      <c r="I22" s="46"/>
      <c r="J22" s="46"/>
      <c r="K22" s="72"/>
      <c r="Q22" s="38">
        <f t="shared" si="2"/>
        <v>0</v>
      </c>
      <c r="R22" s="38" t="str">
        <f>IF('Angaben KH-Standort'!$D$13&gt;0,"VJ","KJA")</f>
        <v>KJA</v>
      </c>
      <c r="S22" s="38">
        <f>VLOOKUP($C22,{"29 - Psychiatrie (Erwachsene)",1;"30 - Kinder- und Jugendpsychiatrie",1;"31 - Psychosomatik",1;"00 - Bitte eine Fachabteilung auswählen",0;0,0},2,0)</f>
        <v>0</v>
      </c>
      <c r="T22" s="38" t="str">
        <f t="shared" si="3"/>
        <v>Leer</v>
      </c>
      <c r="U22" s="38" t="str">
        <f>VLOOKUP($C21,{"29 - Psychiatrie (Erwachsene)","Einrichtungen2";"30 - Kinder- und Jugendpsychiatrie","Einrichtungen2";"31 - Psychosomatik","Einrichtungen2";"00 - Bitte eine Fachabteilung auswählen","Leer";0,"Leer";"","Leer"},2,0)</f>
        <v>Leer</v>
      </c>
      <c r="V22" s="38" t="str">
        <f>VLOOKUP($C22,{"29 - Psychiatrie (Erwachsene)","Psychiatrie";"30 - Kinder- und Jugendpsychiatrie","KJPsychiatrie";"31 - Psychosomatik","Psychosomatik";"00 - Bitte eine Fachabteilung auswählen","LEER";0,"Leer"},2,0)</f>
        <v>Leer</v>
      </c>
      <c r="W22" s="38">
        <f t="shared" si="4"/>
        <v>0</v>
      </c>
      <c r="X22" s="38">
        <f t="shared" si="5"/>
        <v>0</v>
      </c>
      <c r="Y22" s="38">
        <f t="shared" si="6"/>
        <v>0</v>
      </c>
      <c r="Z22" s="38">
        <f t="shared" si="7"/>
        <v>0</v>
      </c>
    </row>
    <row r="23" spans="2:32" ht="15" customHeight="1" x14ac:dyDescent="0.25">
      <c r="B23" s="78" t="str">
        <f t="shared" si="1"/>
        <v>!!!</v>
      </c>
      <c r="C23" s="271"/>
      <c r="D23" s="272"/>
      <c r="E23" s="272"/>
      <c r="F23" s="273"/>
      <c r="G23" s="46"/>
      <c r="H23" s="46"/>
      <c r="I23" s="46"/>
      <c r="J23" s="46"/>
      <c r="K23" s="72"/>
      <c r="Q23" s="38">
        <f t="shared" si="2"/>
        <v>0</v>
      </c>
      <c r="R23" s="38" t="str">
        <f>IF('Angaben KH-Standort'!$D$13&gt;0,"VJ","KJA")</f>
        <v>KJA</v>
      </c>
      <c r="S23" s="38">
        <f>VLOOKUP($C23,{"29 - Psychiatrie (Erwachsene)",1;"30 - Kinder- und Jugendpsychiatrie",1;"31 - Psychosomatik",1;"00 - Bitte eine Fachabteilung auswählen",0;0,0},2,0)</f>
        <v>0</v>
      </c>
      <c r="T23" s="38" t="str">
        <f t="shared" si="3"/>
        <v>Leer</v>
      </c>
      <c r="U23" s="38" t="str">
        <f>VLOOKUP($C22,{"29 - Psychiatrie (Erwachsene)","Einrichtungen2";"30 - Kinder- und Jugendpsychiatrie","Einrichtungen2";"31 - Psychosomatik","Einrichtungen2";"00 - Bitte eine Fachabteilung auswählen","Leer";0,"Leer";"","Leer"},2,0)</f>
        <v>Leer</v>
      </c>
      <c r="V23" s="38" t="str">
        <f>VLOOKUP($C23,{"29 - Psychiatrie (Erwachsene)","Psychiatrie";"30 - Kinder- und Jugendpsychiatrie","KJPsychiatrie";"31 - Psychosomatik","Psychosomatik";"00 - Bitte eine Fachabteilung auswählen","LEER";0,"Leer"},2,0)</f>
        <v>Leer</v>
      </c>
      <c r="W23" s="38">
        <f t="shared" si="4"/>
        <v>0</v>
      </c>
      <c r="X23" s="38">
        <f t="shared" si="5"/>
        <v>0</v>
      </c>
      <c r="Y23" s="38">
        <f t="shared" si="6"/>
        <v>0</v>
      </c>
      <c r="Z23" s="38">
        <f t="shared" si="7"/>
        <v>0</v>
      </c>
    </row>
    <row r="24" spans="2:32" ht="15" customHeight="1" x14ac:dyDescent="0.25">
      <c r="B24" s="78" t="str">
        <f t="shared" si="1"/>
        <v>!!!</v>
      </c>
      <c r="C24" s="271"/>
      <c r="D24" s="272"/>
      <c r="E24" s="272"/>
      <c r="F24" s="273"/>
      <c r="G24" s="46"/>
      <c r="H24" s="46"/>
      <c r="I24" s="46"/>
      <c r="J24" s="46"/>
      <c r="K24" s="72"/>
      <c r="Q24" s="38">
        <f t="shared" si="2"/>
        <v>0</v>
      </c>
      <c r="R24" s="38" t="str">
        <f>IF('Angaben KH-Standort'!$D$13&gt;0,"VJ","KJA")</f>
        <v>KJA</v>
      </c>
      <c r="S24" s="38">
        <f>VLOOKUP($C24,{"29 - Psychiatrie (Erwachsene)",1;"30 - Kinder- und Jugendpsychiatrie",1;"31 - Psychosomatik",1;"00 - Bitte eine Fachabteilung auswählen",0;0,0},2,0)</f>
        <v>0</v>
      </c>
      <c r="T24" s="38" t="str">
        <f t="shared" si="3"/>
        <v>Leer</v>
      </c>
      <c r="U24" s="38" t="str">
        <f>VLOOKUP($C23,{"29 - Psychiatrie (Erwachsene)","Einrichtungen2";"30 - Kinder- und Jugendpsychiatrie","Einrichtungen2";"31 - Psychosomatik","Einrichtungen2";"00 - Bitte eine Fachabteilung auswählen","Leer";0,"Leer";"","Leer"},2,0)</f>
        <v>Leer</v>
      </c>
      <c r="V24" s="38" t="str">
        <f>VLOOKUP($C24,{"29 - Psychiatrie (Erwachsene)","Psychiatrie";"30 - Kinder- und Jugendpsychiatrie","KJPsychiatrie";"31 - Psychosomatik","Psychosomatik";"00 - Bitte eine Fachabteilung auswählen","LEER";0,"Leer"},2,0)</f>
        <v>Leer</v>
      </c>
      <c r="W24" s="38">
        <f t="shared" si="4"/>
        <v>0</v>
      </c>
      <c r="X24" s="38">
        <f t="shared" si="5"/>
        <v>0</v>
      </c>
      <c r="Y24" s="38">
        <f t="shared" si="6"/>
        <v>0</v>
      </c>
      <c r="Z24" s="38">
        <f t="shared" si="7"/>
        <v>0</v>
      </c>
    </row>
    <row r="25" spans="2:32" ht="15" customHeight="1" x14ac:dyDescent="0.25">
      <c r="B25" s="78" t="str">
        <f t="shared" si="1"/>
        <v>!!!</v>
      </c>
      <c r="C25" s="271"/>
      <c r="D25" s="272"/>
      <c r="E25" s="272"/>
      <c r="F25" s="273"/>
      <c r="G25" s="46"/>
      <c r="H25" s="46"/>
      <c r="I25" s="46"/>
      <c r="J25" s="46"/>
      <c r="K25" s="72"/>
      <c r="Q25" s="38">
        <f t="shared" si="2"/>
        <v>0</v>
      </c>
      <c r="R25" s="38" t="str">
        <f>IF('Angaben KH-Standort'!$D$13&gt;0,"VJ","KJA")</f>
        <v>KJA</v>
      </c>
      <c r="S25" s="38">
        <f>VLOOKUP($C25,{"29 - Psychiatrie (Erwachsene)",1;"30 - Kinder- und Jugendpsychiatrie",1;"31 - Psychosomatik",1;"00 - Bitte eine Fachabteilung auswählen",0;0,0},2,0)</f>
        <v>0</v>
      </c>
      <c r="T25" s="38" t="str">
        <f t="shared" si="3"/>
        <v>Leer</v>
      </c>
      <c r="U25" s="38" t="str">
        <f>VLOOKUP($C24,{"29 - Psychiatrie (Erwachsene)","Einrichtungen2";"30 - Kinder- und Jugendpsychiatrie","Einrichtungen2";"31 - Psychosomatik","Einrichtungen2";"00 - Bitte eine Fachabteilung auswählen","Leer";0,"Leer";"","Leer"},2,0)</f>
        <v>Leer</v>
      </c>
      <c r="V25" s="38" t="str">
        <f>VLOOKUP($C25,{"29 - Psychiatrie (Erwachsene)","Psychiatrie";"30 - Kinder- und Jugendpsychiatrie","KJPsychiatrie";"31 - Psychosomatik","Psychosomatik";"00 - Bitte eine Fachabteilung auswählen","LEER";0,"Leer"},2,0)</f>
        <v>Leer</v>
      </c>
      <c r="W25" s="38">
        <f t="shared" si="4"/>
        <v>0</v>
      </c>
      <c r="X25" s="38">
        <f t="shared" si="5"/>
        <v>0</v>
      </c>
      <c r="Y25" s="38">
        <f t="shared" si="6"/>
        <v>0</v>
      </c>
      <c r="Z25" s="38">
        <f t="shared" si="7"/>
        <v>0</v>
      </c>
    </row>
    <row r="26" spans="2:32" s="30" customFormat="1" ht="15" customHeight="1" x14ac:dyDescent="0.25">
      <c r="B26" s="78" t="str">
        <f t="shared" si="1"/>
        <v>!!!</v>
      </c>
      <c r="C26" s="271"/>
      <c r="D26" s="272"/>
      <c r="E26" s="272"/>
      <c r="F26" s="273"/>
      <c r="G26" s="124"/>
      <c r="H26" s="124"/>
      <c r="I26" s="124"/>
      <c r="J26" s="124"/>
      <c r="K26" s="172"/>
      <c r="M26" s="38"/>
      <c r="N26" s="38"/>
      <c r="O26" s="38"/>
      <c r="P26" s="38"/>
      <c r="Q26" s="38">
        <f t="shared" si="2"/>
        <v>0</v>
      </c>
      <c r="R26" s="38" t="str">
        <f>IF('Angaben KH-Standort'!$D$13&gt;0,"VJ","KJA")</f>
        <v>KJA</v>
      </c>
      <c r="S26" s="38">
        <f>VLOOKUP($C26,{"29 - Psychiatrie (Erwachsene)",1;"30 - Kinder- und Jugendpsychiatrie",1;"31 - Psychosomatik",1;"00 - Bitte eine Fachabteilung auswählen",0;0,0},2,0)</f>
        <v>0</v>
      </c>
      <c r="T26" s="38" t="str">
        <f t="shared" si="3"/>
        <v>Leer</v>
      </c>
      <c r="U26" s="38" t="str">
        <f>VLOOKUP($C25,{"29 - Psychiatrie (Erwachsene)","Einrichtungen2";"30 - Kinder- und Jugendpsychiatrie","Einrichtungen2";"31 - Psychosomatik","Einrichtungen2";"00 - Bitte eine Fachabteilung auswählen","Leer";0,"Leer";"","Leer"},2,0)</f>
        <v>Leer</v>
      </c>
      <c r="V26" s="38" t="str">
        <f>VLOOKUP($C26,{"29 - Psychiatrie (Erwachsene)","Psychiatrie";"30 - Kinder- und Jugendpsychiatrie","KJPsychiatrie";"31 - Psychosomatik","Psychosomatik";"00 - Bitte eine Fachabteilung auswählen","LEER";0,"Leer"},2,0)</f>
        <v>Leer</v>
      </c>
      <c r="W26" s="38">
        <f t="shared" si="4"/>
        <v>0</v>
      </c>
      <c r="X26" s="38">
        <f t="shared" si="5"/>
        <v>0</v>
      </c>
      <c r="Y26" s="38">
        <f t="shared" si="6"/>
        <v>0</v>
      </c>
      <c r="Z26" s="38">
        <f t="shared" si="7"/>
        <v>0</v>
      </c>
      <c r="AA26" s="9"/>
      <c r="AB26" s="9"/>
      <c r="AC26" s="9"/>
      <c r="AE26" s="9"/>
      <c r="AF26" s="9"/>
    </row>
    <row r="27" spans="2:32" s="30" customFormat="1" ht="15" customHeight="1" x14ac:dyDescent="0.25">
      <c r="B27" s="78" t="str">
        <f t="shared" si="1"/>
        <v>!!!</v>
      </c>
      <c r="C27" s="271"/>
      <c r="D27" s="272"/>
      <c r="E27" s="272"/>
      <c r="F27" s="273"/>
      <c r="G27" s="124"/>
      <c r="H27" s="124"/>
      <c r="I27" s="124"/>
      <c r="J27" s="124"/>
      <c r="K27" s="172"/>
      <c r="M27" s="38"/>
      <c r="N27" s="38"/>
      <c r="O27" s="38"/>
      <c r="P27" s="38"/>
      <c r="Q27" s="38">
        <f t="shared" si="2"/>
        <v>0</v>
      </c>
      <c r="R27" s="38" t="str">
        <f>IF('Angaben KH-Standort'!$D$13&gt;0,"VJ","KJA")</f>
        <v>KJA</v>
      </c>
      <c r="S27" s="38">
        <f>VLOOKUP($C27,{"29 - Psychiatrie (Erwachsene)",1;"30 - Kinder- und Jugendpsychiatrie",1;"31 - Psychosomatik",1;"00 - Bitte eine Fachabteilung auswählen",0;0,0},2,0)</f>
        <v>0</v>
      </c>
      <c r="T27" s="38" t="str">
        <f t="shared" si="3"/>
        <v>Leer</v>
      </c>
      <c r="U27" s="38" t="str">
        <f>VLOOKUP($C26,{"29 - Psychiatrie (Erwachsene)","Einrichtungen2";"30 - Kinder- und Jugendpsychiatrie","Einrichtungen2";"31 - Psychosomatik","Einrichtungen2";"00 - Bitte eine Fachabteilung auswählen","Leer";0,"Leer";"","Leer"},2,0)</f>
        <v>Leer</v>
      </c>
      <c r="V27" s="38" t="str">
        <f>VLOOKUP($C27,{"29 - Psychiatrie (Erwachsene)","Psychiatrie";"30 - Kinder- und Jugendpsychiatrie","KJPsychiatrie";"31 - Psychosomatik","Psychosomatik";"00 - Bitte eine Fachabteilung auswählen","LEER";0,"Leer"},2,0)</f>
        <v>Leer</v>
      </c>
      <c r="W27" s="38">
        <f t="shared" si="4"/>
        <v>0</v>
      </c>
      <c r="X27" s="38">
        <f t="shared" si="5"/>
        <v>0</v>
      </c>
      <c r="Y27" s="38">
        <f t="shared" si="6"/>
        <v>0</v>
      </c>
      <c r="Z27" s="38">
        <f t="shared" si="7"/>
        <v>0</v>
      </c>
      <c r="AA27" s="9"/>
      <c r="AB27" s="9"/>
      <c r="AC27" s="9"/>
      <c r="AE27" s="9"/>
      <c r="AF27" s="9"/>
    </row>
    <row r="28" spans="2:32" s="30" customFormat="1" ht="15" customHeight="1" x14ac:dyDescent="0.25">
      <c r="B28" s="78" t="str">
        <f t="shared" si="1"/>
        <v>!!!</v>
      </c>
      <c r="C28" s="271"/>
      <c r="D28" s="272"/>
      <c r="E28" s="272"/>
      <c r="F28" s="273"/>
      <c r="G28" s="124"/>
      <c r="H28" s="124"/>
      <c r="I28" s="124"/>
      <c r="J28" s="124"/>
      <c r="K28" s="172"/>
      <c r="M28" s="38"/>
      <c r="N28" s="38"/>
      <c r="O28" s="38"/>
      <c r="P28" s="38"/>
      <c r="Q28" s="38">
        <f t="shared" si="2"/>
        <v>0</v>
      </c>
      <c r="R28" s="38" t="str">
        <f>IF('Angaben KH-Standort'!$D$13&gt;0,"VJ","KJA")</f>
        <v>KJA</v>
      </c>
      <c r="S28" s="38">
        <f>VLOOKUP($C28,{"29 - Psychiatrie (Erwachsene)",1;"30 - Kinder- und Jugendpsychiatrie",1;"31 - Psychosomatik",1;"00 - Bitte eine Fachabteilung auswählen",0;0,0},2,0)</f>
        <v>0</v>
      </c>
      <c r="T28" s="38" t="str">
        <f t="shared" si="3"/>
        <v>Leer</v>
      </c>
      <c r="U28" s="38" t="str">
        <f>VLOOKUP($C27,{"29 - Psychiatrie (Erwachsene)","Einrichtungen2";"30 - Kinder- und Jugendpsychiatrie","Einrichtungen2";"31 - Psychosomatik","Einrichtungen2";"00 - Bitte eine Fachabteilung auswählen","Leer";0,"Leer";"","Leer"},2,0)</f>
        <v>Leer</v>
      </c>
      <c r="V28" s="38" t="str">
        <f>VLOOKUP($C28,{"29 - Psychiatrie (Erwachsene)","Psychiatrie";"30 - Kinder- und Jugendpsychiatrie","KJPsychiatrie";"31 - Psychosomatik","Psychosomatik";"00 - Bitte eine Fachabteilung auswählen","LEER";0,"Leer"},2,0)</f>
        <v>Leer</v>
      </c>
      <c r="W28" s="38">
        <f t="shared" si="4"/>
        <v>0</v>
      </c>
      <c r="X28" s="38">
        <f t="shared" si="5"/>
        <v>0</v>
      </c>
      <c r="Y28" s="38">
        <f t="shared" si="6"/>
        <v>0</v>
      </c>
      <c r="Z28" s="38">
        <f t="shared" si="7"/>
        <v>0</v>
      </c>
      <c r="AA28" s="9"/>
      <c r="AB28" s="9"/>
      <c r="AC28" s="9"/>
      <c r="AE28" s="9"/>
      <c r="AF28" s="9"/>
    </row>
    <row r="29" spans="2:32" s="30" customFormat="1" ht="15" customHeight="1" x14ac:dyDescent="0.25">
      <c r="B29" s="78" t="str">
        <f t="shared" si="1"/>
        <v>!!!</v>
      </c>
      <c r="C29" s="271"/>
      <c r="D29" s="272"/>
      <c r="E29" s="272"/>
      <c r="F29" s="273"/>
      <c r="G29" s="124"/>
      <c r="H29" s="124"/>
      <c r="I29" s="124"/>
      <c r="J29" s="124"/>
      <c r="K29" s="172"/>
      <c r="M29" s="38"/>
      <c r="N29" s="38"/>
      <c r="O29" s="38"/>
      <c r="P29" s="38"/>
      <c r="Q29" s="38">
        <f t="shared" si="2"/>
        <v>0</v>
      </c>
      <c r="R29" s="38" t="str">
        <f>IF('Angaben KH-Standort'!$D$13&gt;0,"VJ","KJA")</f>
        <v>KJA</v>
      </c>
      <c r="S29" s="38">
        <f>VLOOKUP($C29,{"29 - Psychiatrie (Erwachsene)",1;"30 - Kinder- und Jugendpsychiatrie",1;"31 - Psychosomatik",1;"00 - Bitte eine Fachabteilung auswählen",0;0,0},2,0)</f>
        <v>0</v>
      </c>
      <c r="T29" s="38" t="str">
        <f t="shared" si="3"/>
        <v>Leer</v>
      </c>
      <c r="U29" s="38" t="str">
        <f>VLOOKUP($C28,{"29 - Psychiatrie (Erwachsene)","Einrichtungen2";"30 - Kinder- und Jugendpsychiatrie","Einrichtungen2";"31 - Psychosomatik","Einrichtungen2";"00 - Bitte eine Fachabteilung auswählen","Leer";0,"Leer";"","Leer"},2,0)</f>
        <v>Leer</v>
      </c>
      <c r="V29" s="38" t="str">
        <f>VLOOKUP($C29,{"29 - Psychiatrie (Erwachsene)","Psychiatrie";"30 - Kinder- und Jugendpsychiatrie","KJPsychiatrie";"31 - Psychosomatik","Psychosomatik";"00 - Bitte eine Fachabteilung auswählen","LEER";0,"Leer"},2,0)</f>
        <v>Leer</v>
      </c>
      <c r="W29" s="38">
        <f t="shared" si="4"/>
        <v>0</v>
      </c>
      <c r="X29" s="38">
        <f t="shared" si="5"/>
        <v>0</v>
      </c>
      <c r="Y29" s="38">
        <f t="shared" si="6"/>
        <v>0</v>
      </c>
      <c r="Z29" s="38">
        <f t="shared" si="7"/>
        <v>0</v>
      </c>
      <c r="AA29" s="9"/>
      <c r="AB29" s="9"/>
      <c r="AC29" s="9"/>
      <c r="AE29" s="9"/>
      <c r="AF29" s="9"/>
    </row>
    <row r="30" spans="2:32" s="30" customFormat="1" ht="15" customHeight="1" x14ac:dyDescent="0.25">
      <c r="B30" s="78" t="str">
        <f t="shared" si="1"/>
        <v>!!!</v>
      </c>
      <c r="C30" s="271"/>
      <c r="D30" s="272"/>
      <c r="E30" s="272"/>
      <c r="F30" s="273"/>
      <c r="G30" s="124"/>
      <c r="H30" s="124"/>
      <c r="I30" s="124"/>
      <c r="J30" s="124"/>
      <c r="K30" s="172"/>
      <c r="M30" s="38"/>
      <c r="N30" s="38"/>
      <c r="O30" s="38"/>
      <c r="P30" s="38"/>
      <c r="Q30" s="38">
        <f t="shared" si="2"/>
        <v>0</v>
      </c>
      <c r="R30" s="38" t="str">
        <f>IF('Angaben KH-Standort'!$D$13&gt;0,"VJ","KJA")</f>
        <v>KJA</v>
      </c>
      <c r="S30" s="38">
        <f>VLOOKUP($C30,{"29 - Psychiatrie (Erwachsene)",1;"30 - Kinder- und Jugendpsychiatrie",1;"31 - Psychosomatik",1;"00 - Bitte eine Fachabteilung auswählen",0;0,0},2,0)</f>
        <v>0</v>
      </c>
      <c r="T30" s="38" t="str">
        <f t="shared" si="3"/>
        <v>Leer</v>
      </c>
      <c r="U30" s="38" t="str">
        <f>VLOOKUP($C29,{"29 - Psychiatrie (Erwachsene)","Einrichtungen2";"30 - Kinder- und Jugendpsychiatrie","Einrichtungen2";"31 - Psychosomatik","Einrichtungen2";"00 - Bitte eine Fachabteilung auswählen","Leer";0,"Leer";"","Leer"},2,0)</f>
        <v>Leer</v>
      </c>
      <c r="V30" s="38" t="str">
        <f>VLOOKUP($C30,{"29 - Psychiatrie (Erwachsene)","Psychiatrie";"30 - Kinder- und Jugendpsychiatrie","KJPsychiatrie";"31 - Psychosomatik","Psychosomatik";"00 - Bitte eine Fachabteilung auswählen","LEER";0,"Leer"},2,0)</f>
        <v>Leer</v>
      </c>
      <c r="W30" s="38">
        <f t="shared" si="4"/>
        <v>0</v>
      </c>
      <c r="X30" s="38">
        <f t="shared" si="5"/>
        <v>0</v>
      </c>
      <c r="Y30" s="38">
        <f t="shared" si="6"/>
        <v>0</v>
      </c>
      <c r="Z30" s="38">
        <f t="shared" si="7"/>
        <v>0</v>
      </c>
      <c r="AA30" s="9"/>
      <c r="AB30" s="9"/>
      <c r="AC30" s="9"/>
      <c r="AE30" s="9"/>
      <c r="AF30" s="9"/>
    </row>
    <row r="31" spans="2:32" s="30" customFormat="1" ht="15" customHeight="1" x14ac:dyDescent="0.25">
      <c r="B31" s="78" t="str">
        <f t="shared" si="1"/>
        <v>!!!</v>
      </c>
      <c r="C31" s="271"/>
      <c r="D31" s="272"/>
      <c r="E31" s="272"/>
      <c r="F31" s="273"/>
      <c r="G31" s="124"/>
      <c r="H31" s="124"/>
      <c r="I31" s="124"/>
      <c r="J31" s="124"/>
      <c r="K31" s="172"/>
      <c r="M31" s="38"/>
      <c r="N31" s="38"/>
      <c r="O31" s="38"/>
      <c r="P31" s="38"/>
      <c r="Q31" s="38">
        <f t="shared" si="2"/>
        <v>0</v>
      </c>
      <c r="R31" s="38" t="str">
        <f>IF('Angaben KH-Standort'!$D$13&gt;0,"VJ","KJA")</f>
        <v>KJA</v>
      </c>
      <c r="S31" s="38">
        <f>VLOOKUP($C31,{"29 - Psychiatrie (Erwachsene)",1;"30 - Kinder- und Jugendpsychiatrie",1;"31 - Psychosomatik",1;"00 - Bitte eine Fachabteilung auswählen",0;0,0},2,0)</f>
        <v>0</v>
      </c>
      <c r="T31" s="38" t="str">
        <f t="shared" si="3"/>
        <v>Leer</v>
      </c>
      <c r="U31" s="38" t="str">
        <f>VLOOKUP($C30,{"29 - Psychiatrie (Erwachsene)","Einrichtungen2";"30 - Kinder- und Jugendpsychiatrie","Einrichtungen2";"31 - Psychosomatik","Einrichtungen2";"00 - Bitte eine Fachabteilung auswählen","Leer";0,"Leer";"","Leer"},2,0)</f>
        <v>Leer</v>
      </c>
      <c r="V31" s="38" t="str">
        <f>VLOOKUP($C31,{"29 - Psychiatrie (Erwachsene)","Psychiatrie";"30 - Kinder- und Jugendpsychiatrie","KJPsychiatrie";"31 - Psychosomatik","Psychosomatik";"00 - Bitte eine Fachabteilung auswählen","LEER";0,"Leer"},2,0)</f>
        <v>Leer</v>
      </c>
      <c r="W31" s="38">
        <f t="shared" si="4"/>
        <v>0</v>
      </c>
      <c r="X31" s="38">
        <f t="shared" si="5"/>
        <v>0</v>
      </c>
      <c r="Y31" s="38">
        <f t="shared" si="6"/>
        <v>0</v>
      </c>
      <c r="Z31" s="38">
        <f t="shared" si="7"/>
        <v>0</v>
      </c>
      <c r="AA31" s="9"/>
      <c r="AB31" s="9"/>
      <c r="AC31" s="9"/>
      <c r="AE31" s="9"/>
      <c r="AF31" s="9"/>
    </row>
    <row r="32" spans="2:32" s="30" customFormat="1" ht="15" customHeight="1" x14ac:dyDescent="0.25">
      <c r="B32" s="78" t="str">
        <f t="shared" si="1"/>
        <v>!!!</v>
      </c>
      <c r="C32" s="271"/>
      <c r="D32" s="272"/>
      <c r="E32" s="272"/>
      <c r="F32" s="273"/>
      <c r="G32" s="124"/>
      <c r="H32" s="124"/>
      <c r="I32" s="124"/>
      <c r="J32" s="124"/>
      <c r="K32" s="172"/>
      <c r="M32" s="38"/>
      <c r="N32" s="38"/>
      <c r="O32" s="38"/>
      <c r="P32" s="38"/>
      <c r="Q32" s="38">
        <f t="shared" si="2"/>
        <v>0</v>
      </c>
      <c r="R32" s="38" t="str">
        <f>IF('Angaben KH-Standort'!$D$13&gt;0,"VJ","KJA")</f>
        <v>KJA</v>
      </c>
      <c r="S32" s="38">
        <f>VLOOKUP($C32,{"29 - Psychiatrie (Erwachsene)",1;"30 - Kinder- und Jugendpsychiatrie",1;"31 - Psychosomatik",1;"00 - Bitte eine Fachabteilung auswählen",0;0,0},2,0)</f>
        <v>0</v>
      </c>
      <c r="T32" s="38" t="str">
        <f t="shared" si="3"/>
        <v>Leer</v>
      </c>
      <c r="U32" s="38" t="str">
        <f>VLOOKUP($C31,{"29 - Psychiatrie (Erwachsene)","Einrichtungen2";"30 - Kinder- und Jugendpsychiatrie","Einrichtungen2";"31 - Psychosomatik","Einrichtungen2";"00 - Bitte eine Fachabteilung auswählen","Leer";0,"Leer";"","Leer"},2,0)</f>
        <v>Leer</v>
      </c>
      <c r="V32" s="38" t="str">
        <f>VLOOKUP($C32,{"29 - Psychiatrie (Erwachsene)","Psychiatrie";"30 - Kinder- und Jugendpsychiatrie","KJPsychiatrie";"31 - Psychosomatik","Psychosomatik";"00 - Bitte eine Fachabteilung auswählen","LEER";0,"Leer"},2,0)</f>
        <v>Leer</v>
      </c>
      <c r="W32" s="38">
        <f t="shared" si="4"/>
        <v>0</v>
      </c>
      <c r="X32" s="38">
        <f t="shared" si="5"/>
        <v>0</v>
      </c>
      <c r="Y32" s="38">
        <f t="shared" si="6"/>
        <v>0</v>
      </c>
      <c r="Z32" s="38">
        <f t="shared" si="7"/>
        <v>0</v>
      </c>
      <c r="AA32" s="9"/>
      <c r="AB32" s="9"/>
      <c r="AC32" s="9"/>
      <c r="AE32" s="9"/>
      <c r="AF32" s="9"/>
    </row>
    <row r="33" spans="2:32" s="30" customFormat="1" ht="15" customHeight="1" x14ac:dyDescent="0.25">
      <c r="B33" s="78" t="str">
        <f t="shared" si="1"/>
        <v>!!!</v>
      </c>
      <c r="C33" s="271"/>
      <c r="D33" s="272"/>
      <c r="E33" s="272"/>
      <c r="F33" s="273"/>
      <c r="G33" s="124"/>
      <c r="H33" s="124"/>
      <c r="I33" s="124"/>
      <c r="J33" s="124"/>
      <c r="K33" s="172"/>
      <c r="M33" s="38"/>
      <c r="N33" s="38"/>
      <c r="O33" s="38"/>
      <c r="P33" s="38"/>
      <c r="Q33" s="38">
        <f t="shared" si="2"/>
        <v>0</v>
      </c>
      <c r="R33" s="38" t="str">
        <f>IF('Angaben KH-Standort'!$D$13&gt;0,"VJ","KJA")</f>
        <v>KJA</v>
      </c>
      <c r="S33" s="38">
        <f>VLOOKUP($C33,{"29 - Psychiatrie (Erwachsene)",1;"30 - Kinder- und Jugendpsychiatrie",1;"31 - Psychosomatik",1;"00 - Bitte eine Fachabteilung auswählen",0;0,0},2,0)</f>
        <v>0</v>
      </c>
      <c r="T33" s="38" t="str">
        <f t="shared" si="3"/>
        <v>Leer</v>
      </c>
      <c r="U33" s="38" t="str">
        <f>VLOOKUP($C32,{"29 - Psychiatrie (Erwachsene)","Einrichtungen2";"30 - Kinder- und Jugendpsychiatrie","Einrichtungen2";"31 - Psychosomatik","Einrichtungen2";"00 - Bitte eine Fachabteilung auswählen","Leer";0,"Leer";"","Leer"},2,0)</f>
        <v>Leer</v>
      </c>
      <c r="V33" s="38" t="str">
        <f>VLOOKUP($C33,{"29 - Psychiatrie (Erwachsene)","Psychiatrie";"30 - Kinder- und Jugendpsychiatrie","KJPsychiatrie";"31 - Psychosomatik","Psychosomatik";"00 - Bitte eine Fachabteilung auswählen","LEER";0,"Leer"},2,0)</f>
        <v>Leer</v>
      </c>
      <c r="W33" s="38">
        <f t="shared" si="4"/>
        <v>0</v>
      </c>
      <c r="X33" s="38">
        <f t="shared" si="5"/>
        <v>0</v>
      </c>
      <c r="Y33" s="38">
        <f t="shared" si="6"/>
        <v>0</v>
      </c>
      <c r="Z33" s="38">
        <f t="shared" si="7"/>
        <v>0</v>
      </c>
      <c r="AA33" s="9"/>
      <c r="AB33" s="9"/>
      <c r="AC33" s="9"/>
      <c r="AE33" s="9"/>
      <c r="AF33" s="9"/>
    </row>
    <row r="34" spans="2:32" s="30" customFormat="1" ht="15" customHeight="1" x14ac:dyDescent="0.25">
      <c r="B34" s="78" t="str">
        <f t="shared" si="1"/>
        <v>!!!</v>
      </c>
      <c r="C34" s="271"/>
      <c r="D34" s="272"/>
      <c r="E34" s="272"/>
      <c r="F34" s="273"/>
      <c r="G34" s="124"/>
      <c r="H34" s="124"/>
      <c r="I34" s="124"/>
      <c r="J34" s="124"/>
      <c r="K34" s="172"/>
      <c r="M34" s="38"/>
      <c r="N34" s="38"/>
      <c r="O34" s="38"/>
      <c r="P34" s="38"/>
      <c r="Q34" s="38">
        <f t="shared" si="2"/>
        <v>0</v>
      </c>
      <c r="R34" s="38" t="str">
        <f>IF('Angaben KH-Standort'!$D$13&gt;0,"VJ","KJA")</f>
        <v>KJA</v>
      </c>
      <c r="S34" s="38">
        <f>VLOOKUP($C34,{"29 - Psychiatrie (Erwachsene)",1;"30 - Kinder- und Jugendpsychiatrie",1;"31 - Psychosomatik",1;"00 - Bitte eine Fachabteilung auswählen",0;0,0},2,0)</f>
        <v>0</v>
      </c>
      <c r="T34" s="38" t="str">
        <f t="shared" si="3"/>
        <v>Leer</v>
      </c>
      <c r="U34" s="38" t="str">
        <f>VLOOKUP($C33,{"29 - Psychiatrie (Erwachsene)","Einrichtungen2";"30 - Kinder- und Jugendpsychiatrie","Einrichtungen2";"31 - Psychosomatik","Einrichtungen2";"00 - Bitte eine Fachabteilung auswählen","Leer";0,"Leer";"","Leer"},2,0)</f>
        <v>Leer</v>
      </c>
      <c r="V34" s="38" t="str">
        <f>VLOOKUP($C34,{"29 - Psychiatrie (Erwachsene)","Psychiatrie";"30 - Kinder- und Jugendpsychiatrie","KJPsychiatrie";"31 - Psychosomatik","Psychosomatik";"00 - Bitte eine Fachabteilung auswählen","LEER";0,"Leer"},2,0)</f>
        <v>Leer</v>
      </c>
      <c r="W34" s="38">
        <f t="shared" si="4"/>
        <v>0</v>
      </c>
      <c r="X34" s="38">
        <f t="shared" si="5"/>
        <v>0</v>
      </c>
      <c r="Y34" s="38">
        <f t="shared" si="6"/>
        <v>0</v>
      </c>
      <c r="Z34" s="38">
        <f t="shared" si="7"/>
        <v>0</v>
      </c>
      <c r="AA34" s="9"/>
      <c r="AB34" s="9"/>
      <c r="AC34" s="9"/>
      <c r="AE34" s="9"/>
      <c r="AF34" s="9"/>
    </row>
    <row r="35" spans="2:32" s="30" customFormat="1" ht="15" customHeight="1" x14ac:dyDescent="0.25">
      <c r="B35" s="78" t="str">
        <f t="shared" si="1"/>
        <v>!!!</v>
      </c>
      <c r="C35" s="271"/>
      <c r="D35" s="272"/>
      <c r="E35" s="272"/>
      <c r="F35" s="273"/>
      <c r="G35" s="124"/>
      <c r="H35" s="124"/>
      <c r="I35" s="124"/>
      <c r="J35" s="124"/>
      <c r="K35" s="172"/>
      <c r="M35" s="38"/>
      <c r="N35" s="38"/>
      <c r="O35" s="38"/>
      <c r="P35" s="38"/>
      <c r="Q35" s="38">
        <f t="shared" si="2"/>
        <v>0</v>
      </c>
      <c r="R35" s="38" t="str">
        <f>IF('Angaben KH-Standort'!$D$13&gt;0,"VJ","KJA")</f>
        <v>KJA</v>
      </c>
      <c r="S35" s="38">
        <f>VLOOKUP($C35,{"29 - Psychiatrie (Erwachsene)",1;"30 - Kinder- und Jugendpsychiatrie",1;"31 - Psychosomatik",1;"00 - Bitte eine Fachabteilung auswählen",0;0,0},2,0)</f>
        <v>0</v>
      </c>
      <c r="T35" s="38" t="str">
        <f t="shared" si="3"/>
        <v>Leer</v>
      </c>
      <c r="U35" s="38" t="str">
        <f>VLOOKUP($C34,{"29 - Psychiatrie (Erwachsene)","Einrichtungen2";"30 - Kinder- und Jugendpsychiatrie","Einrichtungen2";"31 - Psychosomatik","Einrichtungen2";"00 - Bitte eine Fachabteilung auswählen","Leer";0,"Leer";"","Leer"},2,0)</f>
        <v>Leer</v>
      </c>
      <c r="V35" s="38" t="str">
        <f>VLOOKUP($C35,{"29 - Psychiatrie (Erwachsene)","Psychiatrie";"30 - Kinder- und Jugendpsychiatrie","KJPsychiatrie";"31 - Psychosomatik","Psychosomatik";"00 - Bitte eine Fachabteilung auswählen","LEER";0,"Leer"},2,0)</f>
        <v>Leer</v>
      </c>
      <c r="W35" s="38">
        <f t="shared" si="4"/>
        <v>0</v>
      </c>
      <c r="X35" s="38">
        <f t="shared" si="5"/>
        <v>0</v>
      </c>
      <c r="Y35" s="38">
        <f t="shared" si="6"/>
        <v>0</v>
      </c>
      <c r="Z35" s="38">
        <f t="shared" si="7"/>
        <v>0</v>
      </c>
      <c r="AA35" s="9"/>
      <c r="AB35" s="9"/>
      <c r="AC35" s="9"/>
      <c r="AE35" s="9"/>
      <c r="AF35" s="9"/>
    </row>
    <row r="36" spans="2:32" s="30" customFormat="1" ht="15" customHeight="1" x14ac:dyDescent="0.25">
      <c r="B36" s="78" t="str">
        <f t="shared" si="1"/>
        <v>!!!</v>
      </c>
      <c r="C36" s="271"/>
      <c r="D36" s="272"/>
      <c r="E36" s="272"/>
      <c r="F36" s="273"/>
      <c r="G36" s="124"/>
      <c r="H36" s="124"/>
      <c r="I36" s="124"/>
      <c r="J36" s="124"/>
      <c r="K36" s="172"/>
      <c r="M36" s="38"/>
      <c r="N36" s="38"/>
      <c r="O36" s="38"/>
      <c r="P36" s="38"/>
      <c r="Q36" s="38">
        <f t="shared" si="2"/>
        <v>0</v>
      </c>
      <c r="R36" s="38" t="str">
        <f>IF('Angaben KH-Standort'!$D$13&gt;0,"VJ","KJA")</f>
        <v>KJA</v>
      </c>
      <c r="S36" s="38">
        <f>VLOOKUP($C36,{"29 - Psychiatrie (Erwachsene)",1;"30 - Kinder- und Jugendpsychiatrie",1;"31 - Psychosomatik",1;"00 - Bitte eine Fachabteilung auswählen",0;0,0},2,0)</f>
        <v>0</v>
      </c>
      <c r="T36" s="38" t="str">
        <f t="shared" si="3"/>
        <v>Leer</v>
      </c>
      <c r="U36" s="38" t="str">
        <f>VLOOKUP($C35,{"29 - Psychiatrie (Erwachsene)","Einrichtungen2";"30 - Kinder- und Jugendpsychiatrie","Einrichtungen2";"31 - Psychosomatik","Einrichtungen2";"00 - Bitte eine Fachabteilung auswählen","Leer";0,"Leer";"","Leer"},2,0)</f>
        <v>Leer</v>
      </c>
      <c r="V36" s="38" t="str">
        <f>VLOOKUP($C36,{"29 - Psychiatrie (Erwachsene)","Psychiatrie";"30 - Kinder- und Jugendpsychiatrie","KJPsychiatrie";"31 - Psychosomatik","Psychosomatik";"00 - Bitte eine Fachabteilung auswählen","LEER";0,"Leer"},2,0)</f>
        <v>Leer</v>
      </c>
      <c r="W36" s="38">
        <f t="shared" si="4"/>
        <v>0</v>
      </c>
      <c r="X36" s="38">
        <f t="shared" si="5"/>
        <v>0</v>
      </c>
      <c r="Y36" s="38">
        <f t="shared" si="6"/>
        <v>0</v>
      </c>
      <c r="Z36" s="38">
        <f t="shared" si="7"/>
        <v>0</v>
      </c>
      <c r="AA36" s="9"/>
      <c r="AB36" s="9"/>
      <c r="AC36" s="9"/>
      <c r="AE36" s="9"/>
      <c r="AF36" s="9"/>
    </row>
    <row r="37" spans="2:32" s="30" customFormat="1" ht="15" customHeight="1" x14ac:dyDescent="0.25">
      <c r="B37" s="78" t="str">
        <f t="shared" si="1"/>
        <v>!!!</v>
      </c>
      <c r="C37" s="271"/>
      <c r="D37" s="272"/>
      <c r="E37" s="272"/>
      <c r="F37" s="273"/>
      <c r="G37" s="124"/>
      <c r="H37" s="124"/>
      <c r="I37" s="124"/>
      <c r="J37" s="124"/>
      <c r="K37" s="172"/>
      <c r="M37" s="38"/>
      <c r="N37" s="38"/>
      <c r="O37" s="38"/>
      <c r="P37" s="38"/>
      <c r="Q37" s="38">
        <f t="shared" si="2"/>
        <v>0</v>
      </c>
      <c r="R37" s="38" t="str">
        <f>IF('Angaben KH-Standort'!$D$13&gt;0,"VJ","KJA")</f>
        <v>KJA</v>
      </c>
      <c r="S37" s="38">
        <f>VLOOKUP($C37,{"29 - Psychiatrie (Erwachsene)",1;"30 - Kinder- und Jugendpsychiatrie",1;"31 - Psychosomatik",1;"00 - Bitte eine Fachabteilung auswählen",0;0,0},2,0)</f>
        <v>0</v>
      </c>
      <c r="T37" s="38" t="str">
        <f t="shared" si="3"/>
        <v>Leer</v>
      </c>
      <c r="U37" s="38" t="str">
        <f>VLOOKUP($C36,{"29 - Psychiatrie (Erwachsene)","Einrichtungen2";"30 - Kinder- und Jugendpsychiatrie","Einrichtungen2";"31 - Psychosomatik","Einrichtungen2";"00 - Bitte eine Fachabteilung auswählen","Leer";0,"Leer";"","Leer"},2,0)</f>
        <v>Leer</v>
      </c>
      <c r="V37" s="38" t="str">
        <f>VLOOKUP($C37,{"29 - Psychiatrie (Erwachsene)","Psychiatrie";"30 - Kinder- und Jugendpsychiatrie","KJPsychiatrie";"31 - Psychosomatik","Psychosomatik";"00 - Bitte eine Fachabteilung auswählen","LEER";0,"Leer"},2,0)</f>
        <v>Leer</v>
      </c>
      <c r="W37" s="38">
        <f t="shared" si="4"/>
        <v>0</v>
      </c>
      <c r="X37" s="38">
        <f t="shared" si="5"/>
        <v>0</v>
      </c>
      <c r="Y37" s="38">
        <f t="shared" si="6"/>
        <v>0</v>
      </c>
      <c r="Z37" s="38">
        <f t="shared" si="7"/>
        <v>0</v>
      </c>
      <c r="AA37" s="9"/>
      <c r="AB37" s="9"/>
      <c r="AC37" s="9"/>
      <c r="AE37" s="9"/>
      <c r="AF37" s="9"/>
    </row>
    <row r="38" spans="2:32" s="30" customFormat="1" ht="15" customHeight="1" x14ac:dyDescent="0.25">
      <c r="B38" s="78" t="str">
        <f t="shared" si="1"/>
        <v>!!!</v>
      </c>
      <c r="C38" s="271"/>
      <c r="D38" s="272"/>
      <c r="E38" s="272"/>
      <c r="F38" s="273"/>
      <c r="G38" s="124"/>
      <c r="H38" s="124"/>
      <c r="I38" s="124"/>
      <c r="J38" s="124"/>
      <c r="K38" s="172"/>
      <c r="M38" s="38"/>
      <c r="N38" s="38"/>
      <c r="O38" s="38"/>
      <c r="P38" s="38"/>
      <c r="Q38" s="38">
        <f t="shared" si="2"/>
        <v>0</v>
      </c>
      <c r="R38" s="38" t="str">
        <f>IF('Angaben KH-Standort'!$D$13&gt;0,"VJ","KJA")</f>
        <v>KJA</v>
      </c>
      <c r="S38" s="38">
        <f>VLOOKUP($C38,{"29 - Psychiatrie (Erwachsene)",1;"30 - Kinder- und Jugendpsychiatrie",1;"31 - Psychosomatik",1;"00 - Bitte eine Fachabteilung auswählen",0;0,0},2,0)</f>
        <v>0</v>
      </c>
      <c r="T38" s="38" t="str">
        <f t="shared" si="3"/>
        <v>Leer</v>
      </c>
      <c r="U38" s="38" t="str">
        <f>VLOOKUP($C37,{"29 - Psychiatrie (Erwachsene)","Einrichtungen2";"30 - Kinder- und Jugendpsychiatrie","Einrichtungen2";"31 - Psychosomatik","Einrichtungen2";"00 - Bitte eine Fachabteilung auswählen","Leer";0,"Leer";"","Leer"},2,0)</f>
        <v>Leer</v>
      </c>
      <c r="V38" s="38" t="str">
        <f>VLOOKUP($C38,{"29 - Psychiatrie (Erwachsene)","Psychiatrie";"30 - Kinder- und Jugendpsychiatrie","KJPsychiatrie";"31 - Psychosomatik","Psychosomatik";"00 - Bitte eine Fachabteilung auswählen","LEER";0,"Leer"},2,0)</f>
        <v>Leer</v>
      </c>
      <c r="W38" s="38">
        <f t="shared" si="4"/>
        <v>0</v>
      </c>
      <c r="X38" s="38">
        <f t="shared" si="5"/>
        <v>0</v>
      </c>
      <c r="Y38" s="38">
        <f t="shared" si="6"/>
        <v>0</v>
      </c>
      <c r="Z38" s="38">
        <f t="shared" si="7"/>
        <v>0</v>
      </c>
      <c r="AA38" s="9"/>
      <c r="AB38" s="9"/>
      <c r="AC38" s="9"/>
      <c r="AE38" s="9"/>
      <c r="AF38" s="9"/>
    </row>
    <row r="39" spans="2:32" s="30" customFormat="1" ht="15" customHeight="1" x14ac:dyDescent="0.25">
      <c r="B39" s="78" t="str">
        <f t="shared" si="1"/>
        <v>!!!</v>
      </c>
      <c r="C39" s="271"/>
      <c r="D39" s="272"/>
      <c r="E39" s="272"/>
      <c r="F39" s="273"/>
      <c r="G39" s="124"/>
      <c r="H39" s="124"/>
      <c r="I39" s="124"/>
      <c r="J39" s="124"/>
      <c r="K39" s="172"/>
      <c r="M39" s="38"/>
      <c r="N39" s="38"/>
      <c r="O39" s="38"/>
      <c r="P39" s="38"/>
      <c r="Q39" s="38">
        <f t="shared" si="2"/>
        <v>0</v>
      </c>
      <c r="R39" s="38" t="str">
        <f>IF('Angaben KH-Standort'!$D$13&gt;0,"VJ","KJA")</f>
        <v>KJA</v>
      </c>
      <c r="S39" s="38">
        <f>VLOOKUP($C39,{"29 - Psychiatrie (Erwachsene)",1;"30 - Kinder- und Jugendpsychiatrie",1;"31 - Psychosomatik",1;"00 - Bitte eine Fachabteilung auswählen",0;0,0},2,0)</f>
        <v>0</v>
      </c>
      <c r="T39" s="38" t="str">
        <f t="shared" si="3"/>
        <v>Leer</v>
      </c>
      <c r="U39" s="38" t="str">
        <f>VLOOKUP($C38,{"29 - Psychiatrie (Erwachsene)","Einrichtungen2";"30 - Kinder- und Jugendpsychiatrie","Einrichtungen2";"31 - Psychosomatik","Einrichtungen2";"00 - Bitte eine Fachabteilung auswählen","Leer";0,"Leer";"","Leer"},2,0)</f>
        <v>Leer</v>
      </c>
      <c r="V39" s="38" t="str">
        <f>VLOOKUP($C39,{"29 - Psychiatrie (Erwachsene)","Psychiatrie";"30 - Kinder- und Jugendpsychiatrie","KJPsychiatrie";"31 - Psychosomatik","Psychosomatik";"00 - Bitte eine Fachabteilung auswählen","LEER";0,"Leer"},2,0)</f>
        <v>Leer</v>
      </c>
      <c r="W39" s="38">
        <f t="shared" si="4"/>
        <v>0</v>
      </c>
      <c r="X39" s="38">
        <f t="shared" si="5"/>
        <v>0</v>
      </c>
      <c r="Y39" s="38">
        <f t="shared" si="6"/>
        <v>0</v>
      </c>
      <c r="Z39" s="38">
        <f t="shared" si="7"/>
        <v>0</v>
      </c>
      <c r="AA39" s="9"/>
      <c r="AB39" s="9"/>
      <c r="AC39" s="9"/>
      <c r="AE39" s="9"/>
      <c r="AF39" s="9"/>
    </row>
    <row r="40" spans="2:32" s="30" customFormat="1" ht="15" customHeight="1" x14ac:dyDescent="0.25">
      <c r="B40" s="78" t="str">
        <f t="shared" si="1"/>
        <v>!!!</v>
      </c>
      <c r="C40" s="271"/>
      <c r="D40" s="272"/>
      <c r="E40" s="272"/>
      <c r="F40" s="273"/>
      <c r="G40" s="124"/>
      <c r="H40" s="124"/>
      <c r="I40" s="124"/>
      <c r="J40" s="124"/>
      <c r="K40" s="172"/>
      <c r="M40" s="38"/>
      <c r="N40" s="38"/>
      <c r="O40" s="38"/>
      <c r="P40" s="38"/>
      <c r="Q40" s="38">
        <f t="shared" si="2"/>
        <v>0</v>
      </c>
      <c r="R40" s="38" t="str">
        <f>IF('Angaben KH-Standort'!$D$13&gt;0,"VJ","KJA")</f>
        <v>KJA</v>
      </c>
      <c r="S40" s="38">
        <f>VLOOKUP($C40,{"29 - Psychiatrie (Erwachsene)",1;"30 - Kinder- und Jugendpsychiatrie",1;"31 - Psychosomatik",1;"00 - Bitte eine Fachabteilung auswählen",0;0,0},2,0)</f>
        <v>0</v>
      </c>
      <c r="T40" s="38" t="str">
        <f t="shared" si="3"/>
        <v>Leer</v>
      </c>
      <c r="U40" s="38" t="str">
        <f>VLOOKUP($C39,{"29 - Psychiatrie (Erwachsene)","Einrichtungen2";"30 - Kinder- und Jugendpsychiatrie","Einrichtungen2";"31 - Psychosomatik","Einrichtungen2";"00 - Bitte eine Fachabteilung auswählen","Leer";0,"Leer";"","Leer"},2,0)</f>
        <v>Leer</v>
      </c>
      <c r="V40" s="38" t="str">
        <f>VLOOKUP($C40,{"29 - Psychiatrie (Erwachsene)","Psychiatrie";"30 - Kinder- und Jugendpsychiatrie","KJPsychiatrie";"31 - Psychosomatik","Psychosomatik";"00 - Bitte eine Fachabteilung auswählen","LEER";0,"Leer"},2,0)</f>
        <v>Leer</v>
      </c>
      <c r="W40" s="38">
        <f t="shared" si="4"/>
        <v>0</v>
      </c>
      <c r="X40" s="38">
        <f t="shared" si="5"/>
        <v>0</v>
      </c>
      <c r="Y40" s="38">
        <f t="shared" si="6"/>
        <v>0</v>
      </c>
      <c r="Z40" s="38">
        <f t="shared" si="7"/>
        <v>0</v>
      </c>
      <c r="AA40" s="9"/>
      <c r="AB40" s="9"/>
      <c r="AC40" s="9"/>
      <c r="AE40" s="9"/>
      <c r="AF40" s="9"/>
    </row>
    <row r="41" spans="2:32" s="30" customFormat="1" ht="15" customHeight="1" x14ac:dyDescent="0.25">
      <c r="B41" s="78" t="str">
        <f t="shared" si="1"/>
        <v>!!!</v>
      </c>
      <c r="C41" s="271"/>
      <c r="D41" s="272"/>
      <c r="E41" s="272"/>
      <c r="F41" s="273"/>
      <c r="G41" s="124"/>
      <c r="H41" s="124"/>
      <c r="I41" s="124"/>
      <c r="J41" s="124"/>
      <c r="K41" s="172"/>
      <c r="M41" s="38"/>
      <c r="N41" s="38"/>
      <c r="O41" s="38"/>
      <c r="P41" s="38"/>
      <c r="Q41" s="38">
        <f t="shared" si="2"/>
        <v>0</v>
      </c>
      <c r="R41" s="38" t="str">
        <f>IF('Angaben KH-Standort'!$D$13&gt;0,"VJ","KJA")</f>
        <v>KJA</v>
      </c>
      <c r="S41" s="38">
        <f>VLOOKUP($C41,{"29 - Psychiatrie (Erwachsene)",1;"30 - Kinder- und Jugendpsychiatrie",1;"31 - Psychosomatik",1;"00 - Bitte eine Fachabteilung auswählen",0;0,0},2,0)</f>
        <v>0</v>
      </c>
      <c r="T41" s="38" t="str">
        <f t="shared" si="3"/>
        <v>Leer</v>
      </c>
      <c r="U41" s="38" t="str">
        <f>VLOOKUP($C40,{"29 - Psychiatrie (Erwachsene)","Einrichtungen2";"30 - Kinder- und Jugendpsychiatrie","Einrichtungen2";"31 - Psychosomatik","Einrichtungen2";"00 - Bitte eine Fachabteilung auswählen","Leer";0,"Leer";"","Leer"},2,0)</f>
        <v>Leer</v>
      </c>
      <c r="V41" s="38" t="str">
        <f>VLOOKUP($C41,{"29 - Psychiatrie (Erwachsene)","Psychiatrie";"30 - Kinder- und Jugendpsychiatrie","KJPsychiatrie";"31 - Psychosomatik","Psychosomatik";"00 - Bitte eine Fachabteilung auswählen","LEER";0,"Leer"},2,0)</f>
        <v>Leer</v>
      </c>
      <c r="W41" s="38">
        <f t="shared" si="4"/>
        <v>0</v>
      </c>
      <c r="X41" s="38">
        <f t="shared" si="5"/>
        <v>0</v>
      </c>
      <c r="Y41" s="38">
        <f t="shared" si="6"/>
        <v>0</v>
      </c>
      <c r="Z41" s="38">
        <f t="shared" si="7"/>
        <v>0</v>
      </c>
      <c r="AA41" s="9"/>
      <c r="AB41" s="9"/>
      <c r="AC41" s="9"/>
      <c r="AE41" s="9"/>
      <c r="AF41" s="9"/>
    </row>
    <row r="42" spans="2:32" s="30" customFormat="1" ht="15" customHeight="1" x14ac:dyDescent="0.25">
      <c r="B42" s="78" t="str">
        <f t="shared" si="1"/>
        <v>!!!</v>
      </c>
      <c r="C42" s="271"/>
      <c r="D42" s="272"/>
      <c r="E42" s="272"/>
      <c r="F42" s="273"/>
      <c r="G42" s="124"/>
      <c r="H42" s="124"/>
      <c r="I42" s="124"/>
      <c r="J42" s="124"/>
      <c r="K42" s="172"/>
      <c r="M42" s="38"/>
      <c r="N42" s="38"/>
      <c r="O42" s="38"/>
      <c r="P42" s="38"/>
      <c r="Q42" s="38">
        <f t="shared" si="2"/>
        <v>0</v>
      </c>
      <c r="R42" s="38" t="str">
        <f>IF('Angaben KH-Standort'!$D$13&gt;0,"VJ","KJA")</f>
        <v>KJA</v>
      </c>
      <c r="S42" s="38">
        <f>VLOOKUP($C42,{"29 - Psychiatrie (Erwachsene)",1;"30 - Kinder- und Jugendpsychiatrie",1;"31 - Psychosomatik",1;"00 - Bitte eine Fachabteilung auswählen",0;0,0},2,0)</f>
        <v>0</v>
      </c>
      <c r="T42" s="38" t="str">
        <f t="shared" si="3"/>
        <v>Leer</v>
      </c>
      <c r="U42" s="38" t="str">
        <f>VLOOKUP($C41,{"29 - Psychiatrie (Erwachsene)","Einrichtungen2";"30 - Kinder- und Jugendpsychiatrie","Einrichtungen2";"31 - Psychosomatik","Einrichtungen2";"00 - Bitte eine Fachabteilung auswählen","Leer";0,"Leer";"","Leer"},2,0)</f>
        <v>Leer</v>
      </c>
      <c r="V42" s="38" t="str">
        <f>VLOOKUP($C42,{"29 - Psychiatrie (Erwachsene)","Psychiatrie";"30 - Kinder- und Jugendpsychiatrie","KJPsychiatrie";"31 - Psychosomatik","Psychosomatik";"00 - Bitte eine Fachabteilung auswählen","LEER";0,"Leer"},2,0)</f>
        <v>Leer</v>
      </c>
      <c r="W42" s="38">
        <f t="shared" si="4"/>
        <v>0</v>
      </c>
      <c r="X42" s="38">
        <f t="shared" si="5"/>
        <v>0</v>
      </c>
      <c r="Y42" s="38">
        <f t="shared" si="6"/>
        <v>0</v>
      </c>
      <c r="Z42" s="38">
        <f t="shared" si="7"/>
        <v>0</v>
      </c>
      <c r="AA42" s="9"/>
      <c r="AB42" s="9"/>
      <c r="AC42" s="9"/>
      <c r="AE42" s="9"/>
      <c r="AF42" s="9"/>
    </row>
    <row r="43" spans="2:32" s="30" customFormat="1" ht="15" customHeight="1" x14ac:dyDescent="0.25">
      <c r="B43" s="78" t="str">
        <f t="shared" si="1"/>
        <v>!!!</v>
      </c>
      <c r="C43" s="271"/>
      <c r="D43" s="272"/>
      <c r="E43" s="272"/>
      <c r="F43" s="273"/>
      <c r="G43" s="124"/>
      <c r="H43" s="124"/>
      <c r="I43" s="124"/>
      <c r="J43" s="124"/>
      <c r="K43" s="172"/>
      <c r="M43" s="38"/>
      <c r="N43" s="38"/>
      <c r="O43" s="38"/>
      <c r="P43" s="38"/>
      <c r="Q43" s="38">
        <f t="shared" si="2"/>
        <v>0</v>
      </c>
      <c r="R43" s="38" t="str">
        <f>IF('Angaben KH-Standort'!$D$13&gt;0,"VJ","KJA")</f>
        <v>KJA</v>
      </c>
      <c r="S43" s="38">
        <f>VLOOKUP($C43,{"29 - Psychiatrie (Erwachsene)",1;"30 - Kinder- und Jugendpsychiatrie",1;"31 - Psychosomatik",1;"00 - Bitte eine Fachabteilung auswählen",0;0,0},2,0)</f>
        <v>0</v>
      </c>
      <c r="T43" s="38" t="str">
        <f t="shared" si="3"/>
        <v>Leer</v>
      </c>
      <c r="U43" s="38" t="str">
        <f>VLOOKUP($C42,{"29 - Psychiatrie (Erwachsene)","Einrichtungen2";"30 - Kinder- und Jugendpsychiatrie","Einrichtungen2";"31 - Psychosomatik","Einrichtungen2";"00 - Bitte eine Fachabteilung auswählen","Leer";0,"Leer";"","Leer"},2,0)</f>
        <v>Leer</v>
      </c>
      <c r="V43" s="38" t="str">
        <f>VLOOKUP($C43,{"29 - Psychiatrie (Erwachsene)","Psychiatrie";"30 - Kinder- und Jugendpsychiatrie","KJPsychiatrie";"31 - Psychosomatik","Psychosomatik";"00 - Bitte eine Fachabteilung auswählen","LEER";0,"Leer"},2,0)</f>
        <v>Leer</v>
      </c>
      <c r="W43" s="38">
        <f t="shared" si="4"/>
        <v>0</v>
      </c>
      <c r="X43" s="38">
        <f t="shared" si="5"/>
        <v>0</v>
      </c>
      <c r="Y43" s="38">
        <f t="shared" si="6"/>
        <v>0</v>
      </c>
      <c r="Z43" s="38">
        <f t="shared" si="7"/>
        <v>0</v>
      </c>
      <c r="AA43" s="9"/>
      <c r="AB43" s="9"/>
      <c r="AC43" s="9"/>
      <c r="AE43" s="9"/>
      <c r="AF43" s="9"/>
    </row>
    <row r="44" spans="2:32" s="30" customFormat="1" ht="15" customHeight="1" x14ac:dyDescent="0.25">
      <c r="B44" s="78" t="str">
        <f t="shared" si="1"/>
        <v>!!!</v>
      </c>
      <c r="C44" s="271"/>
      <c r="D44" s="272"/>
      <c r="E44" s="272"/>
      <c r="F44" s="273"/>
      <c r="G44" s="124"/>
      <c r="H44" s="124"/>
      <c r="I44" s="124"/>
      <c r="J44" s="124"/>
      <c r="K44" s="172"/>
      <c r="M44" s="38"/>
      <c r="N44" s="38"/>
      <c r="O44" s="38"/>
      <c r="P44" s="38"/>
      <c r="Q44" s="38">
        <f t="shared" si="2"/>
        <v>0</v>
      </c>
      <c r="R44" s="38" t="str">
        <f>IF('Angaben KH-Standort'!$D$13&gt;0,"VJ","KJA")</f>
        <v>KJA</v>
      </c>
      <c r="S44" s="38">
        <f>VLOOKUP($C44,{"29 - Psychiatrie (Erwachsene)",1;"30 - Kinder- und Jugendpsychiatrie",1;"31 - Psychosomatik",1;"00 - Bitte eine Fachabteilung auswählen",0;0,0},2,0)</f>
        <v>0</v>
      </c>
      <c r="T44" s="38" t="str">
        <f t="shared" si="3"/>
        <v>Leer</v>
      </c>
      <c r="U44" s="38" t="str">
        <f>VLOOKUP($C43,{"29 - Psychiatrie (Erwachsene)","Einrichtungen2";"30 - Kinder- und Jugendpsychiatrie","Einrichtungen2";"31 - Psychosomatik","Einrichtungen2";"00 - Bitte eine Fachabteilung auswählen","Leer";0,"Leer";"","Leer"},2,0)</f>
        <v>Leer</v>
      </c>
      <c r="V44" s="38" t="str">
        <f>VLOOKUP($C44,{"29 - Psychiatrie (Erwachsene)","Psychiatrie";"30 - Kinder- und Jugendpsychiatrie","KJPsychiatrie";"31 - Psychosomatik","Psychosomatik";"00 - Bitte eine Fachabteilung auswählen","LEER";0,"Leer"},2,0)</f>
        <v>Leer</v>
      </c>
      <c r="W44" s="38">
        <f t="shared" si="4"/>
        <v>0</v>
      </c>
      <c r="X44" s="38">
        <f t="shared" si="5"/>
        <v>0</v>
      </c>
      <c r="Y44" s="38">
        <f t="shared" si="6"/>
        <v>0</v>
      </c>
      <c r="Z44" s="38">
        <f t="shared" si="7"/>
        <v>0</v>
      </c>
      <c r="AA44" s="9"/>
      <c r="AB44" s="9"/>
      <c r="AC44" s="9"/>
      <c r="AE44" s="9"/>
      <c r="AF44" s="9"/>
    </row>
    <row r="45" spans="2:32" s="30" customFormat="1" ht="15" customHeight="1" x14ac:dyDescent="0.25">
      <c r="B45" s="78" t="str">
        <f t="shared" si="1"/>
        <v>!!!</v>
      </c>
      <c r="C45" s="271"/>
      <c r="D45" s="272"/>
      <c r="E45" s="272"/>
      <c r="F45" s="273"/>
      <c r="G45" s="124"/>
      <c r="H45" s="124"/>
      <c r="I45" s="124"/>
      <c r="J45" s="124"/>
      <c r="K45" s="172"/>
      <c r="M45" s="38"/>
      <c r="N45" s="38"/>
      <c r="O45" s="38"/>
      <c r="P45" s="38"/>
      <c r="Q45" s="38">
        <f t="shared" si="2"/>
        <v>0</v>
      </c>
      <c r="R45" s="38" t="str">
        <f>IF('Angaben KH-Standort'!$D$13&gt;0,"VJ","KJA")</f>
        <v>KJA</v>
      </c>
      <c r="S45" s="38">
        <f>VLOOKUP($C45,{"29 - Psychiatrie (Erwachsene)",1;"30 - Kinder- und Jugendpsychiatrie",1;"31 - Psychosomatik",1;"00 - Bitte eine Fachabteilung auswählen",0;0,0},2,0)</f>
        <v>0</v>
      </c>
      <c r="T45" s="38" t="str">
        <f t="shared" si="3"/>
        <v>Leer</v>
      </c>
      <c r="U45" s="38" t="str">
        <f>VLOOKUP($C44,{"29 - Psychiatrie (Erwachsene)","Einrichtungen2";"30 - Kinder- und Jugendpsychiatrie","Einrichtungen2";"31 - Psychosomatik","Einrichtungen2";"00 - Bitte eine Fachabteilung auswählen","Leer";0,"Leer";"","Leer"},2,0)</f>
        <v>Leer</v>
      </c>
      <c r="V45" s="38" t="str">
        <f>VLOOKUP($C45,{"29 - Psychiatrie (Erwachsene)","Psychiatrie";"30 - Kinder- und Jugendpsychiatrie","KJPsychiatrie";"31 - Psychosomatik","Psychosomatik";"00 - Bitte eine Fachabteilung auswählen","LEER";0,"Leer"},2,0)</f>
        <v>Leer</v>
      </c>
      <c r="W45" s="38">
        <f t="shared" si="4"/>
        <v>0</v>
      </c>
      <c r="X45" s="38">
        <f t="shared" si="5"/>
        <v>0</v>
      </c>
      <c r="Y45" s="38">
        <f t="shared" si="6"/>
        <v>0</v>
      </c>
      <c r="Z45" s="38">
        <f t="shared" si="7"/>
        <v>0</v>
      </c>
      <c r="AA45" s="9"/>
      <c r="AB45" s="9"/>
      <c r="AC45" s="9"/>
      <c r="AE45" s="9"/>
      <c r="AF45" s="9"/>
    </row>
    <row r="46" spans="2:32" s="30" customFormat="1" ht="15" customHeight="1" x14ac:dyDescent="0.25">
      <c r="B46" s="78" t="str">
        <f t="shared" si="1"/>
        <v>!!!</v>
      </c>
      <c r="C46" s="271"/>
      <c r="D46" s="272"/>
      <c r="E46" s="272"/>
      <c r="F46" s="273"/>
      <c r="G46" s="124"/>
      <c r="H46" s="124"/>
      <c r="I46" s="124"/>
      <c r="J46" s="124"/>
      <c r="K46" s="172"/>
      <c r="M46" s="38"/>
      <c r="N46" s="38"/>
      <c r="O46" s="38"/>
      <c r="P46" s="38"/>
      <c r="Q46" s="38">
        <f t="shared" si="2"/>
        <v>0</v>
      </c>
      <c r="R46" s="38" t="str">
        <f>IF('Angaben KH-Standort'!$D$13&gt;0,"VJ","KJA")</f>
        <v>KJA</v>
      </c>
      <c r="S46" s="38">
        <f>VLOOKUP($C46,{"29 - Psychiatrie (Erwachsene)",1;"30 - Kinder- und Jugendpsychiatrie",1;"31 - Psychosomatik",1;"00 - Bitte eine Fachabteilung auswählen",0;0,0},2,0)</f>
        <v>0</v>
      </c>
      <c r="T46" s="38" t="str">
        <f t="shared" si="3"/>
        <v>Leer</v>
      </c>
      <c r="U46" s="38" t="str">
        <f>VLOOKUP($C45,{"29 - Psychiatrie (Erwachsene)","Einrichtungen2";"30 - Kinder- und Jugendpsychiatrie","Einrichtungen2";"31 - Psychosomatik","Einrichtungen2";"00 - Bitte eine Fachabteilung auswählen","Leer";0,"Leer";"","Leer"},2,0)</f>
        <v>Leer</v>
      </c>
      <c r="V46" s="38" t="str">
        <f>VLOOKUP($C46,{"29 - Psychiatrie (Erwachsene)","Psychiatrie";"30 - Kinder- und Jugendpsychiatrie","KJPsychiatrie";"31 - Psychosomatik","Psychosomatik";"00 - Bitte eine Fachabteilung auswählen","LEER";0,"Leer"},2,0)</f>
        <v>Leer</v>
      </c>
      <c r="W46" s="38">
        <f t="shared" si="4"/>
        <v>0</v>
      </c>
      <c r="X46" s="38">
        <f t="shared" si="5"/>
        <v>0</v>
      </c>
      <c r="Y46" s="38">
        <f t="shared" si="6"/>
        <v>0</v>
      </c>
      <c r="Z46" s="38">
        <f t="shared" si="7"/>
        <v>0</v>
      </c>
      <c r="AA46" s="9"/>
      <c r="AB46" s="9"/>
      <c r="AC46" s="9"/>
      <c r="AE46" s="9"/>
      <c r="AF46" s="9"/>
    </row>
    <row r="47" spans="2:32" s="30" customFormat="1" ht="15" customHeight="1" x14ac:dyDescent="0.25">
      <c r="B47" s="78" t="str">
        <f t="shared" si="1"/>
        <v>!!!</v>
      </c>
      <c r="C47" s="271"/>
      <c r="D47" s="272"/>
      <c r="E47" s="272"/>
      <c r="F47" s="273"/>
      <c r="G47" s="124"/>
      <c r="H47" s="124"/>
      <c r="I47" s="124"/>
      <c r="J47" s="124"/>
      <c r="K47" s="172"/>
      <c r="M47" s="38"/>
      <c r="N47" s="38"/>
      <c r="O47" s="38"/>
      <c r="P47" s="38"/>
      <c r="Q47" s="38">
        <f t="shared" si="2"/>
        <v>0</v>
      </c>
      <c r="R47" s="38" t="str">
        <f>IF('Angaben KH-Standort'!$D$13&gt;0,"VJ","KJA")</f>
        <v>KJA</v>
      </c>
      <c r="S47" s="38">
        <f>VLOOKUP($C47,{"29 - Psychiatrie (Erwachsene)",1;"30 - Kinder- und Jugendpsychiatrie",1;"31 - Psychosomatik",1;"00 - Bitte eine Fachabteilung auswählen",0;0,0},2,0)</f>
        <v>0</v>
      </c>
      <c r="T47" s="38" t="str">
        <f t="shared" si="3"/>
        <v>Leer</v>
      </c>
      <c r="U47" s="38" t="str">
        <f>VLOOKUP($C46,{"29 - Psychiatrie (Erwachsene)","Einrichtungen2";"30 - Kinder- und Jugendpsychiatrie","Einrichtungen2";"31 - Psychosomatik","Einrichtungen2";"00 - Bitte eine Fachabteilung auswählen","Leer";0,"Leer";"","Leer"},2,0)</f>
        <v>Leer</v>
      </c>
      <c r="V47" s="38" t="str">
        <f>VLOOKUP($C47,{"29 - Psychiatrie (Erwachsene)","Psychiatrie";"30 - Kinder- und Jugendpsychiatrie","KJPsychiatrie";"31 - Psychosomatik","Psychosomatik";"00 - Bitte eine Fachabteilung auswählen","LEER";0,"Leer"},2,0)</f>
        <v>Leer</v>
      </c>
      <c r="W47" s="38">
        <f t="shared" si="4"/>
        <v>0</v>
      </c>
      <c r="X47" s="38">
        <f t="shared" si="5"/>
        <v>0</v>
      </c>
      <c r="Y47" s="38">
        <f t="shared" si="6"/>
        <v>0</v>
      </c>
      <c r="Z47" s="38">
        <f t="shared" si="7"/>
        <v>0</v>
      </c>
      <c r="AA47" s="9"/>
      <c r="AB47" s="9"/>
      <c r="AC47" s="9"/>
      <c r="AE47" s="9"/>
      <c r="AF47" s="9"/>
    </row>
    <row r="48" spans="2:32" s="30" customFormat="1" ht="15" customHeight="1" x14ac:dyDescent="0.25">
      <c r="B48" s="78" t="str">
        <f t="shared" si="1"/>
        <v>!!!</v>
      </c>
      <c r="C48" s="271"/>
      <c r="D48" s="272"/>
      <c r="E48" s="272"/>
      <c r="F48" s="273"/>
      <c r="G48" s="124"/>
      <c r="H48" s="372"/>
      <c r="I48" s="372"/>
      <c r="J48" s="216"/>
      <c r="K48" s="217"/>
      <c r="M48" s="38"/>
      <c r="N48" s="38"/>
      <c r="O48" s="38"/>
      <c r="P48" s="38"/>
      <c r="Q48" s="38">
        <f t="shared" si="2"/>
        <v>0</v>
      </c>
      <c r="R48" s="38" t="str">
        <f>IF('Angaben KH-Standort'!$D$13&gt;0,"VJ","KJA")</f>
        <v>KJA</v>
      </c>
      <c r="S48" s="38">
        <f>VLOOKUP($C48,{"29 - Psychiatrie (Erwachsene)",1;"30 - Kinder- und Jugendpsychiatrie",1;"31 - Psychosomatik",1;"00 - Bitte eine Fachabteilung auswählen",0;0,0},2,0)</f>
        <v>0</v>
      </c>
      <c r="T48" s="38" t="str">
        <f t="shared" si="3"/>
        <v>Leer</v>
      </c>
      <c r="U48" s="38" t="str">
        <f>VLOOKUP($C47,{"29 - Psychiatrie (Erwachsene)","Einrichtungen2";"30 - Kinder- und Jugendpsychiatrie","Einrichtungen2";"31 - Psychosomatik","Einrichtungen2";"00 - Bitte eine Fachabteilung auswählen","Leer";0,"Leer";"","Leer"},2,0)</f>
        <v>Leer</v>
      </c>
      <c r="V48" s="38" t="str">
        <f>VLOOKUP($C48,{"29 - Psychiatrie (Erwachsene)","Psychiatrie";"30 - Kinder- und Jugendpsychiatrie","KJPsychiatrie";"31 - Psychosomatik","Psychosomatik";"00 - Bitte eine Fachabteilung auswählen","LEER";0,"Leer"},2,0)</f>
        <v>Leer</v>
      </c>
      <c r="W48" s="38">
        <f t="shared" si="4"/>
        <v>0</v>
      </c>
      <c r="X48" s="38">
        <f t="shared" si="5"/>
        <v>0</v>
      </c>
      <c r="Y48" s="38">
        <f t="shared" si="6"/>
        <v>0</v>
      </c>
      <c r="Z48" s="38">
        <f t="shared" si="7"/>
        <v>0</v>
      </c>
      <c r="AA48" s="9"/>
      <c r="AB48" s="9"/>
      <c r="AC48" s="9"/>
      <c r="AE48" s="9"/>
      <c r="AF48" s="9"/>
    </row>
    <row r="49" spans="2:32" s="30" customFormat="1" ht="15" customHeight="1" x14ac:dyDescent="0.25">
      <c r="B49" s="78" t="str">
        <f t="shared" si="1"/>
        <v>!!!</v>
      </c>
      <c r="C49" s="271"/>
      <c r="D49" s="272"/>
      <c r="E49" s="272"/>
      <c r="F49" s="273"/>
      <c r="G49" s="124"/>
      <c r="H49" s="372"/>
      <c r="I49" s="372"/>
      <c r="J49" s="216"/>
      <c r="K49" s="217"/>
      <c r="M49" s="38"/>
      <c r="N49" s="38"/>
      <c r="O49" s="38"/>
      <c r="P49" s="38"/>
      <c r="Q49" s="38">
        <f t="shared" si="2"/>
        <v>0</v>
      </c>
      <c r="R49" s="38" t="str">
        <f>IF('Angaben KH-Standort'!$D$13&gt;0,"VJ","KJA")</f>
        <v>KJA</v>
      </c>
      <c r="S49" s="38">
        <f>VLOOKUP($C49,{"29 - Psychiatrie (Erwachsene)",1;"30 - Kinder- und Jugendpsychiatrie",1;"31 - Psychosomatik",1;"00 - Bitte eine Fachabteilung auswählen",0;0,0},2,0)</f>
        <v>0</v>
      </c>
      <c r="T49" s="38" t="str">
        <f t="shared" si="3"/>
        <v>Leer</v>
      </c>
      <c r="U49" s="38" t="str">
        <f>VLOOKUP($C48,{"29 - Psychiatrie (Erwachsene)","Einrichtungen2";"30 - Kinder- und Jugendpsychiatrie","Einrichtungen2";"31 - Psychosomatik","Einrichtungen2";"00 - Bitte eine Fachabteilung auswählen","Leer";0,"Leer";"","Leer"},2,0)</f>
        <v>Leer</v>
      </c>
      <c r="V49" s="38" t="str">
        <f>VLOOKUP($C49,{"29 - Psychiatrie (Erwachsene)","Psychiatrie";"30 - Kinder- und Jugendpsychiatrie","KJPsychiatrie";"31 - Psychosomatik","Psychosomatik";"00 - Bitte eine Fachabteilung auswählen","LEER";0,"Leer"},2,0)</f>
        <v>Leer</v>
      </c>
      <c r="W49" s="38">
        <f t="shared" si="4"/>
        <v>0</v>
      </c>
      <c r="X49" s="38">
        <f t="shared" si="5"/>
        <v>0</v>
      </c>
      <c r="Y49" s="38">
        <f t="shared" si="6"/>
        <v>0</v>
      </c>
      <c r="Z49" s="38">
        <f t="shared" si="7"/>
        <v>0</v>
      </c>
      <c r="AA49" s="9"/>
      <c r="AB49" s="9"/>
      <c r="AC49" s="9"/>
      <c r="AE49" s="9"/>
      <c r="AF49" s="9"/>
    </row>
    <row r="50" spans="2:32" s="30" customFormat="1" ht="15" customHeight="1" x14ac:dyDescent="0.25">
      <c r="B50" s="78" t="str">
        <f t="shared" si="1"/>
        <v>!!!</v>
      </c>
      <c r="C50" s="271"/>
      <c r="D50" s="272"/>
      <c r="E50" s="272"/>
      <c r="F50" s="273"/>
      <c r="G50" s="124"/>
      <c r="H50" s="372"/>
      <c r="I50" s="372"/>
      <c r="J50" s="216"/>
      <c r="K50" s="217"/>
      <c r="M50" s="38"/>
      <c r="N50" s="38"/>
      <c r="O50" s="38"/>
      <c r="P50" s="38"/>
      <c r="Q50" s="38">
        <f t="shared" si="2"/>
        <v>0</v>
      </c>
      <c r="R50" s="38" t="str">
        <f>IF('Angaben KH-Standort'!$D$13&gt;0,"VJ","KJA")</f>
        <v>KJA</v>
      </c>
      <c r="S50" s="38">
        <f>VLOOKUP($C50,{"29 - Psychiatrie (Erwachsene)",1;"30 - Kinder- und Jugendpsychiatrie",1;"31 - Psychosomatik",1;"00 - Bitte eine Fachabteilung auswählen",0;0,0},2,0)</f>
        <v>0</v>
      </c>
      <c r="T50" s="38" t="str">
        <f t="shared" si="3"/>
        <v>Leer</v>
      </c>
      <c r="U50" s="38" t="str">
        <f>VLOOKUP($C49,{"29 - Psychiatrie (Erwachsene)","Einrichtungen2";"30 - Kinder- und Jugendpsychiatrie","Einrichtungen2";"31 - Psychosomatik","Einrichtungen2";"00 - Bitte eine Fachabteilung auswählen","Leer";0,"Leer";"","Leer"},2,0)</f>
        <v>Leer</v>
      </c>
      <c r="V50" s="38" t="str">
        <f>VLOOKUP($C50,{"29 - Psychiatrie (Erwachsene)","Psychiatrie";"30 - Kinder- und Jugendpsychiatrie","KJPsychiatrie";"31 - Psychosomatik","Psychosomatik";"00 - Bitte eine Fachabteilung auswählen","LEER";0,"Leer"},2,0)</f>
        <v>Leer</v>
      </c>
      <c r="W50" s="38">
        <f t="shared" si="4"/>
        <v>0</v>
      </c>
      <c r="X50" s="38">
        <f t="shared" si="5"/>
        <v>0</v>
      </c>
      <c r="Y50" s="38">
        <f t="shared" si="6"/>
        <v>0</v>
      </c>
      <c r="Z50" s="38">
        <f t="shared" si="7"/>
        <v>0</v>
      </c>
      <c r="AA50" s="9"/>
      <c r="AB50" s="9"/>
      <c r="AC50" s="9"/>
      <c r="AE50" s="9"/>
      <c r="AF50" s="9"/>
    </row>
    <row r="51" spans="2:32" s="30" customFormat="1" ht="15" customHeight="1" x14ac:dyDescent="0.25">
      <c r="B51" s="78" t="str">
        <f t="shared" si="1"/>
        <v>!!!</v>
      </c>
      <c r="C51" s="271"/>
      <c r="D51" s="272"/>
      <c r="E51" s="272"/>
      <c r="F51" s="273"/>
      <c r="G51" s="124"/>
      <c r="H51" s="372"/>
      <c r="I51" s="372"/>
      <c r="J51" s="216"/>
      <c r="K51" s="217"/>
      <c r="M51" s="38"/>
      <c r="N51" s="38"/>
      <c r="O51" s="38"/>
      <c r="P51" s="38"/>
      <c r="Q51" s="38">
        <f t="shared" si="2"/>
        <v>0</v>
      </c>
      <c r="R51" s="38" t="str">
        <f>IF('Angaben KH-Standort'!$D$13&gt;0,"VJ","KJA")</f>
        <v>KJA</v>
      </c>
      <c r="S51" s="38">
        <f>VLOOKUP($C51,{"29 - Psychiatrie (Erwachsene)",1;"30 - Kinder- und Jugendpsychiatrie",1;"31 - Psychosomatik",1;"00 - Bitte eine Fachabteilung auswählen",0;0,0},2,0)</f>
        <v>0</v>
      </c>
      <c r="T51" s="38" t="str">
        <f t="shared" si="3"/>
        <v>Leer</v>
      </c>
      <c r="U51" s="38" t="str">
        <f>VLOOKUP($C50,{"29 - Psychiatrie (Erwachsene)","Einrichtungen2";"30 - Kinder- und Jugendpsychiatrie","Einrichtungen2";"31 - Psychosomatik","Einrichtungen2";"00 - Bitte eine Fachabteilung auswählen","Leer";0,"Leer";"","Leer"},2,0)</f>
        <v>Leer</v>
      </c>
      <c r="V51" s="38" t="str">
        <f>VLOOKUP($C51,{"29 - Psychiatrie (Erwachsene)","Psychiatrie";"30 - Kinder- und Jugendpsychiatrie","KJPsychiatrie";"31 - Psychosomatik","Psychosomatik";"00 - Bitte eine Fachabteilung auswählen","LEER";0,"Leer"},2,0)</f>
        <v>Leer</v>
      </c>
      <c r="W51" s="38">
        <f t="shared" si="4"/>
        <v>0</v>
      </c>
      <c r="X51" s="38">
        <f t="shared" si="5"/>
        <v>0</v>
      </c>
      <c r="Y51" s="38">
        <f t="shared" si="6"/>
        <v>0</v>
      </c>
      <c r="Z51" s="38">
        <f t="shared" si="7"/>
        <v>0</v>
      </c>
      <c r="AA51" s="9"/>
      <c r="AB51" s="9"/>
      <c r="AC51" s="9"/>
      <c r="AE51" s="9"/>
      <c r="AF51" s="9"/>
    </row>
    <row r="52" spans="2:32" s="30" customFormat="1" ht="15" customHeight="1" x14ac:dyDescent="0.25">
      <c r="B52" s="78" t="str">
        <f t="shared" si="1"/>
        <v>!!!</v>
      </c>
      <c r="C52" s="271"/>
      <c r="D52" s="272"/>
      <c r="E52" s="272"/>
      <c r="F52" s="273"/>
      <c r="G52" s="124"/>
      <c r="H52" s="372"/>
      <c r="I52" s="372"/>
      <c r="J52" s="216"/>
      <c r="K52" s="217"/>
      <c r="M52" s="38"/>
      <c r="N52" s="38"/>
      <c r="O52" s="38"/>
      <c r="P52" s="38"/>
      <c r="Q52" s="38">
        <f t="shared" si="2"/>
        <v>0</v>
      </c>
      <c r="R52" s="38" t="str">
        <f>IF('Angaben KH-Standort'!$D$13&gt;0,"VJ","KJA")</f>
        <v>KJA</v>
      </c>
      <c r="S52" s="38">
        <f>VLOOKUP($C52,{"29 - Psychiatrie (Erwachsene)",1;"30 - Kinder- und Jugendpsychiatrie",1;"31 - Psychosomatik",1;"00 - Bitte eine Fachabteilung auswählen",0;0,0},2,0)</f>
        <v>0</v>
      </c>
      <c r="T52" s="38" t="str">
        <f t="shared" si="3"/>
        <v>Leer</v>
      </c>
      <c r="U52" s="38" t="str">
        <f>VLOOKUP($C51,{"29 - Psychiatrie (Erwachsene)","Einrichtungen2";"30 - Kinder- und Jugendpsychiatrie","Einrichtungen2";"31 - Psychosomatik","Einrichtungen2";"00 - Bitte eine Fachabteilung auswählen","Leer";0,"Leer";"","Leer"},2,0)</f>
        <v>Leer</v>
      </c>
      <c r="V52" s="38" t="str">
        <f>VLOOKUP($C52,{"29 - Psychiatrie (Erwachsene)","Psychiatrie";"30 - Kinder- und Jugendpsychiatrie","KJPsychiatrie";"31 - Psychosomatik","Psychosomatik";"00 - Bitte eine Fachabteilung auswählen","LEER";0,"Leer"},2,0)</f>
        <v>Leer</v>
      </c>
      <c r="W52" s="38">
        <f t="shared" si="4"/>
        <v>0</v>
      </c>
      <c r="X52" s="38">
        <f t="shared" si="5"/>
        <v>0</v>
      </c>
      <c r="Y52" s="38">
        <f t="shared" si="6"/>
        <v>0</v>
      </c>
      <c r="Z52" s="38">
        <f t="shared" si="7"/>
        <v>0</v>
      </c>
      <c r="AA52" s="9"/>
      <c r="AB52" s="9"/>
      <c r="AC52" s="9"/>
      <c r="AE52" s="9"/>
      <c r="AF52" s="9"/>
    </row>
    <row r="53" spans="2:32" s="30" customFormat="1" ht="15" customHeight="1" x14ac:dyDescent="0.25">
      <c r="B53" s="78" t="str">
        <f t="shared" si="1"/>
        <v>!!!</v>
      </c>
      <c r="C53" s="271"/>
      <c r="D53" s="272"/>
      <c r="E53" s="272"/>
      <c r="F53" s="273"/>
      <c r="G53" s="124"/>
      <c r="H53" s="372"/>
      <c r="I53" s="372"/>
      <c r="J53" s="216"/>
      <c r="K53" s="217"/>
      <c r="M53" s="38"/>
      <c r="N53" s="38"/>
      <c r="O53" s="38"/>
      <c r="P53" s="38"/>
      <c r="Q53" s="38">
        <f t="shared" si="2"/>
        <v>0</v>
      </c>
      <c r="R53" s="38" t="str">
        <f>IF('Angaben KH-Standort'!$D$13&gt;0,"VJ","KJA")</f>
        <v>KJA</v>
      </c>
      <c r="S53" s="38">
        <f>VLOOKUP($C53,{"29 - Psychiatrie (Erwachsene)",1;"30 - Kinder- und Jugendpsychiatrie",1;"31 - Psychosomatik",1;"00 - Bitte eine Fachabteilung auswählen",0;0,0},2,0)</f>
        <v>0</v>
      </c>
      <c r="T53" s="38" t="str">
        <f t="shared" si="3"/>
        <v>Leer</v>
      </c>
      <c r="U53" s="38" t="str">
        <f>VLOOKUP($C52,{"29 - Psychiatrie (Erwachsene)","Einrichtungen2";"30 - Kinder- und Jugendpsychiatrie","Einrichtungen2";"31 - Psychosomatik","Einrichtungen2";"00 - Bitte eine Fachabteilung auswählen","Leer";0,"Leer";"","Leer"},2,0)</f>
        <v>Leer</v>
      </c>
      <c r="V53" s="38" t="str">
        <f>VLOOKUP($C53,{"29 - Psychiatrie (Erwachsene)","Psychiatrie";"30 - Kinder- und Jugendpsychiatrie","KJPsychiatrie";"31 - Psychosomatik","Psychosomatik";"00 - Bitte eine Fachabteilung auswählen","LEER";0,"Leer"},2,0)</f>
        <v>Leer</v>
      </c>
      <c r="W53" s="38">
        <f t="shared" si="4"/>
        <v>0</v>
      </c>
      <c r="X53" s="38">
        <f t="shared" si="5"/>
        <v>0</v>
      </c>
      <c r="Y53" s="38">
        <f t="shared" si="6"/>
        <v>0</v>
      </c>
      <c r="Z53" s="38">
        <f t="shared" si="7"/>
        <v>0</v>
      </c>
      <c r="AA53" s="9"/>
      <c r="AB53" s="9"/>
      <c r="AC53" s="9"/>
      <c r="AE53" s="9"/>
      <c r="AF53" s="9"/>
    </row>
    <row r="54" spans="2:32" s="30" customFormat="1" ht="15" customHeight="1" x14ac:dyDescent="0.25">
      <c r="B54" s="78" t="str">
        <f t="shared" si="1"/>
        <v>!!!</v>
      </c>
      <c r="C54" s="271"/>
      <c r="D54" s="272"/>
      <c r="E54" s="272"/>
      <c r="F54" s="273"/>
      <c r="G54" s="124"/>
      <c r="H54" s="372"/>
      <c r="I54" s="372"/>
      <c r="J54" s="216"/>
      <c r="K54" s="217"/>
      <c r="M54" s="38"/>
      <c r="N54" s="38"/>
      <c r="O54" s="38"/>
      <c r="P54" s="38"/>
      <c r="Q54" s="38">
        <f t="shared" si="2"/>
        <v>0</v>
      </c>
      <c r="R54" s="38" t="str">
        <f>IF('Angaben KH-Standort'!$D$13&gt;0,"VJ","KJA")</f>
        <v>KJA</v>
      </c>
      <c r="S54" s="38">
        <f>VLOOKUP($C54,{"29 - Psychiatrie (Erwachsene)",1;"30 - Kinder- und Jugendpsychiatrie",1;"31 - Psychosomatik",1;"00 - Bitte eine Fachabteilung auswählen",0;0,0},2,0)</f>
        <v>0</v>
      </c>
      <c r="T54" s="38" t="str">
        <f t="shared" si="3"/>
        <v>Leer</v>
      </c>
      <c r="U54" s="38" t="str">
        <f>VLOOKUP($C53,{"29 - Psychiatrie (Erwachsene)","Einrichtungen2";"30 - Kinder- und Jugendpsychiatrie","Einrichtungen2";"31 - Psychosomatik","Einrichtungen2";"00 - Bitte eine Fachabteilung auswählen","Leer";0,"Leer";"","Leer"},2,0)</f>
        <v>Leer</v>
      </c>
      <c r="V54" s="38" t="str">
        <f>VLOOKUP($C54,{"29 - Psychiatrie (Erwachsene)","Psychiatrie";"30 - Kinder- und Jugendpsychiatrie","KJPsychiatrie";"31 - Psychosomatik","Psychosomatik";"00 - Bitte eine Fachabteilung auswählen","LEER";0,"Leer"},2,0)</f>
        <v>Leer</v>
      </c>
      <c r="W54" s="38">
        <f t="shared" si="4"/>
        <v>0</v>
      </c>
      <c r="X54" s="38">
        <f t="shared" si="5"/>
        <v>0</v>
      </c>
      <c r="Y54" s="38">
        <f t="shared" si="6"/>
        <v>0</v>
      </c>
      <c r="Z54" s="38">
        <f t="shared" si="7"/>
        <v>0</v>
      </c>
      <c r="AA54" s="9"/>
      <c r="AB54" s="9"/>
      <c r="AC54" s="9"/>
      <c r="AE54" s="9"/>
      <c r="AF54" s="9"/>
    </row>
    <row r="55" spans="2:32" s="30" customFormat="1" ht="15" customHeight="1" x14ac:dyDescent="0.25">
      <c r="B55" s="78" t="str">
        <f t="shared" si="1"/>
        <v>!!!</v>
      </c>
      <c r="C55" s="271"/>
      <c r="D55" s="272"/>
      <c r="E55" s="272"/>
      <c r="F55" s="273"/>
      <c r="G55" s="124"/>
      <c r="H55" s="372"/>
      <c r="I55" s="372"/>
      <c r="J55" s="216"/>
      <c r="K55" s="217"/>
      <c r="M55" s="38"/>
      <c r="N55" s="38"/>
      <c r="O55" s="38"/>
      <c r="P55" s="38"/>
      <c r="Q55" s="38">
        <f t="shared" si="2"/>
        <v>0</v>
      </c>
      <c r="R55" s="38" t="str">
        <f>IF('Angaben KH-Standort'!$D$13&gt;0,"VJ","KJA")</f>
        <v>KJA</v>
      </c>
      <c r="S55" s="38">
        <f>VLOOKUP($C55,{"29 - Psychiatrie (Erwachsene)",1;"30 - Kinder- und Jugendpsychiatrie",1;"31 - Psychosomatik",1;"00 - Bitte eine Fachabteilung auswählen",0;0,0},2,0)</f>
        <v>0</v>
      </c>
      <c r="T55" s="38" t="str">
        <f t="shared" si="3"/>
        <v>Leer</v>
      </c>
      <c r="U55" s="38" t="str">
        <f>VLOOKUP($C54,{"29 - Psychiatrie (Erwachsene)","Einrichtungen2";"30 - Kinder- und Jugendpsychiatrie","Einrichtungen2";"31 - Psychosomatik","Einrichtungen2";"00 - Bitte eine Fachabteilung auswählen","Leer";0,"Leer";"","Leer"},2,0)</f>
        <v>Leer</v>
      </c>
      <c r="V55" s="38" t="str">
        <f>VLOOKUP($C55,{"29 - Psychiatrie (Erwachsene)","Psychiatrie";"30 - Kinder- und Jugendpsychiatrie","KJPsychiatrie";"31 - Psychosomatik","Psychosomatik";"00 - Bitte eine Fachabteilung auswählen","LEER";0,"Leer"},2,0)</f>
        <v>Leer</v>
      </c>
      <c r="W55" s="38">
        <f t="shared" si="4"/>
        <v>0</v>
      </c>
      <c r="X55" s="38">
        <f t="shared" si="5"/>
        <v>0</v>
      </c>
      <c r="Y55" s="38">
        <f t="shared" si="6"/>
        <v>0</v>
      </c>
      <c r="Z55" s="38">
        <f t="shared" si="7"/>
        <v>0</v>
      </c>
      <c r="AA55" s="9"/>
      <c r="AB55" s="9"/>
      <c r="AC55" s="9"/>
      <c r="AE55" s="9"/>
      <c r="AF55" s="9"/>
    </row>
    <row r="56" spans="2:32" s="30" customFormat="1" ht="15" customHeight="1" x14ac:dyDescent="0.25">
      <c r="B56" s="78" t="str">
        <f t="shared" si="1"/>
        <v>!!!</v>
      </c>
      <c r="C56" s="271"/>
      <c r="D56" s="272"/>
      <c r="E56" s="272"/>
      <c r="F56" s="273"/>
      <c r="G56" s="124"/>
      <c r="H56" s="372"/>
      <c r="I56" s="372"/>
      <c r="J56" s="216"/>
      <c r="K56" s="217"/>
      <c r="M56" s="38"/>
      <c r="N56" s="38"/>
      <c r="O56" s="38"/>
      <c r="P56" s="38"/>
      <c r="Q56" s="38">
        <f t="shared" si="2"/>
        <v>0</v>
      </c>
      <c r="R56" s="38" t="str">
        <f>IF('Angaben KH-Standort'!$D$13&gt;0,"VJ","KJA")</f>
        <v>KJA</v>
      </c>
      <c r="S56" s="38">
        <f>VLOOKUP($C56,{"29 - Psychiatrie (Erwachsene)",1;"30 - Kinder- und Jugendpsychiatrie",1;"31 - Psychosomatik",1;"00 - Bitte eine Fachabteilung auswählen",0;0,0},2,0)</f>
        <v>0</v>
      </c>
      <c r="T56" s="38" t="str">
        <f t="shared" si="3"/>
        <v>Leer</v>
      </c>
      <c r="U56" s="38" t="str">
        <f>VLOOKUP($C55,{"29 - Psychiatrie (Erwachsene)","Einrichtungen2";"30 - Kinder- und Jugendpsychiatrie","Einrichtungen2";"31 - Psychosomatik","Einrichtungen2";"00 - Bitte eine Fachabteilung auswählen","Leer";0,"Leer";"","Leer"},2,0)</f>
        <v>Leer</v>
      </c>
      <c r="V56" s="38" t="str">
        <f>VLOOKUP($C56,{"29 - Psychiatrie (Erwachsene)","Psychiatrie";"30 - Kinder- und Jugendpsychiatrie","KJPsychiatrie";"31 - Psychosomatik","Psychosomatik";"00 - Bitte eine Fachabteilung auswählen","LEER";0,"Leer"},2,0)</f>
        <v>Leer</v>
      </c>
      <c r="W56" s="38">
        <f t="shared" si="4"/>
        <v>0</v>
      </c>
      <c r="X56" s="38">
        <f t="shared" si="5"/>
        <v>0</v>
      </c>
      <c r="Y56" s="38">
        <f t="shared" si="6"/>
        <v>0</v>
      </c>
      <c r="Z56" s="38">
        <f t="shared" si="7"/>
        <v>0</v>
      </c>
      <c r="AA56" s="9"/>
      <c r="AB56" s="9"/>
      <c r="AC56" s="9"/>
      <c r="AE56" s="9"/>
      <c r="AF56" s="9"/>
    </row>
    <row r="57" spans="2:32" s="30" customFormat="1" ht="15" customHeight="1" x14ac:dyDescent="0.25">
      <c r="B57" s="78" t="str">
        <f t="shared" si="1"/>
        <v>!!!</v>
      </c>
      <c r="C57" s="271"/>
      <c r="D57" s="272"/>
      <c r="E57" s="272"/>
      <c r="F57" s="273"/>
      <c r="G57" s="124"/>
      <c r="H57" s="372"/>
      <c r="I57" s="372"/>
      <c r="J57" s="216"/>
      <c r="K57" s="217"/>
      <c r="M57" s="38"/>
      <c r="N57" s="38"/>
      <c r="O57" s="38"/>
      <c r="P57" s="38"/>
      <c r="Q57" s="38">
        <f t="shared" si="2"/>
        <v>0</v>
      </c>
      <c r="R57" s="38" t="str">
        <f>IF('Angaben KH-Standort'!$D$13&gt;0,"VJ","KJA")</f>
        <v>KJA</v>
      </c>
      <c r="S57" s="38">
        <f>VLOOKUP($C57,{"29 - Psychiatrie (Erwachsene)",1;"30 - Kinder- und Jugendpsychiatrie",1;"31 - Psychosomatik",1;"00 - Bitte eine Fachabteilung auswählen",0;0,0},2,0)</f>
        <v>0</v>
      </c>
      <c r="T57" s="38" t="str">
        <f t="shared" si="3"/>
        <v>Leer</v>
      </c>
      <c r="U57" s="38" t="str">
        <f>VLOOKUP($C56,{"29 - Psychiatrie (Erwachsene)","Einrichtungen2";"30 - Kinder- und Jugendpsychiatrie","Einrichtungen2";"31 - Psychosomatik","Einrichtungen2";"00 - Bitte eine Fachabteilung auswählen","Leer";0,"Leer";"","Leer"},2,0)</f>
        <v>Leer</v>
      </c>
      <c r="V57" s="38" t="str">
        <f>VLOOKUP($C57,{"29 - Psychiatrie (Erwachsene)","Psychiatrie";"30 - Kinder- und Jugendpsychiatrie","KJPsychiatrie";"31 - Psychosomatik","Psychosomatik";"00 - Bitte eine Fachabteilung auswählen","LEER";0,"Leer"},2,0)</f>
        <v>Leer</v>
      </c>
      <c r="W57" s="38">
        <f t="shared" si="4"/>
        <v>0</v>
      </c>
      <c r="X57" s="38">
        <f t="shared" si="5"/>
        <v>0</v>
      </c>
      <c r="Y57" s="38">
        <f t="shared" si="6"/>
        <v>0</v>
      </c>
      <c r="Z57" s="38">
        <f t="shared" si="7"/>
        <v>0</v>
      </c>
      <c r="AA57" s="9"/>
      <c r="AB57" s="9"/>
      <c r="AC57" s="9"/>
      <c r="AE57" s="9"/>
      <c r="AF57" s="9"/>
    </row>
    <row r="58" spans="2:32" s="30" customFormat="1" ht="15" customHeight="1" x14ac:dyDescent="0.25">
      <c r="B58" s="78" t="str">
        <f t="shared" si="1"/>
        <v>!!!</v>
      </c>
      <c r="C58" s="271"/>
      <c r="D58" s="272"/>
      <c r="E58" s="272"/>
      <c r="F58" s="273"/>
      <c r="G58" s="124"/>
      <c r="H58" s="372"/>
      <c r="I58" s="372"/>
      <c r="J58" s="216"/>
      <c r="K58" s="217"/>
      <c r="M58" s="38"/>
      <c r="N58" s="38"/>
      <c r="O58" s="38"/>
      <c r="P58" s="38"/>
      <c r="Q58" s="38">
        <f t="shared" si="2"/>
        <v>0</v>
      </c>
      <c r="R58" s="38" t="str">
        <f>IF('Angaben KH-Standort'!$D$13&gt;0,"VJ","KJA")</f>
        <v>KJA</v>
      </c>
      <c r="S58" s="38">
        <f>VLOOKUP($C58,{"29 - Psychiatrie (Erwachsene)",1;"30 - Kinder- und Jugendpsychiatrie",1;"31 - Psychosomatik",1;"00 - Bitte eine Fachabteilung auswählen",0;0,0},2,0)</f>
        <v>0</v>
      </c>
      <c r="T58" s="38" t="str">
        <f t="shared" si="3"/>
        <v>Leer</v>
      </c>
      <c r="U58" s="38" t="str">
        <f>VLOOKUP($C57,{"29 - Psychiatrie (Erwachsene)","Einrichtungen2";"30 - Kinder- und Jugendpsychiatrie","Einrichtungen2";"31 - Psychosomatik","Einrichtungen2";"00 - Bitte eine Fachabteilung auswählen","Leer";0,"Leer";"","Leer"},2,0)</f>
        <v>Leer</v>
      </c>
      <c r="V58" s="38" t="str">
        <f>VLOOKUP($C58,{"29 - Psychiatrie (Erwachsene)","Psychiatrie";"30 - Kinder- und Jugendpsychiatrie","KJPsychiatrie";"31 - Psychosomatik","Psychosomatik";"00 - Bitte eine Fachabteilung auswählen","LEER";0,"Leer"},2,0)</f>
        <v>Leer</v>
      </c>
      <c r="W58" s="38">
        <f t="shared" si="4"/>
        <v>0</v>
      </c>
      <c r="X58" s="38">
        <f t="shared" si="5"/>
        <v>0</v>
      </c>
      <c r="Y58" s="38">
        <f t="shared" si="6"/>
        <v>0</v>
      </c>
      <c r="Z58" s="38">
        <f t="shared" si="7"/>
        <v>0</v>
      </c>
      <c r="AA58" s="9"/>
      <c r="AB58" s="9"/>
      <c r="AC58" s="9"/>
      <c r="AE58" s="9"/>
      <c r="AF58" s="9"/>
    </row>
    <row r="59" spans="2:32" s="30" customFormat="1" ht="15" customHeight="1" x14ac:dyDescent="0.25">
      <c r="B59" s="78" t="str">
        <f t="shared" si="1"/>
        <v>!!!</v>
      </c>
      <c r="C59" s="271"/>
      <c r="D59" s="272"/>
      <c r="E59" s="272"/>
      <c r="F59" s="273"/>
      <c r="G59" s="124"/>
      <c r="H59" s="372"/>
      <c r="I59" s="372"/>
      <c r="J59" s="216"/>
      <c r="K59" s="217"/>
      <c r="M59" s="38"/>
      <c r="N59" s="38"/>
      <c r="O59" s="38"/>
      <c r="P59" s="38"/>
      <c r="Q59" s="38">
        <f t="shared" si="2"/>
        <v>0</v>
      </c>
      <c r="R59" s="38" t="str">
        <f>IF('Angaben KH-Standort'!$D$13&gt;0,"VJ","KJA")</f>
        <v>KJA</v>
      </c>
      <c r="S59" s="38">
        <f>VLOOKUP($C59,{"29 - Psychiatrie (Erwachsene)",1;"30 - Kinder- und Jugendpsychiatrie",1;"31 - Psychosomatik",1;"00 - Bitte eine Fachabteilung auswählen",0;0,0},2,0)</f>
        <v>0</v>
      </c>
      <c r="T59" s="38" t="str">
        <f t="shared" si="3"/>
        <v>Leer</v>
      </c>
      <c r="U59" s="38" t="str">
        <f>VLOOKUP($C58,{"29 - Psychiatrie (Erwachsene)","Einrichtungen2";"30 - Kinder- und Jugendpsychiatrie","Einrichtungen2";"31 - Psychosomatik","Einrichtungen2";"00 - Bitte eine Fachabteilung auswählen","Leer";0,"Leer";"","Leer"},2,0)</f>
        <v>Leer</v>
      </c>
      <c r="V59" s="38" t="str">
        <f>VLOOKUP($C59,{"29 - Psychiatrie (Erwachsene)","Psychiatrie";"30 - Kinder- und Jugendpsychiatrie","KJPsychiatrie";"31 - Psychosomatik","Psychosomatik";"00 - Bitte eine Fachabteilung auswählen","LEER";0,"Leer"},2,0)</f>
        <v>Leer</v>
      </c>
      <c r="W59" s="38">
        <f t="shared" si="4"/>
        <v>0</v>
      </c>
      <c r="X59" s="38">
        <f t="shared" si="5"/>
        <v>0</v>
      </c>
      <c r="Y59" s="38">
        <f t="shared" si="6"/>
        <v>0</v>
      </c>
      <c r="Z59" s="38">
        <f t="shared" si="7"/>
        <v>0</v>
      </c>
      <c r="AA59" s="9"/>
      <c r="AB59" s="9"/>
      <c r="AC59" s="9"/>
      <c r="AE59" s="9"/>
      <c r="AF59" s="9"/>
    </row>
    <row r="60" spans="2:32" s="30" customFormat="1" ht="15" customHeight="1" x14ac:dyDescent="0.25">
      <c r="B60" s="78" t="str">
        <f t="shared" si="1"/>
        <v>!!!</v>
      </c>
      <c r="C60" s="271"/>
      <c r="D60" s="272"/>
      <c r="E60" s="272"/>
      <c r="F60" s="273"/>
      <c r="G60" s="124"/>
      <c r="H60" s="372"/>
      <c r="I60" s="372"/>
      <c r="J60" s="216"/>
      <c r="K60" s="217"/>
      <c r="M60" s="38"/>
      <c r="N60" s="38"/>
      <c r="O60" s="38"/>
      <c r="P60" s="38"/>
      <c r="Q60" s="38">
        <f t="shared" si="2"/>
        <v>0</v>
      </c>
      <c r="R60" s="38" t="str">
        <f>IF('Angaben KH-Standort'!$D$13&gt;0,"VJ","KJA")</f>
        <v>KJA</v>
      </c>
      <c r="S60" s="38">
        <f>VLOOKUP($C60,{"29 - Psychiatrie (Erwachsene)",1;"30 - Kinder- und Jugendpsychiatrie",1;"31 - Psychosomatik",1;"00 - Bitte eine Fachabteilung auswählen",0;0,0},2,0)</f>
        <v>0</v>
      </c>
      <c r="T60" s="38" t="str">
        <f t="shared" si="3"/>
        <v>Leer</v>
      </c>
      <c r="U60" s="38" t="str">
        <f>VLOOKUP($C59,{"29 - Psychiatrie (Erwachsene)","Einrichtungen2";"30 - Kinder- und Jugendpsychiatrie","Einrichtungen2";"31 - Psychosomatik","Einrichtungen2";"00 - Bitte eine Fachabteilung auswählen","Leer";0,"Leer";"","Leer"},2,0)</f>
        <v>Leer</v>
      </c>
      <c r="V60" s="38" t="str">
        <f>VLOOKUP($C60,{"29 - Psychiatrie (Erwachsene)","Psychiatrie";"30 - Kinder- und Jugendpsychiatrie","KJPsychiatrie";"31 - Psychosomatik","Psychosomatik";"00 - Bitte eine Fachabteilung auswählen","LEER";0,"Leer"},2,0)</f>
        <v>Leer</v>
      </c>
      <c r="W60" s="38">
        <f t="shared" si="4"/>
        <v>0</v>
      </c>
      <c r="X60" s="38">
        <f t="shared" si="5"/>
        <v>0</v>
      </c>
      <c r="Y60" s="38">
        <f t="shared" si="6"/>
        <v>0</v>
      </c>
      <c r="Z60" s="38">
        <f t="shared" si="7"/>
        <v>0</v>
      </c>
      <c r="AA60" s="9"/>
      <c r="AB60" s="9"/>
      <c r="AC60" s="9"/>
      <c r="AE60" s="9"/>
      <c r="AF60" s="9"/>
    </row>
    <row r="61" spans="2:32" s="30" customFormat="1" ht="15" customHeight="1" x14ac:dyDescent="0.25">
      <c r="B61" s="78" t="str">
        <f t="shared" si="1"/>
        <v>!!!</v>
      </c>
      <c r="C61" s="271"/>
      <c r="D61" s="272"/>
      <c r="E61" s="272"/>
      <c r="F61" s="273"/>
      <c r="G61" s="124"/>
      <c r="H61" s="372"/>
      <c r="I61" s="372"/>
      <c r="J61" s="216"/>
      <c r="K61" s="217"/>
      <c r="M61" s="38"/>
      <c r="N61" s="38"/>
      <c r="O61" s="38"/>
      <c r="P61" s="38"/>
      <c r="Q61" s="38">
        <f t="shared" si="2"/>
        <v>0</v>
      </c>
      <c r="R61" s="38" t="str">
        <f>IF('Angaben KH-Standort'!$D$13&gt;0,"VJ","KJA")</f>
        <v>KJA</v>
      </c>
      <c r="S61" s="38">
        <f>VLOOKUP($C61,{"29 - Psychiatrie (Erwachsene)",1;"30 - Kinder- und Jugendpsychiatrie",1;"31 - Psychosomatik",1;"00 - Bitte eine Fachabteilung auswählen",0;0,0},2,0)</f>
        <v>0</v>
      </c>
      <c r="T61" s="38" t="str">
        <f t="shared" si="3"/>
        <v>Leer</v>
      </c>
      <c r="U61" s="38" t="str">
        <f>VLOOKUP($C60,{"29 - Psychiatrie (Erwachsene)","Einrichtungen2";"30 - Kinder- und Jugendpsychiatrie","Einrichtungen2";"31 - Psychosomatik","Einrichtungen2";"00 - Bitte eine Fachabteilung auswählen","Leer";0,"Leer";"","Leer"},2,0)</f>
        <v>Leer</v>
      </c>
      <c r="V61" s="38" t="str">
        <f>VLOOKUP($C61,{"29 - Psychiatrie (Erwachsene)","Psychiatrie";"30 - Kinder- und Jugendpsychiatrie","KJPsychiatrie";"31 - Psychosomatik","Psychosomatik";"00 - Bitte eine Fachabteilung auswählen","LEER";0,"Leer"},2,0)</f>
        <v>Leer</v>
      </c>
      <c r="W61" s="38">
        <f t="shared" si="4"/>
        <v>0</v>
      </c>
      <c r="X61" s="38">
        <f t="shared" si="5"/>
        <v>0</v>
      </c>
      <c r="Y61" s="38">
        <f t="shared" si="6"/>
        <v>0</v>
      </c>
      <c r="Z61" s="38">
        <f t="shared" si="7"/>
        <v>0</v>
      </c>
      <c r="AA61" s="9"/>
      <c r="AB61" s="9"/>
      <c r="AC61" s="9"/>
      <c r="AE61" s="9"/>
      <c r="AF61" s="9"/>
    </row>
    <row r="62" spans="2:32" s="30" customFormat="1" ht="15" customHeight="1" x14ac:dyDescent="0.25">
      <c r="B62" s="78" t="str">
        <f t="shared" si="1"/>
        <v>!!!</v>
      </c>
      <c r="C62" s="271"/>
      <c r="D62" s="272"/>
      <c r="E62" s="272"/>
      <c r="F62" s="273"/>
      <c r="G62" s="124"/>
      <c r="H62" s="372"/>
      <c r="I62" s="372"/>
      <c r="J62" s="216"/>
      <c r="K62" s="217"/>
      <c r="M62" s="38"/>
      <c r="N62" s="38"/>
      <c r="O62" s="38"/>
      <c r="P62" s="38"/>
      <c r="Q62" s="38">
        <f t="shared" si="2"/>
        <v>0</v>
      </c>
      <c r="R62" s="38" t="str">
        <f>IF('Angaben KH-Standort'!$D$13&gt;0,"VJ","KJA")</f>
        <v>KJA</v>
      </c>
      <c r="S62" s="38">
        <f>VLOOKUP($C62,{"29 - Psychiatrie (Erwachsene)",1;"30 - Kinder- und Jugendpsychiatrie",1;"31 - Psychosomatik",1;"00 - Bitte eine Fachabteilung auswählen",0;0,0},2,0)</f>
        <v>0</v>
      </c>
      <c r="T62" s="38" t="str">
        <f t="shared" si="3"/>
        <v>Leer</v>
      </c>
      <c r="U62" s="38" t="str">
        <f>VLOOKUP($C61,{"29 - Psychiatrie (Erwachsene)","Einrichtungen2";"30 - Kinder- und Jugendpsychiatrie","Einrichtungen2";"31 - Psychosomatik","Einrichtungen2";"00 - Bitte eine Fachabteilung auswählen","Leer";0,"Leer";"","Leer"},2,0)</f>
        <v>Leer</v>
      </c>
      <c r="V62" s="38" t="str">
        <f>VLOOKUP($C62,{"29 - Psychiatrie (Erwachsene)","Psychiatrie";"30 - Kinder- und Jugendpsychiatrie","KJPsychiatrie";"31 - Psychosomatik","Psychosomatik";"00 - Bitte eine Fachabteilung auswählen","LEER";0,"Leer"},2,0)</f>
        <v>Leer</v>
      </c>
      <c r="W62" s="38">
        <f t="shared" si="4"/>
        <v>0</v>
      </c>
      <c r="X62" s="38">
        <f t="shared" si="5"/>
        <v>0</v>
      </c>
      <c r="Y62" s="38">
        <f t="shared" si="6"/>
        <v>0</v>
      </c>
      <c r="Z62" s="38">
        <f t="shared" si="7"/>
        <v>0</v>
      </c>
      <c r="AA62" s="9"/>
      <c r="AB62" s="9"/>
      <c r="AC62" s="9"/>
      <c r="AE62" s="9"/>
      <c r="AF62" s="9"/>
    </row>
    <row r="63" spans="2:32" s="30" customFormat="1" ht="15" customHeight="1" x14ac:dyDescent="0.25">
      <c r="B63" s="78" t="str">
        <f t="shared" si="1"/>
        <v>!!!</v>
      </c>
      <c r="C63" s="271"/>
      <c r="D63" s="272"/>
      <c r="E63" s="272"/>
      <c r="F63" s="273"/>
      <c r="G63" s="124"/>
      <c r="H63" s="372"/>
      <c r="I63" s="372"/>
      <c r="J63" s="216"/>
      <c r="K63" s="217"/>
      <c r="M63" s="38"/>
      <c r="N63" s="38"/>
      <c r="O63" s="38"/>
      <c r="P63" s="38"/>
      <c r="Q63" s="38">
        <f t="shared" si="2"/>
        <v>0</v>
      </c>
      <c r="R63" s="38" t="str">
        <f>IF('Angaben KH-Standort'!$D$13&gt;0,"VJ","KJA")</f>
        <v>KJA</v>
      </c>
      <c r="S63" s="38">
        <f>VLOOKUP($C63,{"29 - Psychiatrie (Erwachsene)",1;"30 - Kinder- und Jugendpsychiatrie",1;"31 - Psychosomatik",1;"00 - Bitte eine Fachabteilung auswählen",0;0,0},2,0)</f>
        <v>0</v>
      </c>
      <c r="T63" s="38" t="str">
        <f t="shared" si="3"/>
        <v>Leer</v>
      </c>
      <c r="U63" s="38" t="str">
        <f>VLOOKUP($C62,{"29 - Psychiatrie (Erwachsene)","Einrichtungen2";"30 - Kinder- und Jugendpsychiatrie","Einrichtungen2";"31 - Psychosomatik","Einrichtungen2";"00 - Bitte eine Fachabteilung auswählen","Leer";0,"Leer";"","Leer"},2,0)</f>
        <v>Leer</v>
      </c>
      <c r="V63" s="38" t="str">
        <f>VLOOKUP($C63,{"29 - Psychiatrie (Erwachsene)","Psychiatrie";"30 - Kinder- und Jugendpsychiatrie","KJPsychiatrie";"31 - Psychosomatik","Psychosomatik";"00 - Bitte eine Fachabteilung auswählen","LEER";0,"Leer"},2,0)</f>
        <v>Leer</v>
      </c>
      <c r="W63" s="38">
        <f t="shared" si="4"/>
        <v>0</v>
      </c>
      <c r="X63" s="38">
        <f t="shared" si="5"/>
        <v>0</v>
      </c>
      <c r="Y63" s="38">
        <f t="shared" si="6"/>
        <v>0</v>
      </c>
      <c r="Z63" s="38">
        <f t="shared" si="7"/>
        <v>0</v>
      </c>
      <c r="AA63" s="9"/>
      <c r="AB63" s="9"/>
      <c r="AC63" s="9"/>
      <c r="AE63" s="9"/>
      <c r="AF63" s="9"/>
    </row>
    <row r="64" spans="2:32" s="30" customFormat="1" ht="15" customHeight="1" x14ac:dyDescent="0.25">
      <c r="B64" s="78" t="str">
        <f t="shared" si="1"/>
        <v>!!!</v>
      </c>
      <c r="C64" s="271"/>
      <c r="D64" s="272"/>
      <c r="E64" s="272"/>
      <c r="F64" s="273"/>
      <c r="G64" s="124"/>
      <c r="H64" s="372"/>
      <c r="I64" s="372"/>
      <c r="J64" s="216"/>
      <c r="K64" s="217"/>
      <c r="M64" s="38"/>
      <c r="N64" s="38"/>
      <c r="O64" s="38"/>
      <c r="P64" s="38"/>
      <c r="Q64" s="38">
        <f t="shared" si="2"/>
        <v>0</v>
      </c>
      <c r="R64" s="38" t="str">
        <f>IF('Angaben KH-Standort'!$D$13&gt;0,"VJ","KJA")</f>
        <v>KJA</v>
      </c>
      <c r="S64" s="38">
        <f>VLOOKUP($C64,{"29 - Psychiatrie (Erwachsene)",1;"30 - Kinder- und Jugendpsychiatrie",1;"31 - Psychosomatik",1;"00 - Bitte eine Fachabteilung auswählen",0;0,0},2,0)</f>
        <v>0</v>
      </c>
      <c r="T64" s="38" t="str">
        <f t="shared" si="3"/>
        <v>Leer</v>
      </c>
      <c r="U64" s="38" t="str">
        <f>VLOOKUP($C63,{"29 - Psychiatrie (Erwachsene)","Einrichtungen2";"30 - Kinder- und Jugendpsychiatrie","Einrichtungen2";"31 - Psychosomatik","Einrichtungen2";"00 - Bitte eine Fachabteilung auswählen","Leer";0,"Leer";"","Leer"},2,0)</f>
        <v>Leer</v>
      </c>
      <c r="V64" s="38" t="str">
        <f>VLOOKUP($C64,{"29 - Psychiatrie (Erwachsene)","Psychiatrie";"30 - Kinder- und Jugendpsychiatrie","KJPsychiatrie";"31 - Psychosomatik","Psychosomatik";"00 - Bitte eine Fachabteilung auswählen","LEER";0,"Leer"},2,0)</f>
        <v>Leer</v>
      </c>
      <c r="W64" s="38">
        <f t="shared" si="4"/>
        <v>0</v>
      </c>
      <c r="X64" s="38">
        <f t="shared" si="5"/>
        <v>0</v>
      </c>
      <c r="Y64" s="38">
        <f t="shared" si="6"/>
        <v>0</v>
      </c>
      <c r="Z64" s="38">
        <f t="shared" si="7"/>
        <v>0</v>
      </c>
      <c r="AA64" s="9"/>
      <c r="AB64" s="9"/>
      <c r="AC64" s="9"/>
      <c r="AE64" s="9"/>
      <c r="AF64" s="9"/>
    </row>
    <row r="65" spans="2:32" s="30" customFormat="1" ht="15" customHeight="1" x14ac:dyDescent="0.25">
      <c r="B65" s="78" t="str">
        <f t="shared" si="1"/>
        <v>!!!</v>
      </c>
      <c r="C65" s="271"/>
      <c r="D65" s="272"/>
      <c r="E65" s="272"/>
      <c r="F65" s="273"/>
      <c r="G65" s="124"/>
      <c r="H65" s="372"/>
      <c r="I65" s="372"/>
      <c r="J65" s="216"/>
      <c r="K65" s="217"/>
      <c r="M65" s="38"/>
      <c r="N65" s="38"/>
      <c r="O65" s="38"/>
      <c r="P65" s="38"/>
      <c r="Q65" s="38">
        <f t="shared" si="2"/>
        <v>0</v>
      </c>
      <c r="R65" s="38" t="str">
        <f>IF('Angaben KH-Standort'!$D$13&gt;0,"VJ","KJA")</f>
        <v>KJA</v>
      </c>
      <c r="S65" s="38">
        <f>VLOOKUP($C65,{"29 - Psychiatrie (Erwachsene)",1;"30 - Kinder- und Jugendpsychiatrie",1;"31 - Psychosomatik",1;"00 - Bitte eine Fachabteilung auswählen",0;0,0},2,0)</f>
        <v>0</v>
      </c>
      <c r="T65" s="38" t="str">
        <f t="shared" si="3"/>
        <v>Leer</v>
      </c>
      <c r="U65" s="38" t="str">
        <f>VLOOKUP($C64,{"29 - Psychiatrie (Erwachsene)","Einrichtungen2";"30 - Kinder- und Jugendpsychiatrie","Einrichtungen2";"31 - Psychosomatik","Einrichtungen2";"00 - Bitte eine Fachabteilung auswählen","Leer";0,"Leer";"","Leer"},2,0)</f>
        <v>Leer</v>
      </c>
      <c r="V65" s="38" t="str">
        <f>VLOOKUP($C65,{"29 - Psychiatrie (Erwachsene)","Psychiatrie";"30 - Kinder- und Jugendpsychiatrie","KJPsychiatrie";"31 - Psychosomatik","Psychosomatik";"00 - Bitte eine Fachabteilung auswählen","LEER";0,"Leer"},2,0)</f>
        <v>Leer</v>
      </c>
      <c r="W65" s="38">
        <f t="shared" si="4"/>
        <v>0</v>
      </c>
      <c r="X65" s="38">
        <f t="shared" si="5"/>
        <v>0</v>
      </c>
      <c r="Y65" s="38">
        <f t="shared" si="6"/>
        <v>0</v>
      </c>
      <c r="Z65" s="38">
        <f t="shared" si="7"/>
        <v>0</v>
      </c>
      <c r="AA65" s="9"/>
      <c r="AB65" s="9"/>
      <c r="AC65" s="9"/>
      <c r="AE65" s="9"/>
      <c r="AF65" s="9"/>
    </row>
    <row r="66" spans="2:32" s="30" customFormat="1" ht="15" customHeight="1" x14ac:dyDescent="0.25">
      <c r="B66" s="78" t="str">
        <f t="shared" si="1"/>
        <v>!!!</v>
      </c>
      <c r="C66" s="271"/>
      <c r="D66" s="272"/>
      <c r="E66" s="272"/>
      <c r="F66" s="273"/>
      <c r="G66" s="124"/>
      <c r="H66" s="372"/>
      <c r="I66" s="372"/>
      <c r="J66" s="216"/>
      <c r="K66" s="217"/>
      <c r="M66" s="38"/>
      <c r="N66" s="38"/>
      <c r="O66" s="38"/>
      <c r="P66" s="38"/>
      <c r="Q66" s="38">
        <f t="shared" si="2"/>
        <v>0</v>
      </c>
      <c r="R66" s="38" t="str">
        <f>IF('Angaben KH-Standort'!$D$13&gt;0,"VJ","KJA")</f>
        <v>KJA</v>
      </c>
      <c r="S66" s="38">
        <f>VLOOKUP($C66,{"29 - Psychiatrie (Erwachsene)",1;"30 - Kinder- und Jugendpsychiatrie",1;"31 - Psychosomatik",1;"00 - Bitte eine Fachabteilung auswählen",0;0,0},2,0)</f>
        <v>0</v>
      </c>
      <c r="T66" s="38" t="str">
        <f t="shared" si="3"/>
        <v>Leer</v>
      </c>
      <c r="U66" s="38" t="str">
        <f>VLOOKUP($C65,{"29 - Psychiatrie (Erwachsene)","Einrichtungen2";"30 - Kinder- und Jugendpsychiatrie","Einrichtungen2";"31 - Psychosomatik","Einrichtungen2";"00 - Bitte eine Fachabteilung auswählen","Leer";0,"Leer";"","Leer"},2,0)</f>
        <v>Leer</v>
      </c>
      <c r="V66" s="38" t="str">
        <f>VLOOKUP($C66,{"29 - Psychiatrie (Erwachsene)","Psychiatrie";"30 - Kinder- und Jugendpsychiatrie","KJPsychiatrie";"31 - Psychosomatik","Psychosomatik";"00 - Bitte eine Fachabteilung auswählen","LEER";0,"Leer"},2,0)</f>
        <v>Leer</v>
      </c>
      <c r="W66" s="38">
        <f t="shared" si="4"/>
        <v>0</v>
      </c>
      <c r="X66" s="38">
        <f t="shared" si="5"/>
        <v>0</v>
      </c>
      <c r="Y66" s="38">
        <f t="shared" si="6"/>
        <v>0</v>
      </c>
      <c r="Z66" s="38">
        <f t="shared" si="7"/>
        <v>0</v>
      </c>
      <c r="AA66" s="9"/>
      <c r="AB66" s="9"/>
      <c r="AC66" s="9"/>
      <c r="AE66" s="9"/>
      <c r="AF66" s="9"/>
    </row>
    <row r="67" spans="2:32" s="30" customFormat="1" ht="15" customHeight="1" x14ac:dyDescent="0.25">
      <c r="B67" s="78" t="str">
        <f t="shared" si="1"/>
        <v>!!!</v>
      </c>
      <c r="C67" s="271"/>
      <c r="D67" s="272"/>
      <c r="E67" s="272"/>
      <c r="F67" s="273"/>
      <c r="G67" s="124"/>
      <c r="H67" s="372"/>
      <c r="I67" s="372"/>
      <c r="J67" s="216"/>
      <c r="K67" s="217"/>
      <c r="M67" s="38"/>
      <c r="N67" s="38"/>
      <c r="O67" s="38"/>
      <c r="P67" s="38"/>
      <c r="Q67" s="38">
        <f t="shared" si="2"/>
        <v>0</v>
      </c>
      <c r="R67" s="38" t="str">
        <f>IF('Angaben KH-Standort'!$D$13&gt;0,"VJ","KJA")</f>
        <v>KJA</v>
      </c>
      <c r="S67" s="38">
        <f>VLOOKUP($C67,{"29 - Psychiatrie (Erwachsene)",1;"30 - Kinder- und Jugendpsychiatrie",1;"31 - Psychosomatik",1;"00 - Bitte eine Fachabteilung auswählen",0;0,0},2,0)</f>
        <v>0</v>
      </c>
      <c r="T67" s="38" t="str">
        <f t="shared" si="3"/>
        <v>Leer</v>
      </c>
      <c r="U67" s="38" t="str">
        <f>VLOOKUP($C66,{"29 - Psychiatrie (Erwachsene)","Einrichtungen2";"30 - Kinder- und Jugendpsychiatrie","Einrichtungen2";"31 - Psychosomatik","Einrichtungen2";"00 - Bitte eine Fachabteilung auswählen","Leer";0,"Leer";"","Leer"},2,0)</f>
        <v>Leer</v>
      </c>
      <c r="V67" s="38" t="str">
        <f>VLOOKUP($C67,{"29 - Psychiatrie (Erwachsene)","Psychiatrie";"30 - Kinder- und Jugendpsychiatrie","KJPsychiatrie";"31 - Psychosomatik","Psychosomatik";"00 - Bitte eine Fachabteilung auswählen","LEER";0,"Leer"},2,0)</f>
        <v>Leer</v>
      </c>
      <c r="W67" s="38">
        <f t="shared" si="4"/>
        <v>0</v>
      </c>
      <c r="X67" s="38">
        <f t="shared" si="5"/>
        <v>0</v>
      </c>
      <c r="Y67" s="38">
        <f t="shared" si="6"/>
        <v>0</v>
      </c>
      <c r="Z67" s="38">
        <f t="shared" si="7"/>
        <v>0</v>
      </c>
      <c r="AA67" s="9"/>
      <c r="AB67" s="9"/>
      <c r="AC67" s="9"/>
      <c r="AE67" s="9"/>
      <c r="AF67" s="9"/>
    </row>
    <row r="68" spans="2:32" s="30" customFormat="1" ht="15" customHeight="1" x14ac:dyDescent="0.25">
      <c r="B68" s="78" t="str">
        <f t="shared" si="1"/>
        <v>!!!</v>
      </c>
      <c r="C68" s="271"/>
      <c r="D68" s="272"/>
      <c r="E68" s="272"/>
      <c r="F68" s="273"/>
      <c r="G68" s="124"/>
      <c r="H68" s="372"/>
      <c r="I68" s="372"/>
      <c r="J68" s="216"/>
      <c r="K68" s="217"/>
      <c r="M68" s="38"/>
      <c r="N68" s="38"/>
      <c r="O68" s="38"/>
      <c r="P68" s="38"/>
      <c r="Q68" s="38">
        <f t="shared" si="2"/>
        <v>0</v>
      </c>
      <c r="R68" s="38" t="str">
        <f>IF('Angaben KH-Standort'!$D$13&gt;0,"VJ","KJA")</f>
        <v>KJA</v>
      </c>
      <c r="S68" s="38">
        <f>VLOOKUP($C68,{"29 - Psychiatrie (Erwachsene)",1;"30 - Kinder- und Jugendpsychiatrie",1;"31 - Psychosomatik",1;"00 - Bitte eine Fachabteilung auswählen",0;0,0},2,0)</f>
        <v>0</v>
      </c>
      <c r="T68" s="38" t="str">
        <f t="shared" si="3"/>
        <v>Leer</v>
      </c>
      <c r="U68" s="38" t="str">
        <f>VLOOKUP($C67,{"29 - Psychiatrie (Erwachsene)","Einrichtungen2";"30 - Kinder- und Jugendpsychiatrie","Einrichtungen2";"31 - Psychosomatik","Einrichtungen2";"00 - Bitte eine Fachabteilung auswählen","Leer";0,"Leer";"","Leer"},2,0)</f>
        <v>Leer</v>
      </c>
      <c r="V68" s="38" t="str">
        <f>VLOOKUP($C68,{"29 - Psychiatrie (Erwachsene)","Psychiatrie";"30 - Kinder- und Jugendpsychiatrie","KJPsychiatrie";"31 - Psychosomatik","Psychosomatik";"00 - Bitte eine Fachabteilung auswählen","LEER";0,"Leer"},2,0)</f>
        <v>Leer</v>
      </c>
      <c r="W68" s="38">
        <f t="shared" si="4"/>
        <v>0</v>
      </c>
      <c r="X68" s="38">
        <f t="shared" si="5"/>
        <v>0</v>
      </c>
      <c r="Y68" s="38">
        <f t="shared" si="6"/>
        <v>0</v>
      </c>
      <c r="Z68" s="38">
        <f t="shared" si="7"/>
        <v>0</v>
      </c>
      <c r="AA68" s="9"/>
      <c r="AB68" s="9"/>
      <c r="AC68" s="9"/>
      <c r="AE68" s="9"/>
      <c r="AF68" s="9"/>
    </row>
    <row r="69" spans="2:32" s="30" customFormat="1" ht="15" customHeight="1" x14ac:dyDescent="0.25">
      <c r="B69" s="78" t="str">
        <f t="shared" si="1"/>
        <v>!!!</v>
      </c>
      <c r="C69" s="271"/>
      <c r="D69" s="272"/>
      <c r="E69" s="272"/>
      <c r="F69" s="273"/>
      <c r="G69" s="124"/>
      <c r="H69" s="372"/>
      <c r="I69" s="372"/>
      <c r="J69" s="216"/>
      <c r="K69" s="217"/>
      <c r="M69" s="38"/>
      <c r="N69" s="38"/>
      <c r="O69" s="38"/>
      <c r="P69" s="38"/>
      <c r="Q69" s="38">
        <f t="shared" si="2"/>
        <v>0</v>
      </c>
      <c r="R69" s="38" t="str">
        <f>IF('Angaben KH-Standort'!$D$13&gt;0,"VJ","KJA")</f>
        <v>KJA</v>
      </c>
      <c r="S69" s="38">
        <f>VLOOKUP($C69,{"29 - Psychiatrie (Erwachsene)",1;"30 - Kinder- und Jugendpsychiatrie",1;"31 - Psychosomatik",1;"00 - Bitte eine Fachabteilung auswählen",0;0,0},2,0)</f>
        <v>0</v>
      </c>
      <c r="T69" s="38" t="str">
        <f t="shared" si="3"/>
        <v>Leer</v>
      </c>
      <c r="U69" s="38" t="str">
        <f>VLOOKUP($C68,{"29 - Psychiatrie (Erwachsene)","Einrichtungen2";"30 - Kinder- und Jugendpsychiatrie","Einrichtungen2";"31 - Psychosomatik","Einrichtungen2";"00 - Bitte eine Fachabteilung auswählen","Leer";0,"Leer";"","Leer"},2,0)</f>
        <v>Leer</v>
      </c>
      <c r="V69" s="38" t="str">
        <f>VLOOKUP($C69,{"29 - Psychiatrie (Erwachsene)","Psychiatrie";"30 - Kinder- und Jugendpsychiatrie","KJPsychiatrie";"31 - Psychosomatik","Psychosomatik";"00 - Bitte eine Fachabteilung auswählen","LEER";0,"Leer"},2,0)</f>
        <v>Leer</v>
      </c>
      <c r="W69" s="38">
        <f t="shared" si="4"/>
        <v>0</v>
      </c>
      <c r="X69" s="38">
        <f t="shared" si="5"/>
        <v>0</v>
      </c>
      <c r="Y69" s="38">
        <f t="shared" si="6"/>
        <v>0</v>
      </c>
      <c r="Z69" s="38">
        <f t="shared" si="7"/>
        <v>0</v>
      </c>
      <c r="AA69" s="9"/>
      <c r="AB69" s="9"/>
      <c r="AC69" s="9"/>
      <c r="AE69" s="9"/>
      <c r="AF69" s="9"/>
    </row>
    <row r="70" spans="2:32" s="30" customFormat="1" ht="15" customHeight="1" x14ac:dyDescent="0.25">
      <c r="B70" s="78" t="str">
        <f t="shared" si="1"/>
        <v>!!!</v>
      </c>
      <c r="C70" s="271"/>
      <c r="D70" s="272"/>
      <c r="E70" s="272"/>
      <c r="F70" s="273"/>
      <c r="G70" s="124"/>
      <c r="H70" s="372"/>
      <c r="I70" s="372"/>
      <c r="J70" s="216"/>
      <c r="K70" s="217"/>
      <c r="M70" s="38"/>
      <c r="N70" s="38"/>
      <c r="O70" s="38"/>
      <c r="P70" s="38"/>
      <c r="Q70" s="38">
        <f t="shared" si="2"/>
        <v>0</v>
      </c>
      <c r="R70" s="38" t="str">
        <f>IF('Angaben KH-Standort'!$D$13&gt;0,"VJ","KJA")</f>
        <v>KJA</v>
      </c>
      <c r="S70" s="38">
        <f>VLOOKUP($C70,{"29 - Psychiatrie (Erwachsene)",1;"30 - Kinder- und Jugendpsychiatrie",1;"31 - Psychosomatik",1;"00 - Bitte eine Fachabteilung auswählen",0;0,0},2,0)</f>
        <v>0</v>
      </c>
      <c r="T70" s="38" t="str">
        <f t="shared" si="3"/>
        <v>Leer</v>
      </c>
      <c r="U70" s="38" t="str">
        <f>VLOOKUP($C69,{"29 - Psychiatrie (Erwachsene)","Einrichtungen2";"30 - Kinder- und Jugendpsychiatrie","Einrichtungen2";"31 - Psychosomatik","Einrichtungen2";"00 - Bitte eine Fachabteilung auswählen","Leer";0,"Leer";"","Leer"},2,0)</f>
        <v>Leer</v>
      </c>
      <c r="V70" s="38" t="str">
        <f>VLOOKUP($C70,{"29 - Psychiatrie (Erwachsene)","Psychiatrie";"30 - Kinder- und Jugendpsychiatrie","KJPsychiatrie";"31 - Psychosomatik","Psychosomatik";"00 - Bitte eine Fachabteilung auswählen","LEER";0,"Leer"},2,0)</f>
        <v>Leer</v>
      </c>
      <c r="W70" s="38">
        <f t="shared" si="4"/>
        <v>0</v>
      </c>
      <c r="X70" s="38">
        <f t="shared" si="5"/>
        <v>0</v>
      </c>
      <c r="Y70" s="38">
        <f t="shared" si="6"/>
        <v>0</v>
      </c>
      <c r="Z70" s="38">
        <f t="shared" si="7"/>
        <v>0</v>
      </c>
      <c r="AA70" s="9"/>
      <c r="AB70" s="9"/>
      <c r="AC70" s="9"/>
      <c r="AE70" s="9"/>
      <c r="AF70" s="9"/>
    </row>
    <row r="71" spans="2:32" s="30" customFormat="1" ht="15" customHeight="1" x14ac:dyDescent="0.25">
      <c r="B71" s="78" t="str">
        <f t="shared" si="1"/>
        <v>!!!</v>
      </c>
      <c r="C71" s="271"/>
      <c r="D71" s="272"/>
      <c r="E71" s="272"/>
      <c r="F71" s="273"/>
      <c r="G71" s="124"/>
      <c r="H71" s="372"/>
      <c r="I71" s="372"/>
      <c r="J71" s="216"/>
      <c r="K71" s="217"/>
      <c r="M71" s="38"/>
      <c r="N71" s="38"/>
      <c r="O71" s="38"/>
      <c r="P71" s="38"/>
      <c r="Q71" s="38">
        <f t="shared" si="2"/>
        <v>0</v>
      </c>
      <c r="R71" s="38" t="str">
        <f>IF('Angaben KH-Standort'!$D$13&gt;0,"VJ","KJA")</f>
        <v>KJA</v>
      </c>
      <c r="S71" s="38">
        <f>VLOOKUP($C71,{"29 - Psychiatrie (Erwachsene)",1;"30 - Kinder- und Jugendpsychiatrie",1;"31 - Psychosomatik",1;"00 - Bitte eine Fachabteilung auswählen",0;0,0},2,0)</f>
        <v>0</v>
      </c>
      <c r="T71" s="38" t="str">
        <f t="shared" si="3"/>
        <v>Leer</v>
      </c>
      <c r="U71" s="38" t="str">
        <f>VLOOKUP($C70,{"29 - Psychiatrie (Erwachsene)","Einrichtungen2";"30 - Kinder- und Jugendpsychiatrie","Einrichtungen2";"31 - Psychosomatik","Einrichtungen2";"00 - Bitte eine Fachabteilung auswählen","Leer";0,"Leer";"","Leer"},2,0)</f>
        <v>Leer</v>
      </c>
      <c r="V71" s="38" t="str">
        <f>VLOOKUP($C71,{"29 - Psychiatrie (Erwachsene)","Psychiatrie";"30 - Kinder- und Jugendpsychiatrie","KJPsychiatrie";"31 - Psychosomatik","Psychosomatik";"00 - Bitte eine Fachabteilung auswählen","LEER";0,"Leer"},2,0)</f>
        <v>Leer</v>
      </c>
      <c r="W71" s="38">
        <f t="shared" si="4"/>
        <v>0</v>
      </c>
      <c r="X71" s="38">
        <f t="shared" si="5"/>
        <v>0</v>
      </c>
      <c r="Y71" s="38">
        <f t="shared" si="6"/>
        <v>0</v>
      </c>
      <c r="Z71" s="38">
        <f t="shared" si="7"/>
        <v>0</v>
      </c>
      <c r="AA71" s="9"/>
      <c r="AB71" s="9"/>
      <c r="AC71" s="9"/>
      <c r="AE71" s="9"/>
      <c r="AF71" s="9"/>
    </row>
    <row r="72" spans="2:32" s="30" customFormat="1" ht="15" customHeight="1" x14ac:dyDescent="0.25">
      <c r="B72" s="78" t="str">
        <f t="shared" si="1"/>
        <v>!!!</v>
      </c>
      <c r="C72" s="271"/>
      <c r="D72" s="272"/>
      <c r="E72" s="272"/>
      <c r="F72" s="273"/>
      <c r="G72" s="124"/>
      <c r="H72" s="372"/>
      <c r="I72" s="372"/>
      <c r="J72" s="216"/>
      <c r="K72" s="217"/>
      <c r="M72" s="38"/>
      <c r="N72" s="38"/>
      <c r="O72" s="38"/>
      <c r="P72" s="38"/>
      <c r="Q72" s="38">
        <f t="shared" si="2"/>
        <v>0</v>
      </c>
      <c r="R72" s="38" t="str">
        <f>IF('Angaben KH-Standort'!$D$13&gt;0,"VJ","KJA")</f>
        <v>KJA</v>
      </c>
      <c r="S72" s="38">
        <f>VLOOKUP($C72,{"29 - Psychiatrie (Erwachsene)",1;"30 - Kinder- und Jugendpsychiatrie",1;"31 - Psychosomatik",1;"00 - Bitte eine Fachabteilung auswählen",0;0,0},2,0)</f>
        <v>0</v>
      </c>
      <c r="T72" s="38" t="str">
        <f t="shared" si="3"/>
        <v>Leer</v>
      </c>
      <c r="U72" s="38" t="str">
        <f>VLOOKUP($C71,{"29 - Psychiatrie (Erwachsene)","Einrichtungen2";"30 - Kinder- und Jugendpsychiatrie","Einrichtungen2";"31 - Psychosomatik","Einrichtungen2";"00 - Bitte eine Fachabteilung auswählen","Leer";0,"Leer";"","Leer"},2,0)</f>
        <v>Leer</v>
      </c>
      <c r="V72" s="38" t="str">
        <f>VLOOKUP($C72,{"29 - Psychiatrie (Erwachsene)","Psychiatrie";"30 - Kinder- und Jugendpsychiatrie","KJPsychiatrie";"31 - Psychosomatik","Psychosomatik";"00 - Bitte eine Fachabteilung auswählen","LEER";0,"Leer"},2,0)</f>
        <v>Leer</v>
      </c>
      <c r="W72" s="38">
        <f t="shared" si="4"/>
        <v>0</v>
      </c>
      <c r="X72" s="38">
        <f t="shared" si="5"/>
        <v>0</v>
      </c>
      <c r="Y72" s="38">
        <f t="shared" si="6"/>
        <v>0</v>
      </c>
      <c r="Z72" s="38">
        <f t="shared" si="7"/>
        <v>0</v>
      </c>
      <c r="AA72" s="9"/>
      <c r="AB72" s="9"/>
      <c r="AC72" s="9"/>
      <c r="AE72" s="9"/>
      <c r="AF72" s="9"/>
    </row>
    <row r="73" spans="2:32" s="30" customFormat="1" ht="15" customHeight="1" x14ac:dyDescent="0.25">
      <c r="B73" s="78" t="str">
        <f t="shared" si="1"/>
        <v>!!!</v>
      </c>
      <c r="C73" s="271"/>
      <c r="D73" s="272"/>
      <c r="E73" s="272"/>
      <c r="F73" s="273"/>
      <c r="G73" s="124"/>
      <c r="H73" s="372"/>
      <c r="I73" s="372"/>
      <c r="J73" s="216"/>
      <c r="K73" s="217"/>
      <c r="M73" s="38"/>
      <c r="N73" s="38"/>
      <c r="O73" s="38"/>
      <c r="P73" s="38"/>
      <c r="Q73" s="38">
        <f t="shared" si="2"/>
        <v>0</v>
      </c>
      <c r="R73" s="38" t="str">
        <f>IF('Angaben KH-Standort'!$D$13&gt;0,"VJ","KJA")</f>
        <v>KJA</v>
      </c>
      <c r="S73" s="38">
        <f>VLOOKUP($C73,{"29 - Psychiatrie (Erwachsene)",1;"30 - Kinder- und Jugendpsychiatrie",1;"31 - Psychosomatik",1;"00 - Bitte eine Fachabteilung auswählen",0;0,0},2,0)</f>
        <v>0</v>
      </c>
      <c r="T73" s="38" t="str">
        <f t="shared" si="3"/>
        <v>Leer</v>
      </c>
      <c r="U73" s="38" t="str">
        <f>VLOOKUP($C72,{"29 - Psychiatrie (Erwachsene)","Einrichtungen2";"30 - Kinder- und Jugendpsychiatrie","Einrichtungen2";"31 - Psychosomatik","Einrichtungen2";"00 - Bitte eine Fachabteilung auswählen","Leer";0,"Leer";"","Leer"},2,0)</f>
        <v>Leer</v>
      </c>
      <c r="V73" s="38" t="str">
        <f>VLOOKUP($C73,{"29 - Psychiatrie (Erwachsene)","Psychiatrie";"30 - Kinder- und Jugendpsychiatrie","KJPsychiatrie";"31 - Psychosomatik","Psychosomatik";"00 - Bitte eine Fachabteilung auswählen","LEER";0,"Leer"},2,0)</f>
        <v>Leer</v>
      </c>
      <c r="W73" s="38">
        <f t="shared" si="4"/>
        <v>0</v>
      </c>
      <c r="X73" s="38">
        <f t="shared" si="5"/>
        <v>0</v>
      </c>
      <c r="Y73" s="38">
        <f t="shared" si="6"/>
        <v>0</v>
      </c>
      <c r="Z73" s="38">
        <f t="shared" si="7"/>
        <v>0</v>
      </c>
      <c r="AA73" s="9"/>
      <c r="AB73" s="9"/>
      <c r="AC73" s="9"/>
      <c r="AE73" s="9"/>
      <c r="AF73" s="9"/>
    </row>
    <row r="74" spans="2:32" s="30" customFormat="1" ht="15" customHeight="1" x14ac:dyDescent="0.25">
      <c r="B74" s="78" t="str">
        <f t="shared" si="1"/>
        <v>!!!</v>
      </c>
      <c r="C74" s="271"/>
      <c r="D74" s="272"/>
      <c r="E74" s="272"/>
      <c r="F74" s="273"/>
      <c r="G74" s="124"/>
      <c r="H74" s="372"/>
      <c r="I74" s="372"/>
      <c r="J74" s="216"/>
      <c r="K74" s="217"/>
      <c r="M74" s="38"/>
      <c r="N74" s="38"/>
      <c r="O74" s="38"/>
      <c r="P74" s="38"/>
      <c r="Q74" s="38">
        <f t="shared" si="2"/>
        <v>0</v>
      </c>
      <c r="R74" s="38" t="str">
        <f>IF('Angaben KH-Standort'!$D$13&gt;0,"VJ","KJA")</f>
        <v>KJA</v>
      </c>
      <c r="S74" s="38">
        <f>VLOOKUP($C74,{"29 - Psychiatrie (Erwachsene)",1;"30 - Kinder- und Jugendpsychiatrie",1;"31 - Psychosomatik",1;"00 - Bitte eine Fachabteilung auswählen",0;0,0},2,0)</f>
        <v>0</v>
      </c>
      <c r="T74" s="38" t="str">
        <f t="shared" si="3"/>
        <v>Leer</v>
      </c>
      <c r="U74" s="38" t="str">
        <f>VLOOKUP($C73,{"29 - Psychiatrie (Erwachsene)","Einrichtungen2";"30 - Kinder- und Jugendpsychiatrie","Einrichtungen2";"31 - Psychosomatik","Einrichtungen2";"00 - Bitte eine Fachabteilung auswählen","Leer";0,"Leer";"","Leer"},2,0)</f>
        <v>Leer</v>
      </c>
      <c r="V74" s="38" t="str">
        <f>VLOOKUP($C74,{"29 - Psychiatrie (Erwachsene)","Psychiatrie";"30 - Kinder- und Jugendpsychiatrie","KJPsychiatrie";"31 - Psychosomatik","Psychosomatik";"00 - Bitte eine Fachabteilung auswählen","LEER";0,"Leer"},2,0)</f>
        <v>Leer</v>
      </c>
      <c r="W74" s="38">
        <f t="shared" si="4"/>
        <v>0</v>
      </c>
      <c r="X74" s="38">
        <f t="shared" si="5"/>
        <v>0</v>
      </c>
      <c r="Y74" s="38">
        <f t="shared" si="6"/>
        <v>0</v>
      </c>
      <c r="Z74" s="38">
        <f t="shared" si="7"/>
        <v>0</v>
      </c>
      <c r="AA74" s="9"/>
      <c r="AB74" s="9"/>
      <c r="AC74" s="9"/>
      <c r="AE74" s="9"/>
      <c r="AF74" s="9"/>
    </row>
    <row r="75" spans="2:32" s="30" customFormat="1" ht="15" customHeight="1" x14ac:dyDescent="0.25">
      <c r="B75" s="78" t="str">
        <f t="shared" si="1"/>
        <v>!!!</v>
      </c>
      <c r="C75" s="271"/>
      <c r="D75" s="272"/>
      <c r="E75" s="272"/>
      <c r="F75" s="273"/>
      <c r="G75" s="124"/>
      <c r="H75" s="372"/>
      <c r="I75" s="372"/>
      <c r="J75" s="216"/>
      <c r="K75" s="217"/>
      <c r="M75" s="38"/>
      <c r="N75" s="38"/>
      <c r="O75" s="38"/>
      <c r="P75" s="38"/>
      <c r="Q75" s="38">
        <f t="shared" si="2"/>
        <v>0</v>
      </c>
      <c r="R75" s="38" t="str">
        <f>IF('Angaben KH-Standort'!$D$13&gt;0,"VJ","KJA")</f>
        <v>KJA</v>
      </c>
      <c r="S75" s="38">
        <f>VLOOKUP($C75,{"29 - Psychiatrie (Erwachsene)",1;"30 - Kinder- und Jugendpsychiatrie",1;"31 - Psychosomatik",1;"00 - Bitte eine Fachabteilung auswählen",0;0,0},2,0)</f>
        <v>0</v>
      </c>
      <c r="T75" s="38" t="str">
        <f t="shared" si="3"/>
        <v>Leer</v>
      </c>
      <c r="U75" s="38" t="str">
        <f>VLOOKUP($C74,{"29 - Psychiatrie (Erwachsene)","Einrichtungen2";"30 - Kinder- und Jugendpsychiatrie","Einrichtungen2";"31 - Psychosomatik","Einrichtungen2";"00 - Bitte eine Fachabteilung auswählen","Leer";0,"Leer";"","Leer"},2,0)</f>
        <v>Leer</v>
      </c>
      <c r="V75" s="38" t="str">
        <f>VLOOKUP($C75,{"29 - Psychiatrie (Erwachsene)","Psychiatrie";"30 - Kinder- und Jugendpsychiatrie","KJPsychiatrie";"31 - Psychosomatik","Psychosomatik";"00 - Bitte eine Fachabteilung auswählen","LEER";0,"Leer"},2,0)</f>
        <v>Leer</v>
      </c>
      <c r="W75" s="38">
        <f t="shared" si="4"/>
        <v>0</v>
      </c>
      <c r="X75" s="38">
        <f t="shared" si="5"/>
        <v>0</v>
      </c>
      <c r="Y75" s="38">
        <f t="shared" si="6"/>
        <v>0</v>
      </c>
      <c r="Z75" s="38">
        <f t="shared" si="7"/>
        <v>0</v>
      </c>
      <c r="AA75" s="9"/>
      <c r="AB75" s="9"/>
      <c r="AC75" s="9"/>
      <c r="AE75" s="9"/>
      <c r="AF75" s="9"/>
    </row>
    <row r="76" spans="2:32" s="30" customFormat="1" ht="15" customHeight="1" x14ac:dyDescent="0.25">
      <c r="B76" s="78" t="str">
        <f t="shared" si="1"/>
        <v>!!!</v>
      </c>
      <c r="C76" s="271"/>
      <c r="D76" s="272"/>
      <c r="E76" s="272"/>
      <c r="F76" s="273"/>
      <c r="G76" s="124"/>
      <c r="H76" s="372"/>
      <c r="I76" s="372"/>
      <c r="J76" s="216"/>
      <c r="K76" s="217"/>
      <c r="M76" s="38"/>
      <c r="N76" s="38"/>
      <c r="O76" s="38"/>
      <c r="P76" s="38"/>
      <c r="Q76" s="38">
        <f t="shared" si="2"/>
        <v>0</v>
      </c>
      <c r="R76" s="38" t="str">
        <f>IF('Angaben KH-Standort'!$D$13&gt;0,"VJ","KJA")</f>
        <v>KJA</v>
      </c>
      <c r="S76" s="38">
        <f>VLOOKUP($C76,{"29 - Psychiatrie (Erwachsene)",1;"30 - Kinder- und Jugendpsychiatrie",1;"31 - Psychosomatik",1;"00 - Bitte eine Fachabteilung auswählen",0;0,0},2,0)</f>
        <v>0</v>
      </c>
      <c r="T76" s="38" t="str">
        <f t="shared" si="3"/>
        <v>Leer</v>
      </c>
      <c r="U76" s="38" t="str">
        <f>VLOOKUP($C75,{"29 - Psychiatrie (Erwachsene)","Einrichtungen2";"30 - Kinder- und Jugendpsychiatrie","Einrichtungen2";"31 - Psychosomatik","Einrichtungen2";"00 - Bitte eine Fachabteilung auswählen","Leer";0,"Leer";"","Leer"},2,0)</f>
        <v>Leer</v>
      </c>
      <c r="V76" s="38" t="str">
        <f>VLOOKUP($C76,{"29 - Psychiatrie (Erwachsene)","Psychiatrie";"30 - Kinder- und Jugendpsychiatrie","KJPsychiatrie";"31 - Psychosomatik","Psychosomatik";"00 - Bitte eine Fachabteilung auswählen","LEER";0,"Leer"},2,0)</f>
        <v>Leer</v>
      </c>
      <c r="W76" s="38">
        <f t="shared" si="4"/>
        <v>0</v>
      </c>
      <c r="X76" s="38">
        <f t="shared" si="5"/>
        <v>0</v>
      </c>
      <c r="Y76" s="38">
        <f t="shared" si="6"/>
        <v>0</v>
      </c>
      <c r="Z76" s="38">
        <f t="shared" si="7"/>
        <v>0</v>
      </c>
      <c r="AA76" s="9"/>
      <c r="AB76" s="9"/>
      <c r="AC76" s="9"/>
      <c r="AE76" s="9"/>
      <c r="AF76" s="9"/>
    </row>
    <row r="77" spans="2:32" s="30" customFormat="1" ht="15" customHeight="1" x14ac:dyDescent="0.25">
      <c r="B77" s="78" t="str">
        <f t="shared" si="1"/>
        <v>!!!</v>
      </c>
      <c r="C77" s="271"/>
      <c r="D77" s="272"/>
      <c r="E77" s="272"/>
      <c r="F77" s="273"/>
      <c r="G77" s="124"/>
      <c r="H77" s="372"/>
      <c r="I77" s="372"/>
      <c r="J77" s="216"/>
      <c r="K77" s="217"/>
      <c r="M77" s="38"/>
      <c r="N77" s="38"/>
      <c r="O77" s="38"/>
      <c r="P77" s="38"/>
      <c r="Q77" s="38">
        <f t="shared" si="2"/>
        <v>0</v>
      </c>
      <c r="R77" s="38" t="str">
        <f>IF('Angaben KH-Standort'!$D$13&gt;0,"VJ","KJA")</f>
        <v>KJA</v>
      </c>
      <c r="S77" s="38">
        <f>VLOOKUP($C77,{"29 - Psychiatrie (Erwachsene)",1;"30 - Kinder- und Jugendpsychiatrie",1;"31 - Psychosomatik",1;"00 - Bitte eine Fachabteilung auswählen",0;0,0},2,0)</f>
        <v>0</v>
      </c>
      <c r="T77" s="38" t="str">
        <f t="shared" si="3"/>
        <v>Leer</v>
      </c>
      <c r="U77" s="38" t="str">
        <f>VLOOKUP($C76,{"29 - Psychiatrie (Erwachsene)","Einrichtungen2";"30 - Kinder- und Jugendpsychiatrie","Einrichtungen2";"31 - Psychosomatik","Einrichtungen2";"00 - Bitte eine Fachabteilung auswählen","Leer";0,"Leer";"","Leer"},2,0)</f>
        <v>Leer</v>
      </c>
      <c r="V77" s="38" t="str">
        <f>VLOOKUP($C77,{"29 - Psychiatrie (Erwachsene)","Psychiatrie";"30 - Kinder- und Jugendpsychiatrie","KJPsychiatrie";"31 - Psychosomatik","Psychosomatik";"00 - Bitte eine Fachabteilung auswählen","LEER";0,"Leer"},2,0)</f>
        <v>Leer</v>
      </c>
      <c r="W77" s="38">
        <f t="shared" si="4"/>
        <v>0</v>
      </c>
      <c r="X77" s="38">
        <f t="shared" si="5"/>
        <v>0</v>
      </c>
      <c r="Y77" s="38">
        <f t="shared" si="6"/>
        <v>0</v>
      </c>
      <c r="Z77" s="38">
        <f t="shared" si="7"/>
        <v>0</v>
      </c>
      <c r="AA77" s="9"/>
      <c r="AB77" s="9"/>
      <c r="AC77" s="9"/>
      <c r="AE77" s="9"/>
      <c r="AF77" s="9"/>
    </row>
    <row r="78" spans="2:32" s="30" customFormat="1" ht="15" customHeight="1" x14ac:dyDescent="0.25">
      <c r="B78" s="78" t="str">
        <f t="shared" si="1"/>
        <v>!!!</v>
      </c>
      <c r="C78" s="271"/>
      <c r="D78" s="272"/>
      <c r="E78" s="272"/>
      <c r="F78" s="273"/>
      <c r="G78" s="124"/>
      <c r="H78" s="372"/>
      <c r="I78" s="372"/>
      <c r="J78" s="216"/>
      <c r="K78" s="217"/>
      <c r="M78" s="38"/>
      <c r="N78" s="38"/>
      <c r="O78" s="38"/>
      <c r="P78" s="38"/>
      <c r="Q78" s="38">
        <f t="shared" si="2"/>
        <v>0</v>
      </c>
      <c r="R78" s="38" t="str">
        <f>IF('Angaben KH-Standort'!$D$13&gt;0,"VJ","KJA")</f>
        <v>KJA</v>
      </c>
      <c r="S78" s="38">
        <f>VLOOKUP($C78,{"29 - Psychiatrie (Erwachsene)",1;"30 - Kinder- und Jugendpsychiatrie",1;"31 - Psychosomatik",1;"00 - Bitte eine Fachabteilung auswählen",0;0,0},2,0)</f>
        <v>0</v>
      </c>
      <c r="T78" s="38" t="str">
        <f t="shared" si="3"/>
        <v>Leer</v>
      </c>
      <c r="U78" s="38" t="str">
        <f>VLOOKUP($C77,{"29 - Psychiatrie (Erwachsene)","Einrichtungen2";"30 - Kinder- und Jugendpsychiatrie","Einrichtungen2";"31 - Psychosomatik","Einrichtungen2";"00 - Bitte eine Fachabteilung auswählen","Leer";0,"Leer";"","Leer"},2,0)</f>
        <v>Leer</v>
      </c>
      <c r="V78" s="38" t="str">
        <f>VLOOKUP($C78,{"29 - Psychiatrie (Erwachsene)","Psychiatrie";"30 - Kinder- und Jugendpsychiatrie","KJPsychiatrie";"31 - Psychosomatik","Psychosomatik";"00 - Bitte eine Fachabteilung auswählen","LEER";0,"Leer"},2,0)</f>
        <v>Leer</v>
      </c>
      <c r="W78" s="38">
        <f t="shared" si="4"/>
        <v>0</v>
      </c>
      <c r="X78" s="38">
        <f t="shared" si="5"/>
        <v>0</v>
      </c>
      <c r="Y78" s="38">
        <f t="shared" si="6"/>
        <v>0</v>
      </c>
      <c r="Z78" s="38">
        <f t="shared" si="7"/>
        <v>0</v>
      </c>
      <c r="AA78" s="9"/>
      <c r="AB78" s="9"/>
      <c r="AC78" s="9"/>
      <c r="AE78" s="9"/>
      <c r="AF78" s="9"/>
    </row>
    <row r="79" spans="2:32" s="30" customFormat="1" ht="15" customHeight="1" x14ac:dyDescent="0.25">
      <c r="B79" s="78" t="str">
        <f t="shared" si="1"/>
        <v>!!!</v>
      </c>
      <c r="C79" s="271"/>
      <c r="D79" s="272"/>
      <c r="E79" s="272"/>
      <c r="F79" s="273"/>
      <c r="G79" s="124"/>
      <c r="H79" s="372"/>
      <c r="I79" s="372"/>
      <c r="J79" s="216"/>
      <c r="K79" s="217"/>
      <c r="M79" s="38"/>
      <c r="N79" s="38"/>
      <c r="O79" s="38"/>
      <c r="P79" s="38"/>
      <c r="Q79" s="38">
        <f t="shared" si="2"/>
        <v>0</v>
      </c>
      <c r="R79" s="38" t="str">
        <f>IF('Angaben KH-Standort'!$D$13&gt;0,"VJ","KJA")</f>
        <v>KJA</v>
      </c>
      <c r="S79" s="38">
        <f>VLOOKUP($C79,{"29 - Psychiatrie (Erwachsene)",1;"30 - Kinder- und Jugendpsychiatrie",1;"31 - Psychosomatik",1;"00 - Bitte eine Fachabteilung auswählen",0;0,0},2,0)</f>
        <v>0</v>
      </c>
      <c r="T79" s="38" t="str">
        <f t="shared" si="3"/>
        <v>Leer</v>
      </c>
      <c r="U79" s="38" t="str">
        <f>VLOOKUP($C78,{"29 - Psychiatrie (Erwachsene)","Einrichtungen2";"30 - Kinder- und Jugendpsychiatrie","Einrichtungen2";"31 - Psychosomatik","Einrichtungen2";"00 - Bitte eine Fachabteilung auswählen","Leer";0,"Leer";"","Leer"},2,0)</f>
        <v>Leer</v>
      </c>
      <c r="V79" s="38" t="str">
        <f>VLOOKUP($C79,{"29 - Psychiatrie (Erwachsene)","Psychiatrie";"30 - Kinder- und Jugendpsychiatrie","KJPsychiatrie";"31 - Psychosomatik","Psychosomatik";"00 - Bitte eine Fachabteilung auswählen","LEER";0,"Leer"},2,0)</f>
        <v>Leer</v>
      </c>
      <c r="W79" s="38">
        <f t="shared" si="4"/>
        <v>0</v>
      </c>
      <c r="X79" s="38">
        <f t="shared" si="5"/>
        <v>0</v>
      </c>
      <c r="Y79" s="38">
        <f t="shared" si="6"/>
        <v>0</v>
      </c>
      <c r="Z79" s="38">
        <f t="shared" si="7"/>
        <v>0</v>
      </c>
      <c r="AA79" s="9"/>
      <c r="AB79" s="9"/>
      <c r="AC79" s="9"/>
      <c r="AE79" s="9"/>
      <c r="AF79" s="9"/>
    </row>
    <row r="80" spans="2:32" s="30" customFormat="1" ht="15" customHeight="1" x14ac:dyDescent="0.25">
      <c r="B80" s="78" t="str">
        <f t="shared" si="1"/>
        <v>!!!</v>
      </c>
      <c r="C80" s="271"/>
      <c r="D80" s="272"/>
      <c r="E80" s="272"/>
      <c r="F80" s="273"/>
      <c r="G80" s="124"/>
      <c r="H80" s="372"/>
      <c r="I80" s="372"/>
      <c r="J80" s="216"/>
      <c r="K80" s="217"/>
      <c r="M80" s="38"/>
      <c r="N80" s="38"/>
      <c r="O80" s="38"/>
      <c r="P80" s="38"/>
      <c r="Q80" s="38">
        <f t="shared" si="2"/>
        <v>0</v>
      </c>
      <c r="R80" s="38" t="str">
        <f>IF('Angaben KH-Standort'!$D$13&gt;0,"VJ","KJA")</f>
        <v>KJA</v>
      </c>
      <c r="S80" s="38">
        <f>VLOOKUP($C80,{"29 - Psychiatrie (Erwachsene)",1;"30 - Kinder- und Jugendpsychiatrie",1;"31 - Psychosomatik",1;"00 - Bitte eine Fachabteilung auswählen",0;0,0},2,0)</f>
        <v>0</v>
      </c>
      <c r="T80" s="38" t="str">
        <f t="shared" si="3"/>
        <v>Leer</v>
      </c>
      <c r="U80" s="38" t="str">
        <f>VLOOKUP($C79,{"29 - Psychiatrie (Erwachsene)","Einrichtungen2";"30 - Kinder- und Jugendpsychiatrie","Einrichtungen2";"31 - Psychosomatik","Einrichtungen2";"00 - Bitte eine Fachabteilung auswählen","Leer";0,"Leer";"","Leer"},2,0)</f>
        <v>Leer</v>
      </c>
      <c r="V80" s="38" t="str">
        <f>VLOOKUP($C80,{"29 - Psychiatrie (Erwachsene)","Psychiatrie";"30 - Kinder- und Jugendpsychiatrie","KJPsychiatrie";"31 - Psychosomatik","Psychosomatik";"00 - Bitte eine Fachabteilung auswählen","LEER";0,"Leer"},2,0)</f>
        <v>Leer</v>
      </c>
      <c r="W80" s="38">
        <f t="shared" si="4"/>
        <v>0</v>
      </c>
      <c r="X80" s="38">
        <f t="shared" si="5"/>
        <v>0</v>
      </c>
      <c r="Y80" s="38">
        <f t="shared" si="6"/>
        <v>0</v>
      </c>
      <c r="Z80" s="38">
        <f t="shared" si="7"/>
        <v>0</v>
      </c>
      <c r="AA80" s="9"/>
      <c r="AB80" s="9"/>
      <c r="AC80" s="9"/>
      <c r="AE80" s="9"/>
      <c r="AF80" s="9"/>
    </row>
    <row r="81" spans="2:32" s="30" customFormat="1" ht="15" customHeight="1" x14ac:dyDescent="0.25">
      <c r="B81" s="78" t="str">
        <f t="shared" si="1"/>
        <v>!!!</v>
      </c>
      <c r="C81" s="271"/>
      <c r="D81" s="272"/>
      <c r="E81" s="272"/>
      <c r="F81" s="273"/>
      <c r="G81" s="124"/>
      <c r="H81" s="372"/>
      <c r="I81" s="372"/>
      <c r="J81" s="216"/>
      <c r="K81" s="217"/>
      <c r="M81" s="38"/>
      <c r="N81" s="38"/>
      <c r="O81" s="38"/>
      <c r="P81" s="38"/>
      <c r="Q81" s="38">
        <f t="shared" si="2"/>
        <v>0</v>
      </c>
      <c r="R81" s="38" t="str">
        <f>IF('Angaben KH-Standort'!$D$13&gt;0,"VJ","KJA")</f>
        <v>KJA</v>
      </c>
      <c r="S81" s="38">
        <f>VLOOKUP($C81,{"29 - Psychiatrie (Erwachsene)",1;"30 - Kinder- und Jugendpsychiatrie",1;"31 - Psychosomatik",1;"00 - Bitte eine Fachabteilung auswählen",0;0,0},2,0)</f>
        <v>0</v>
      </c>
      <c r="T81" s="38" t="str">
        <f t="shared" si="3"/>
        <v>Leer</v>
      </c>
      <c r="U81" s="38" t="str">
        <f>VLOOKUP($C80,{"29 - Psychiatrie (Erwachsene)","Einrichtungen2";"30 - Kinder- und Jugendpsychiatrie","Einrichtungen2";"31 - Psychosomatik","Einrichtungen2";"00 - Bitte eine Fachabteilung auswählen","Leer";0,"Leer";"","Leer"},2,0)</f>
        <v>Leer</v>
      </c>
      <c r="V81" s="38" t="str">
        <f>VLOOKUP($C81,{"29 - Psychiatrie (Erwachsene)","Psychiatrie";"30 - Kinder- und Jugendpsychiatrie","KJPsychiatrie";"31 - Psychosomatik","Psychosomatik";"00 - Bitte eine Fachabteilung auswählen","LEER";0,"Leer"},2,0)</f>
        <v>Leer</v>
      </c>
      <c r="W81" s="38">
        <f t="shared" si="4"/>
        <v>0</v>
      </c>
      <c r="X81" s="38">
        <f t="shared" si="5"/>
        <v>0</v>
      </c>
      <c r="Y81" s="38">
        <f t="shared" si="6"/>
        <v>0</v>
      </c>
      <c r="Z81" s="38">
        <f t="shared" si="7"/>
        <v>0</v>
      </c>
      <c r="AA81" s="9"/>
      <c r="AB81" s="9"/>
      <c r="AC81" s="9"/>
      <c r="AE81" s="9"/>
      <c r="AF81" s="9"/>
    </row>
    <row r="82" spans="2:32" s="30" customFormat="1" ht="15" customHeight="1" x14ac:dyDescent="0.25">
      <c r="B82" s="78" t="str">
        <f t="shared" si="1"/>
        <v>!!!</v>
      </c>
      <c r="C82" s="271"/>
      <c r="D82" s="272"/>
      <c r="E82" s="272"/>
      <c r="F82" s="273"/>
      <c r="G82" s="124"/>
      <c r="H82" s="372"/>
      <c r="I82" s="372"/>
      <c r="J82" s="216"/>
      <c r="K82" s="217"/>
      <c r="M82" s="38"/>
      <c r="N82" s="38"/>
      <c r="O82" s="38"/>
      <c r="P82" s="38"/>
      <c r="Q82" s="38">
        <f t="shared" si="2"/>
        <v>0</v>
      </c>
      <c r="R82" s="38" t="str">
        <f>IF('Angaben KH-Standort'!$D$13&gt;0,"VJ","KJA")</f>
        <v>KJA</v>
      </c>
      <c r="S82" s="38">
        <f>VLOOKUP($C82,{"29 - Psychiatrie (Erwachsene)",1;"30 - Kinder- und Jugendpsychiatrie",1;"31 - Psychosomatik",1;"00 - Bitte eine Fachabteilung auswählen",0;0,0},2,0)</f>
        <v>0</v>
      </c>
      <c r="T82" s="38" t="str">
        <f t="shared" si="3"/>
        <v>Leer</v>
      </c>
      <c r="U82" s="38" t="str">
        <f>VLOOKUP($C81,{"29 - Psychiatrie (Erwachsene)","Einrichtungen2";"30 - Kinder- und Jugendpsychiatrie","Einrichtungen2";"31 - Psychosomatik","Einrichtungen2";"00 - Bitte eine Fachabteilung auswählen","Leer";0,"Leer";"","Leer"},2,0)</f>
        <v>Leer</v>
      </c>
      <c r="V82" s="38" t="str">
        <f>VLOOKUP($C82,{"29 - Psychiatrie (Erwachsene)","Psychiatrie";"30 - Kinder- und Jugendpsychiatrie","KJPsychiatrie";"31 - Psychosomatik","Psychosomatik";"00 - Bitte eine Fachabteilung auswählen","LEER";0,"Leer"},2,0)</f>
        <v>Leer</v>
      </c>
      <c r="W82" s="38">
        <f t="shared" si="4"/>
        <v>0</v>
      </c>
      <c r="X82" s="38">
        <f t="shared" si="5"/>
        <v>0</v>
      </c>
      <c r="Y82" s="38">
        <f t="shared" si="6"/>
        <v>0</v>
      </c>
      <c r="Z82" s="38">
        <f t="shared" si="7"/>
        <v>0</v>
      </c>
      <c r="AA82" s="9"/>
      <c r="AB82" s="9"/>
      <c r="AC82" s="9"/>
      <c r="AE82" s="9"/>
      <c r="AF82" s="9"/>
    </row>
    <row r="83" spans="2:32" s="30" customFormat="1" ht="15" customHeight="1" x14ac:dyDescent="0.25">
      <c r="B83" s="78" t="str">
        <f t="shared" si="1"/>
        <v>!!!</v>
      </c>
      <c r="C83" s="271"/>
      <c r="D83" s="272"/>
      <c r="E83" s="272"/>
      <c r="F83" s="273"/>
      <c r="G83" s="124"/>
      <c r="H83" s="372"/>
      <c r="I83" s="372"/>
      <c r="J83" s="216"/>
      <c r="K83" s="217"/>
      <c r="M83" s="38"/>
      <c r="N83" s="38"/>
      <c r="O83" s="38"/>
      <c r="P83" s="38"/>
      <c r="Q83" s="38">
        <f t="shared" si="2"/>
        <v>0</v>
      </c>
      <c r="R83" s="38" t="str">
        <f>IF('Angaben KH-Standort'!$D$13&gt;0,"VJ","KJA")</f>
        <v>KJA</v>
      </c>
      <c r="S83" s="38">
        <f>VLOOKUP($C83,{"29 - Psychiatrie (Erwachsene)",1;"30 - Kinder- und Jugendpsychiatrie",1;"31 - Psychosomatik",1;"00 - Bitte eine Fachabteilung auswählen",0;0,0},2,0)</f>
        <v>0</v>
      </c>
      <c r="T83" s="38" t="str">
        <f t="shared" si="3"/>
        <v>Leer</v>
      </c>
      <c r="U83" s="38" t="str">
        <f>VLOOKUP($C82,{"29 - Psychiatrie (Erwachsene)","Einrichtungen2";"30 - Kinder- und Jugendpsychiatrie","Einrichtungen2";"31 - Psychosomatik","Einrichtungen2";"00 - Bitte eine Fachabteilung auswählen","Leer";0,"Leer";"","Leer"},2,0)</f>
        <v>Leer</v>
      </c>
      <c r="V83" s="38" t="str">
        <f>VLOOKUP($C83,{"29 - Psychiatrie (Erwachsene)","Psychiatrie";"30 - Kinder- und Jugendpsychiatrie","KJPsychiatrie";"31 - Psychosomatik","Psychosomatik";"00 - Bitte eine Fachabteilung auswählen","LEER";0,"Leer"},2,0)</f>
        <v>Leer</v>
      </c>
      <c r="W83" s="38">
        <f t="shared" si="4"/>
        <v>0</v>
      </c>
      <c r="X83" s="38">
        <f t="shared" si="5"/>
        <v>0</v>
      </c>
      <c r="Y83" s="38">
        <f t="shared" si="6"/>
        <v>0</v>
      </c>
      <c r="Z83" s="38">
        <f t="shared" si="7"/>
        <v>0</v>
      </c>
      <c r="AA83" s="9"/>
      <c r="AB83" s="9"/>
      <c r="AC83" s="9"/>
      <c r="AE83" s="9"/>
      <c r="AF83" s="9"/>
    </row>
    <row r="84" spans="2:32" s="30" customFormat="1" ht="15" customHeight="1" x14ac:dyDescent="0.25">
      <c r="B84" s="78" t="str">
        <f t="shared" ref="B84:B103" si="8">IF(SUM(W84:Z84)&lt;4,"!!!","")</f>
        <v>!!!</v>
      </c>
      <c r="C84" s="271"/>
      <c r="D84" s="272"/>
      <c r="E84" s="272"/>
      <c r="F84" s="273"/>
      <c r="G84" s="124"/>
      <c r="H84" s="372"/>
      <c r="I84" s="372"/>
      <c r="J84" s="216"/>
      <c r="K84" s="217"/>
      <c r="M84" s="38"/>
      <c r="N84" s="38"/>
      <c r="O84" s="38"/>
      <c r="P84" s="38"/>
      <c r="Q84" s="38">
        <f t="shared" ref="Q84:Q103" si="9">IF(LEN(B84)&gt;0,0,1)</f>
        <v>0</v>
      </c>
      <c r="R84" s="38" t="str">
        <f>IF('Angaben KH-Standort'!$D$13&gt;0,"VJ","KJA")</f>
        <v>KJA</v>
      </c>
      <c r="S84" s="38">
        <f>VLOOKUP($C84,{"29 - Psychiatrie (Erwachsene)",1;"30 - Kinder- und Jugendpsychiatrie",1;"31 - Psychosomatik",1;"00 - Bitte eine Fachabteilung auswählen",0;0,0},2,0)</f>
        <v>0</v>
      </c>
      <c r="T84" s="38" t="str">
        <f t="shared" ref="T84:T103" si="10">IF(S84=1,R84,"Leer")</f>
        <v>Leer</v>
      </c>
      <c r="U84" s="38" t="str">
        <f>VLOOKUP($C83,{"29 - Psychiatrie (Erwachsene)","Einrichtungen2";"30 - Kinder- und Jugendpsychiatrie","Einrichtungen2";"31 - Psychosomatik","Einrichtungen2";"00 - Bitte eine Fachabteilung auswählen","Leer";0,"Leer";"","Leer"},2,0)</f>
        <v>Leer</v>
      </c>
      <c r="V84" s="38" t="str">
        <f>VLOOKUP($C84,{"29 - Psychiatrie (Erwachsene)","Psychiatrie";"30 - Kinder- und Jugendpsychiatrie","KJPsychiatrie";"31 - Psychosomatik","Psychosomatik";"00 - Bitte eine Fachabteilung auswählen","LEER";0,"Leer"},2,0)</f>
        <v>Leer</v>
      </c>
      <c r="W84" s="38">
        <f t="shared" ref="W84:W103" si="11">IF(LEN($C84)&gt;0,1,0)</f>
        <v>0</v>
      </c>
      <c r="X84" s="38">
        <f t="shared" ref="X84:X103" si="12">IF(VALUE($D84)&gt;0,1,0)</f>
        <v>0</v>
      </c>
      <c r="Y84" s="38">
        <f t="shared" ref="Y84:Y103" si="13">IF(LEN($E84)&gt;0,1,0)</f>
        <v>0</v>
      </c>
      <c r="Z84" s="38">
        <f t="shared" ref="Z84:Z103" si="14">IF(LEN($F84)&gt;0,1,0)</f>
        <v>0</v>
      </c>
      <c r="AA84" s="9"/>
      <c r="AB84" s="9"/>
      <c r="AC84" s="9"/>
      <c r="AE84" s="9"/>
      <c r="AF84" s="9"/>
    </row>
    <row r="85" spans="2:32" s="30" customFormat="1" ht="15" customHeight="1" x14ac:dyDescent="0.25">
      <c r="B85" s="78" t="str">
        <f t="shared" si="8"/>
        <v>!!!</v>
      </c>
      <c r="C85" s="271"/>
      <c r="D85" s="272"/>
      <c r="E85" s="272"/>
      <c r="F85" s="273"/>
      <c r="G85" s="124"/>
      <c r="H85" s="372"/>
      <c r="I85" s="372"/>
      <c r="J85" s="216"/>
      <c r="K85" s="217"/>
      <c r="M85" s="38"/>
      <c r="N85" s="38"/>
      <c r="O85" s="38"/>
      <c r="P85" s="38"/>
      <c r="Q85" s="38">
        <f t="shared" si="9"/>
        <v>0</v>
      </c>
      <c r="R85" s="38" t="str">
        <f>IF('Angaben KH-Standort'!$D$13&gt;0,"VJ","KJA")</f>
        <v>KJA</v>
      </c>
      <c r="S85" s="38">
        <f>VLOOKUP($C85,{"29 - Psychiatrie (Erwachsene)",1;"30 - Kinder- und Jugendpsychiatrie",1;"31 - Psychosomatik",1;"00 - Bitte eine Fachabteilung auswählen",0;0,0},2,0)</f>
        <v>0</v>
      </c>
      <c r="T85" s="38" t="str">
        <f t="shared" si="10"/>
        <v>Leer</v>
      </c>
      <c r="U85" s="38" t="str">
        <f>VLOOKUP($C84,{"29 - Psychiatrie (Erwachsene)","Einrichtungen2";"30 - Kinder- und Jugendpsychiatrie","Einrichtungen2";"31 - Psychosomatik","Einrichtungen2";"00 - Bitte eine Fachabteilung auswählen","Leer";0,"Leer";"","Leer"},2,0)</f>
        <v>Leer</v>
      </c>
      <c r="V85" s="38" t="str">
        <f>VLOOKUP($C85,{"29 - Psychiatrie (Erwachsene)","Psychiatrie";"30 - Kinder- und Jugendpsychiatrie","KJPsychiatrie";"31 - Psychosomatik","Psychosomatik";"00 - Bitte eine Fachabteilung auswählen","LEER";0,"Leer"},2,0)</f>
        <v>Leer</v>
      </c>
      <c r="W85" s="38">
        <f t="shared" si="11"/>
        <v>0</v>
      </c>
      <c r="X85" s="38">
        <f t="shared" si="12"/>
        <v>0</v>
      </c>
      <c r="Y85" s="38">
        <f t="shared" si="13"/>
        <v>0</v>
      </c>
      <c r="Z85" s="38">
        <f t="shared" si="14"/>
        <v>0</v>
      </c>
      <c r="AA85" s="9"/>
      <c r="AB85" s="9"/>
      <c r="AC85" s="9"/>
      <c r="AE85" s="9"/>
      <c r="AF85" s="9"/>
    </row>
    <row r="86" spans="2:32" s="30" customFormat="1" ht="15" customHeight="1" x14ac:dyDescent="0.25">
      <c r="B86" s="78" t="str">
        <f t="shared" si="8"/>
        <v>!!!</v>
      </c>
      <c r="C86" s="271"/>
      <c r="D86" s="272"/>
      <c r="E86" s="272"/>
      <c r="F86" s="273"/>
      <c r="G86" s="124"/>
      <c r="H86" s="372"/>
      <c r="I86" s="372"/>
      <c r="J86" s="216"/>
      <c r="K86" s="217"/>
      <c r="M86" s="38"/>
      <c r="N86" s="38"/>
      <c r="O86" s="38"/>
      <c r="P86" s="38"/>
      <c r="Q86" s="38">
        <f t="shared" si="9"/>
        <v>0</v>
      </c>
      <c r="R86" s="38" t="str">
        <f>IF('Angaben KH-Standort'!$D$13&gt;0,"VJ","KJA")</f>
        <v>KJA</v>
      </c>
      <c r="S86" s="38">
        <f>VLOOKUP($C86,{"29 - Psychiatrie (Erwachsene)",1;"30 - Kinder- und Jugendpsychiatrie",1;"31 - Psychosomatik",1;"00 - Bitte eine Fachabteilung auswählen",0;0,0},2,0)</f>
        <v>0</v>
      </c>
      <c r="T86" s="38" t="str">
        <f t="shared" si="10"/>
        <v>Leer</v>
      </c>
      <c r="U86" s="38" t="str">
        <f>VLOOKUP($C85,{"29 - Psychiatrie (Erwachsene)","Einrichtungen2";"30 - Kinder- und Jugendpsychiatrie","Einrichtungen2";"31 - Psychosomatik","Einrichtungen2";"00 - Bitte eine Fachabteilung auswählen","Leer";0,"Leer";"","Leer"},2,0)</f>
        <v>Leer</v>
      </c>
      <c r="V86" s="38" t="str">
        <f>VLOOKUP($C86,{"29 - Psychiatrie (Erwachsene)","Psychiatrie";"30 - Kinder- und Jugendpsychiatrie","KJPsychiatrie";"31 - Psychosomatik","Psychosomatik";"00 - Bitte eine Fachabteilung auswählen","LEER";0,"Leer"},2,0)</f>
        <v>Leer</v>
      </c>
      <c r="W86" s="38">
        <f t="shared" si="11"/>
        <v>0</v>
      </c>
      <c r="X86" s="38">
        <f t="shared" si="12"/>
        <v>0</v>
      </c>
      <c r="Y86" s="38">
        <f t="shared" si="13"/>
        <v>0</v>
      </c>
      <c r="Z86" s="38">
        <f t="shared" si="14"/>
        <v>0</v>
      </c>
      <c r="AA86" s="9"/>
      <c r="AB86" s="9"/>
      <c r="AC86" s="9"/>
      <c r="AE86" s="9"/>
      <c r="AF86" s="9"/>
    </row>
    <row r="87" spans="2:32" s="30" customFormat="1" ht="15" customHeight="1" x14ac:dyDescent="0.25">
      <c r="B87" s="78" t="str">
        <f t="shared" si="8"/>
        <v>!!!</v>
      </c>
      <c r="C87" s="271"/>
      <c r="D87" s="272"/>
      <c r="E87" s="272"/>
      <c r="F87" s="273"/>
      <c r="G87" s="124"/>
      <c r="H87" s="372"/>
      <c r="I87" s="372"/>
      <c r="J87" s="216"/>
      <c r="K87" s="217"/>
      <c r="M87" s="38"/>
      <c r="N87" s="38"/>
      <c r="O87" s="38"/>
      <c r="P87" s="38"/>
      <c r="Q87" s="38">
        <f t="shared" si="9"/>
        <v>0</v>
      </c>
      <c r="R87" s="38" t="str">
        <f>IF('Angaben KH-Standort'!$D$13&gt;0,"VJ","KJA")</f>
        <v>KJA</v>
      </c>
      <c r="S87" s="38">
        <f>VLOOKUP($C87,{"29 - Psychiatrie (Erwachsene)",1;"30 - Kinder- und Jugendpsychiatrie",1;"31 - Psychosomatik",1;"00 - Bitte eine Fachabteilung auswählen",0;0,0},2,0)</f>
        <v>0</v>
      </c>
      <c r="T87" s="38" t="str">
        <f t="shared" si="10"/>
        <v>Leer</v>
      </c>
      <c r="U87" s="38" t="str">
        <f>VLOOKUP($C86,{"29 - Psychiatrie (Erwachsene)","Einrichtungen2";"30 - Kinder- und Jugendpsychiatrie","Einrichtungen2";"31 - Psychosomatik","Einrichtungen2";"00 - Bitte eine Fachabteilung auswählen","Leer";0,"Leer";"","Leer"},2,0)</f>
        <v>Leer</v>
      </c>
      <c r="V87" s="38" t="str">
        <f>VLOOKUP($C87,{"29 - Psychiatrie (Erwachsene)","Psychiatrie";"30 - Kinder- und Jugendpsychiatrie","KJPsychiatrie";"31 - Psychosomatik","Psychosomatik";"00 - Bitte eine Fachabteilung auswählen","LEER";0,"Leer"},2,0)</f>
        <v>Leer</v>
      </c>
      <c r="W87" s="38">
        <f t="shared" si="11"/>
        <v>0</v>
      </c>
      <c r="X87" s="38">
        <f t="shared" si="12"/>
        <v>0</v>
      </c>
      <c r="Y87" s="38">
        <f t="shared" si="13"/>
        <v>0</v>
      </c>
      <c r="Z87" s="38">
        <f t="shared" si="14"/>
        <v>0</v>
      </c>
      <c r="AA87" s="9"/>
      <c r="AB87" s="9"/>
      <c r="AC87" s="9"/>
      <c r="AE87" s="9"/>
      <c r="AF87" s="9"/>
    </row>
    <row r="88" spans="2:32" s="30" customFormat="1" ht="15" customHeight="1" x14ac:dyDescent="0.25">
      <c r="B88" s="78" t="str">
        <f t="shared" si="8"/>
        <v>!!!</v>
      </c>
      <c r="C88" s="271"/>
      <c r="D88" s="272"/>
      <c r="E88" s="272"/>
      <c r="F88" s="273"/>
      <c r="G88" s="124"/>
      <c r="H88" s="372"/>
      <c r="I88" s="372"/>
      <c r="J88" s="216"/>
      <c r="K88" s="217"/>
      <c r="M88" s="38"/>
      <c r="N88" s="38"/>
      <c r="O88" s="38"/>
      <c r="P88" s="38"/>
      <c r="Q88" s="38">
        <f t="shared" si="9"/>
        <v>0</v>
      </c>
      <c r="R88" s="38" t="str">
        <f>IF('Angaben KH-Standort'!$D$13&gt;0,"VJ","KJA")</f>
        <v>KJA</v>
      </c>
      <c r="S88" s="38">
        <f>VLOOKUP($C88,{"29 - Psychiatrie (Erwachsene)",1;"30 - Kinder- und Jugendpsychiatrie",1;"31 - Psychosomatik",1;"00 - Bitte eine Fachabteilung auswählen",0;0,0},2,0)</f>
        <v>0</v>
      </c>
      <c r="T88" s="38" t="str">
        <f t="shared" si="10"/>
        <v>Leer</v>
      </c>
      <c r="U88" s="38" t="str">
        <f>VLOOKUP($C87,{"29 - Psychiatrie (Erwachsene)","Einrichtungen2";"30 - Kinder- und Jugendpsychiatrie","Einrichtungen2";"31 - Psychosomatik","Einrichtungen2";"00 - Bitte eine Fachabteilung auswählen","Leer";0,"Leer";"","Leer"},2,0)</f>
        <v>Leer</v>
      </c>
      <c r="V88" s="38" t="str">
        <f>VLOOKUP($C88,{"29 - Psychiatrie (Erwachsene)","Psychiatrie";"30 - Kinder- und Jugendpsychiatrie","KJPsychiatrie";"31 - Psychosomatik","Psychosomatik";"00 - Bitte eine Fachabteilung auswählen","LEER";0,"Leer"},2,0)</f>
        <v>Leer</v>
      </c>
      <c r="W88" s="38">
        <f t="shared" si="11"/>
        <v>0</v>
      </c>
      <c r="X88" s="38">
        <f t="shared" si="12"/>
        <v>0</v>
      </c>
      <c r="Y88" s="38">
        <f t="shared" si="13"/>
        <v>0</v>
      </c>
      <c r="Z88" s="38">
        <f t="shared" si="14"/>
        <v>0</v>
      </c>
      <c r="AA88" s="9"/>
      <c r="AB88" s="9"/>
      <c r="AC88" s="9"/>
      <c r="AE88" s="9"/>
      <c r="AF88" s="9"/>
    </row>
    <row r="89" spans="2:32" s="30" customFormat="1" ht="15" customHeight="1" x14ac:dyDescent="0.25">
      <c r="B89" s="78" t="str">
        <f t="shared" si="8"/>
        <v>!!!</v>
      </c>
      <c r="C89" s="271"/>
      <c r="D89" s="272"/>
      <c r="E89" s="272"/>
      <c r="F89" s="273"/>
      <c r="G89" s="124"/>
      <c r="H89" s="372"/>
      <c r="I89" s="372"/>
      <c r="J89" s="216"/>
      <c r="K89" s="217"/>
      <c r="M89" s="38"/>
      <c r="N89" s="38"/>
      <c r="O89" s="38"/>
      <c r="P89" s="38"/>
      <c r="Q89" s="38">
        <f t="shared" si="9"/>
        <v>0</v>
      </c>
      <c r="R89" s="38" t="str">
        <f>IF('Angaben KH-Standort'!$D$13&gt;0,"VJ","KJA")</f>
        <v>KJA</v>
      </c>
      <c r="S89" s="38">
        <f>VLOOKUP($C89,{"29 - Psychiatrie (Erwachsene)",1;"30 - Kinder- und Jugendpsychiatrie",1;"31 - Psychosomatik",1;"00 - Bitte eine Fachabteilung auswählen",0;0,0},2,0)</f>
        <v>0</v>
      </c>
      <c r="T89" s="38" t="str">
        <f t="shared" si="10"/>
        <v>Leer</v>
      </c>
      <c r="U89" s="38" t="str">
        <f>VLOOKUP($C88,{"29 - Psychiatrie (Erwachsene)","Einrichtungen2";"30 - Kinder- und Jugendpsychiatrie","Einrichtungen2";"31 - Psychosomatik","Einrichtungen2";"00 - Bitte eine Fachabteilung auswählen","Leer";0,"Leer";"","Leer"},2,0)</f>
        <v>Leer</v>
      </c>
      <c r="V89" s="38" t="str">
        <f>VLOOKUP($C89,{"29 - Psychiatrie (Erwachsene)","Psychiatrie";"30 - Kinder- und Jugendpsychiatrie","KJPsychiatrie";"31 - Psychosomatik","Psychosomatik";"00 - Bitte eine Fachabteilung auswählen","LEER";0,"Leer"},2,0)</f>
        <v>Leer</v>
      </c>
      <c r="W89" s="38">
        <f t="shared" si="11"/>
        <v>0</v>
      </c>
      <c r="X89" s="38">
        <f t="shared" si="12"/>
        <v>0</v>
      </c>
      <c r="Y89" s="38">
        <f t="shared" si="13"/>
        <v>0</v>
      </c>
      <c r="Z89" s="38">
        <f t="shared" si="14"/>
        <v>0</v>
      </c>
      <c r="AA89" s="9"/>
      <c r="AB89" s="9"/>
      <c r="AC89" s="9"/>
      <c r="AE89" s="9"/>
      <c r="AF89" s="9"/>
    </row>
    <row r="90" spans="2:32" s="30" customFormat="1" ht="15" customHeight="1" x14ac:dyDescent="0.25">
      <c r="B90" s="78" t="str">
        <f t="shared" si="8"/>
        <v>!!!</v>
      </c>
      <c r="C90" s="271"/>
      <c r="D90" s="272"/>
      <c r="E90" s="272"/>
      <c r="F90" s="273"/>
      <c r="G90" s="124"/>
      <c r="H90" s="372"/>
      <c r="I90" s="372"/>
      <c r="J90" s="216"/>
      <c r="K90" s="217"/>
      <c r="M90" s="38"/>
      <c r="N90" s="38"/>
      <c r="O90" s="38"/>
      <c r="P90" s="38"/>
      <c r="Q90" s="38">
        <f t="shared" si="9"/>
        <v>0</v>
      </c>
      <c r="R90" s="38" t="str">
        <f>IF('Angaben KH-Standort'!$D$13&gt;0,"VJ","KJA")</f>
        <v>KJA</v>
      </c>
      <c r="S90" s="38">
        <f>VLOOKUP($C90,{"29 - Psychiatrie (Erwachsene)",1;"30 - Kinder- und Jugendpsychiatrie",1;"31 - Psychosomatik",1;"00 - Bitte eine Fachabteilung auswählen",0;0,0},2,0)</f>
        <v>0</v>
      </c>
      <c r="T90" s="38" t="str">
        <f t="shared" si="10"/>
        <v>Leer</v>
      </c>
      <c r="U90" s="38" t="str">
        <f>VLOOKUP($C89,{"29 - Psychiatrie (Erwachsene)","Einrichtungen2";"30 - Kinder- und Jugendpsychiatrie","Einrichtungen2";"31 - Psychosomatik","Einrichtungen2";"00 - Bitte eine Fachabteilung auswählen","Leer";0,"Leer";"","Leer"},2,0)</f>
        <v>Leer</v>
      </c>
      <c r="V90" s="38" t="str">
        <f>VLOOKUP($C90,{"29 - Psychiatrie (Erwachsene)","Psychiatrie";"30 - Kinder- und Jugendpsychiatrie","KJPsychiatrie";"31 - Psychosomatik","Psychosomatik";"00 - Bitte eine Fachabteilung auswählen","LEER";0,"Leer"},2,0)</f>
        <v>Leer</v>
      </c>
      <c r="W90" s="38">
        <f t="shared" si="11"/>
        <v>0</v>
      </c>
      <c r="X90" s="38">
        <f t="shared" si="12"/>
        <v>0</v>
      </c>
      <c r="Y90" s="38">
        <f t="shared" si="13"/>
        <v>0</v>
      </c>
      <c r="Z90" s="38">
        <f t="shared" si="14"/>
        <v>0</v>
      </c>
      <c r="AA90" s="9"/>
      <c r="AB90" s="9"/>
      <c r="AC90" s="9"/>
      <c r="AE90" s="9"/>
      <c r="AF90" s="9"/>
    </row>
    <row r="91" spans="2:32" s="30" customFormat="1" ht="15" customHeight="1" x14ac:dyDescent="0.25">
      <c r="B91" s="78" t="str">
        <f t="shared" si="8"/>
        <v>!!!</v>
      </c>
      <c r="C91" s="271"/>
      <c r="D91" s="272"/>
      <c r="E91" s="272"/>
      <c r="F91" s="273"/>
      <c r="G91" s="124"/>
      <c r="H91" s="372"/>
      <c r="I91" s="372"/>
      <c r="J91" s="216"/>
      <c r="K91" s="217"/>
      <c r="M91" s="38"/>
      <c r="N91" s="38"/>
      <c r="O91" s="38"/>
      <c r="P91" s="38"/>
      <c r="Q91" s="38">
        <f t="shared" si="9"/>
        <v>0</v>
      </c>
      <c r="R91" s="38" t="str">
        <f>IF('Angaben KH-Standort'!$D$13&gt;0,"VJ","KJA")</f>
        <v>KJA</v>
      </c>
      <c r="S91" s="38">
        <f>VLOOKUP($C91,{"29 - Psychiatrie (Erwachsene)",1;"30 - Kinder- und Jugendpsychiatrie",1;"31 - Psychosomatik",1;"00 - Bitte eine Fachabteilung auswählen",0;0,0},2,0)</f>
        <v>0</v>
      </c>
      <c r="T91" s="38" t="str">
        <f t="shared" si="10"/>
        <v>Leer</v>
      </c>
      <c r="U91" s="38" t="str">
        <f>VLOOKUP($C90,{"29 - Psychiatrie (Erwachsene)","Einrichtungen2";"30 - Kinder- und Jugendpsychiatrie","Einrichtungen2";"31 - Psychosomatik","Einrichtungen2";"00 - Bitte eine Fachabteilung auswählen","Leer";0,"Leer";"","Leer"},2,0)</f>
        <v>Leer</v>
      </c>
      <c r="V91" s="38" t="str">
        <f>VLOOKUP($C91,{"29 - Psychiatrie (Erwachsene)","Psychiatrie";"30 - Kinder- und Jugendpsychiatrie","KJPsychiatrie";"31 - Psychosomatik","Psychosomatik";"00 - Bitte eine Fachabteilung auswählen","LEER";0,"Leer"},2,0)</f>
        <v>Leer</v>
      </c>
      <c r="W91" s="38">
        <f t="shared" si="11"/>
        <v>0</v>
      </c>
      <c r="X91" s="38">
        <f t="shared" si="12"/>
        <v>0</v>
      </c>
      <c r="Y91" s="38">
        <f t="shared" si="13"/>
        <v>0</v>
      </c>
      <c r="Z91" s="38">
        <f t="shared" si="14"/>
        <v>0</v>
      </c>
      <c r="AA91" s="9"/>
      <c r="AB91" s="9"/>
      <c r="AC91" s="9"/>
      <c r="AE91" s="9"/>
      <c r="AF91" s="9"/>
    </row>
    <row r="92" spans="2:32" s="30" customFormat="1" ht="15" customHeight="1" x14ac:dyDescent="0.25">
      <c r="B92" s="78" t="str">
        <f t="shared" si="8"/>
        <v>!!!</v>
      </c>
      <c r="C92" s="271"/>
      <c r="D92" s="272"/>
      <c r="E92" s="272"/>
      <c r="F92" s="273"/>
      <c r="G92" s="124"/>
      <c r="H92" s="372"/>
      <c r="I92" s="372"/>
      <c r="J92" s="216"/>
      <c r="K92" s="217"/>
      <c r="M92" s="38"/>
      <c r="N92" s="38"/>
      <c r="O92" s="38"/>
      <c r="P92" s="38"/>
      <c r="Q92" s="38">
        <f t="shared" si="9"/>
        <v>0</v>
      </c>
      <c r="R92" s="38" t="str">
        <f>IF('Angaben KH-Standort'!$D$13&gt;0,"VJ","KJA")</f>
        <v>KJA</v>
      </c>
      <c r="S92" s="38">
        <f>VLOOKUP($C92,{"29 - Psychiatrie (Erwachsene)",1;"30 - Kinder- und Jugendpsychiatrie",1;"31 - Psychosomatik",1;"00 - Bitte eine Fachabteilung auswählen",0;0,0},2,0)</f>
        <v>0</v>
      </c>
      <c r="T92" s="38" t="str">
        <f t="shared" si="10"/>
        <v>Leer</v>
      </c>
      <c r="U92" s="38" t="str">
        <f>VLOOKUP($C91,{"29 - Psychiatrie (Erwachsene)","Einrichtungen2";"30 - Kinder- und Jugendpsychiatrie","Einrichtungen2";"31 - Psychosomatik","Einrichtungen2";"00 - Bitte eine Fachabteilung auswählen","Leer";0,"Leer";"","Leer"},2,0)</f>
        <v>Leer</v>
      </c>
      <c r="V92" s="38" t="str">
        <f>VLOOKUP($C92,{"29 - Psychiatrie (Erwachsene)","Psychiatrie";"30 - Kinder- und Jugendpsychiatrie","KJPsychiatrie";"31 - Psychosomatik","Psychosomatik";"00 - Bitte eine Fachabteilung auswählen","LEER";0,"Leer"},2,0)</f>
        <v>Leer</v>
      </c>
      <c r="W92" s="38">
        <f t="shared" si="11"/>
        <v>0</v>
      </c>
      <c r="X92" s="38">
        <f t="shared" si="12"/>
        <v>0</v>
      </c>
      <c r="Y92" s="38">
        <f t="shared" si="13"/>
        <v>0</v>
      </c>
      <c r="Z92" s="38">
        <f t="shared" si="14"/>
        <v>0</v>
      </c>
      <c r="AA92" s="9"/>
      <c r="AB92" s="9"/>
      <c r="AC92" s="9"/>
      <c r="AE92" s="9"/>
      <c r="AF92" s="9"/>
    </row>
    <row r="93" spans="2:32" s="30" customFormat="1" ht="15" customHeight="1" x14ac:dyDescent="0.25">
      <c r="B93" s="78" t="str">
        <f t="shared" si="8"/>
        <v>!!!</v>
      </c>
      <c r="C93" s="271"/>
      <c r="D93" s="272"/>
      <c r="E93" s="272"/>
      <c r="F93" s="273"/>
      <c r="G93" s="124"/>
      <c r="H93" s="372"/>
      <c r="I93" s="372"/>
      <c r="J93" s="216"/>
      <c r="K93" s="217"/>
      <c r="M93" s="38"/>
      <c r="N93" s="38"/>
      <c r="O93" s="38"/>
      <c r="P93" s="38"/>
      <c r="Q93" s="38">
        <f t="shared" si="9"/>
        <v>0</v>
      </c>
      <c r="R93" s="38" t="str">
        <f>IF('Angaben KH-Standort'!$D$13&gt;0,"VJ","KJA")</f>
        <v>KJA</v>
      </c>
      <c r="S93" s="38">
        <f>VLOOKUP($C93,{"29 - Psychiatrie (Erwachsene)",1;"30 - Kinder- und Jugendpsychiatrie",1;"31 - Psychosomatik",1;"00 - Bitte eine Fachabteilung auswählen",0;0,0},2,0)</f>
        <v>0</v>
      </c>
      <c r="T93" s="38" t="str">
        <f t="shared" si="10"/>
        <v>Leer</v>
      </c>
      <c r="U93" s="38" t="str">
        <f>VLOOKUP($C92,{"29 - Psychiatrie (Erwachsene)","Einrichtungen2";"30 - Kinder- und Jugendpsychiatrie","Einrichtungen2";"31 - Psychosomatik","Einrichtungen2";"00 - Bitte eine Fachabteilung auswählen","Leer";0,"Leer";"","Leer"},2,0)</f>
        <v>Leer</v>
      </c>
      <c r="V93" s="38" t="str">
        <f>VLOOKUP($C93,{"29 - Psychiatrie (Erwachsene)","Psychiatrie";"30 - Kinder- und Jugendpsychiatrie","KJPsychiatrie";"31 - Psychosomatik","Psychosomatik";"00 - Bitte eine Fachabteilung auswählen","LEER";0,"Leer"},2,0)</f>
        <v>Leer</v>
      </c>
      <c r="W93" s="38">
        <f t="shared" si="11"/>
        <v>0</v>
      </c>
      <c r="X93" s="38">
        <f t="shared" si="12"/>
        <v>0</v>
      </c>
      <c r="Y93" s="38">
        <f t="shared" si="13"/>
        <v>0</v>
      </c>
      <c r="Z93" s="38">
        <f t="shared" si="14"/>
        <v>0</v>
      </c>
      <c r="AA93" s="9"/>
      <c r="AB93" s="9"/>
      <c r="AC93" s="9"/>
      <c r="AE93" s="9"/>
      <c r="AF93" s="9"/>
    </row>
    <row r="94" spans="2:32" s="30" customFormat="1" ht="15" customHeight="1" x14ac:dyDescent="0.25">
      <c r="B94" s="78" t="str">
        <f t="shared" si="8"/>
        <v>!!!</v>
      </c>
      <c r="C94" s="271"/>
      <c r="D94" s="272"/>
      <c r="E94" s="272"/>
      <c r="F94" s="273"/>
      <c r="G94" s="124"/>
      <c r="H94" s="372"/>
      <c r="I94" s="372"/>
      <c r="J94" s="216"/>
      <c r="K94" s="217"/>
      <c r="M94" s="38"/>
      <c r="N94" s="38"/>
      <c r="O94" s="38"/>
      <c r="P94" s="38"/>
      <c r="Q94" s="38">
        <f t="shared" si="9"/>
        <v>0</v>
      </c>
      <c r="R94" s="38" t="str">
        <f>IF('Angaben KH-Standort'!$D$13&gt;0,"VJ","KJA")</f>
        <v>KJA</v>
      </c>
      <c r="S94" s="38">
        <f>VLOOKUP($C94,{"29 - Psychiatrie (Erwachsene)",1;"30 - Kinder- und Jugendpsychiatrie",1;"31 - Psychosomatik",1;"00 - Bitte eine Fachabteilung auswählen",0;0,0},2,0)</f>
        <v>0</v>
      </c>
      <c r="T94" s="38" t="str">
        <f t="shared" si="10"/>
        <v>Leer</v>
      </c>
      <c r="U94" s="38" t="str">
        <f>VLOOKUP($C93,{"29 - Psychiatrie (Erwachsene)","Einrichtungen2";"30 - Kinder- und Jugendpsychiatrie","Einrichtungen2";"31 - Psychosomatik","Einrichtungen2";"00 - Bitte eine Fachabteilung auswählen","Leer";0,"Leer";"","Leer"},2,0)</f>
        <v>Leer</v>
      </c>
      <c r="V94" s="38" t="str">
        <f>VLOOKUP($C94,{"29 - Psychiatrie (Erwachsene)","Psychiatrie";"30 - Kinder- und Jugendpsychiatrie","KJPsychiatrie";"31 - Psychosomatik","Psychosomatik";"00 - Bitte eine Fachabteilung auswählen","LEER";0,"Leer"},2,0)</f>
        <v>Leer</v>
      </c>
      <c r="W94" s="38">
        <f t="shared" si="11"/>
        <v>0</v>
      </c>
      <c r="X94" s="38">
        <f t="shared" si="12"/>
        <v>0</v>
      </c>
      <c r="Y94" s="38">
        <f t="shared" si="13"/>
        <v>0</v>
      </c>
      <c r="Z94" s="38">
        <f t="shared" si="14"/>
        <v>0</v>
      </c>
      <c r="AA94" s="9"/>
      <c r="AB94" s="9"/>
      <c r="AC94" s="9"/>
      <c r="AE94" s="9"/>
      <c r="AF94" s="9"/>
    </row>
    <row r="95" spans="2:32" s="30" customFormat="1" ht="15" customHeight="1" x14ac:dyDescent="0.25">
      <c r="B95" s="78" t="str">
        <f t="shared" si="8"/>
        <v>!!!</v>
      </c>
      <c r="C95" s="271"/>
      <c r="D95" s="272"/>
      <c r="E95" s="272"/>
      <c r="F95" s="273"/>
      <c r="G95" s="124"/>
      <c r="H95" s="372"/>
      <c r="I95" s="372"/>
      <c r="J95" s="216"/>
      <c r="K95" s="217"/>
      <c r="M95" s="38"/>
      <c r="N95" s="38"/>
      <c r="O95" s="38"/>
      <c r="P95" s="38"/>
      <c r="Q95" s="38">
        <f t="shared" si="9"/>
        <v>0</v>
      </c>
      <c r="R95" s="38" t="str">
        <f>IF('Angaben KH-Standort'!$D$13&gt;0,"VJ","KJA")</f>
        <v>KJA</v>
      </c>
      <c r="S95" s="38">
        <f>VLOOKUP($C95,{"29 - Psychiatrie (Erwachsene)",1;"30 - Kinder- und Jugendpsychiatrie",1;"31 - Psychosomatik",1;"00 - Bitte eine Fachabteilung auswählen",0;0,0},2,0)</f>
        <v>0</v>
      </c>
      <c r="T95" s="38" t="str">
        <f t="shared" si="10"/>
        <v>Leer</v>
      </c>
      <c r="U95" s="38" t="str">
        <f>VLOOKUP($C94,{"29 - Psychiatrie (Erwachsene)","Einrichtungen2";"30 - Kinder- und Jugendpsychiatrie","Einrichtungen2";"31 - Psychosomatik","Einrichtungen2";"00 - Bitte eine Fachabteilung auswählen","Leer";0,"Leer";"","Leer"},2,0)</f>
        <v>Leer</v>
      </c>
      <c r="V95" s="38" t="str">
        <f>VLOOKUP($C95,{"29 - Psychiatrie (Erwachsene)","Psychiatrie";"30 - Kinder- und Jugendpsychiatrie","KJPsychiatrie";"31 - Psychosomatik","Psychosomatik";"00 - Bitte eine Fachabteilung auswählen","LEER";0,"Leer"},2,0)</f>
        <v>Leer</v>
      </c>
      <c r="W95" s="38">
        <f t="shared" si="11"/>
        <v>0</v>
      </c>
      <c r="X95" s="38">
        <f t="shared" si="12"/>
        <v>0</v>
      </c>
      <c r="Y95" s="38">
        <f t="shared" si="13"/>
        <v>0</v>
      </c>
      <c r="Z95" s="38">
        <f t="shared" si="14"/>
        <v>0</v>
      </c>
      <c r="AA95" s="9"/>
      <c r="AB95" s="9"/>
      <c r="AC95" s="9"/>
      <c r="AE95" s="9"/>
      <c r="AF95" s="9"/>
    </row>
    <row r="96" spans="2:32" s="30" customFormat="1" ht="15" customHeight="1" x14ac:dyDescent="0.25">
      <c r="B96" s="78" t="str">
        <f t="shared" si="8"/>
        <v>!!!</v>
      </c>
      <c r="C96" s="271"/>
      <c r="D96" s="272"/>
      <c r="E96" s="272"/>
      <c r="F96" s="273"/>
      <c r="G96" s="124"/>
      <c r="H96" s="372"/>
      <c r="I96" s="372"/>
      <c r="J96" s="216"/>
      <c r="K96" s="217"/>
      <c r="M96" s="38"/>
      <c r="N96" s="38"/>
      <c r="O96" s="38"/>
      <c r="P96" s="38"/>
      <c r="Q96" s="38">
        <f t="shared" si="9"/>
        <v>0</v>
      </c>
      <c r="R96" s="38" t="str">
        <f>IF('Angaben KH-Standort'!$D$13&gt;0,"VJ","KJA")</f>
        <v>KJA</v>
      </c>
      <c r="S96" s="38">
        <f>VLOOKUP($C96,{"29 - Psychiatrie (Erwachsene)",1;"30 - Kinder- und Jugendpsychiatrie",1;"31 - Psychosomatik",1;"00 - Bitte eine Fachabteilung auswählen",0;0,0},2,0)</f>
        <v>0</v>
      </c>
      <c r="T96" s="38" t="str">
        <f t="shared" si="10"/>
        <v>Leer</v>
      </c>
      <c r="U96" s="38" t="str">
        <f>VLOOKUP($C95,{"29 - Psychiatrie (Erwachsene)","Einrichtungen2";"30 - Kinder- und Jugendpsychiatrie","Einrichtungen2";"31 - Psychosomatik","Einrichtungen2";"00 - Bitte eine Fachabteilung auswählen","Leer";0,"Leer";"","Leer"},2,0)</f>
        <v>Leer</v>
      </c>
      <c r="V96" s="38" t="str">
        <f>VLOOKUP($C96,{"29 - Psychiatrie (Erwachsene)","Psychiatrie";"30 - Kinder- und Jugendpsychiatrie","KJPsychiatrie";"31 - Psychosomatik","Psychosomatik";"00 - Bitte eine Fachabteilung auswählen","LEER";0,"Leer"},2,0)</f>
        <v>Leer</v>
      </c>
      <c r="W96" s="38">
        <f t="shared" si="11"/>
        <v>0</v>
      </c>
      <c r="X96" s="38">
        <f t="shared" si="12"/>
        <v>0</v>
      </c>
      <c r="Y96" s="38">
        <f t="shared" si="13"/>
        <v>0</v>
      </c>
      <c r="Z96" s="38">
        <f t="shared" si="14"/>
        <v>0</v>
      </c>
      <c r="AA96" s="9"/>
      <c r="AB96" s="9"/>
      <c r="AC96" s="9"/>
      <c r="AE96" s="9"/>
      <c r="AF96" s="9"/>
    </row>
    <row r="97" spans="2:32" s="30" customFormat="1" ht="15" customHeight="1" x14ac:dyDescent="0.25">
      <c r="B97" s="78" t="str">
        <f t="shared" si="8"/>
        <v>!!!</v>
      </c>
      <c r="C97" s="271"/>
      <c r="D97" s="272"/>
      <c r="E97" s="272"/>
      <c r="F97" s="273"/>
      <c r="G97" s="124"/>
      <c r="H97" s="372"/>
      <c r="I97" s="372"/>
      <c r="J97" s="216"/>
      <c r="K97" s="217"/>
      <c r="M97" s="38"/>
      <c r="N97" s="38"/>
      <c r="O97" s="38"/>
      <c r="P97" s="38"/>
      <c r="Q97" s="38">
        <f t="shared" si="9"/>
        <v>0</v>
      </c>
      <c r="R97" s="38" t="str">
        <f>IF('Angaben KH-Standort'!$D$13&gt;0,"VJ","KJA")</f>
        <v>KJA</v>
      </c>
      <c r="S97" s="38">
        <f>VLOOKUP($C97,{"29 - Psychiatrie (Erwachsene)",1;"30 - Kinder- und Jugendpsychiatrie",1;"31 - Psychosomatik",1;"00 - Bitte eine Fachabteilung auswählen",0;0,0},2,0)</f>
        <v>0</v>
      </c>
      <c r="T97" s="38" t="str">
        <f t="shared" si="10"/>
        <v>Leer</v>
      </c>
      <c r="U97" s="38" t="str">
        <f>VLOOKUP($C96,{"29 - Psychiatrie (Erwachsene)","Einrichtungen2";"30 - Kinder- und Jugendpsychiatrie","Einrichtungen2";"31 - Psychosomatik","Einrichtungen2";"00 - Bitte eine Fachabteilung auswählen","Leer";0,"Leer";"","Leer"},2,0)</f>
        <v>Leer</v>
      </c>
      <c r="V97" s="38" t="str">
        <f>VLOOKUP($C97,{"29 - Psychiatrie (Erwachsene)","Psychiatrie";"30 - Kinder- und Jugendpsychiatrie","KJPsychiatrie";"31 - Psychosomatik","Psychosomatik";"00 - Bitte eine Fachabteilung auswählen","LEER";0,"Leer"},2,0)</f>
        <v>Leer</v>
      </c>
      <c r="W97" s="38">
        <f t="shared" si="11"/>
        <v>0</v>
      </c>
      <c r="X97" s="38">
        <f t="shared" si="12"/>
        <v>0</v>
      </c>
      <c r="Y97" s="38">
        <f t="shared" si="13"/>
        <v>0</v>
      </c>
      <c r="Z97" s="38">
        <f t="shared" si="14"/>
        <v>0</v>
      </c>
      <c r="AA97" s="9"/>
      <c r="AB97" s="9"/>
      <c r="AC97" s="9"/>
      <c r="AE97" s="9"/>
      <c r="AF97" s="9"/>
    </row>
    <row r="98" spans="2:32" s="30" customFormat="1" ht="15" customHeight="1" x14ac:dyDescent="0.25">
      <c r="B98" s="78" t="str">
        <f t="shared" si="8"/>
        <v>!!!</v>
      </c>
      <c r="C98" s="271"/>
      <c r="D98" s="272"/>
      <c r="E98" s="272"/>
      <c r="F98" s="273"/>
      <c r="G98" s="124"/>
      <c r="H98" s="372"/>
      <c r="I98" s="372"/>
      <c r="J98" s="216"/>
      <c r="K98" s="217"/>
      <c r="M98" s="38"/>
      <c r="N98" s="38"/>
      <c r="O98" s="38"/>
      <c r="P98" s="38"/>
      <c r="Q98" s="38">
        <f t="shared" si="9"/>
        <v>0</v>
      </c>
      <c r="R98" s="38" t="str">
        <f>IF('Angaben KH-Standort'!$D$13&gt;0,"VJ","KJA")</f>
        <v>KJA</v>
      </c>
      <c r="S98" s="38">
        <f>VLOOKUP($C98,{"29 - Psychiatrie (Erwachsene)",1;"30 - Kinder- und Jugendpsychiatrie",1;"31 - Psychosomatik",1;"00 - Bitte eine Fachabteilung auswählen",0;0,0},2,0)</f>
        <v>0</v>
      </c>
      <c r="T98" s="38" t="str">
        <f t="shared" si="10"/>
        <v>Leer</v>
      </c>
      <c r="U98" s="38" t="str">
        <f>VLOOKUP($C97,{"29 - Psychiatrie (Erwachsene)","Einrichtungen2";"30 - Kinder- und Jugendpsychiatrie","Einrichtungen2";"31 - Psychosomatik","Einrichtungen2";"00 - Bitte eine Fachabteilung auswählen","Leer";0,"Leer";"","Leer"},2,0)</f>
        <v>Leer</v>
      </c>
      <c r="V98" s="38" t="str">
        <f>VLOOKUP($C98,{"29 - Psychiatrie (Erwachsene)","Psychiatrie";"30 - Kinder- und Jugendpsychiatrie","KJPsychiatrie";"31 - Psychosomatik","Psychosomatik";"00 - Bitte eine Fachabteilung auswählen","LEER";0,"Leer"},2,0)</f>
        <v>Leer</v>
      </c>
      <c r="W98" s="38">
        <f t="shared" si="11"/>
        <v>0</v>
      </c>
      <c r="X98" s="38">
        <f t="shared" si="12"/>
        <v>0</v>
      </c>
      <c r="Y98" s="38">
        <f t="shared" si="13"/>
        <v>0</v>
      </c>
      <c r="Z98" s="38">
        <f t="shared" si="14"/>
        <v>0</v>
      </c>
      <c r="AA98" s="9"/>
      <c r="AB98" s="9"/>
      <c r="AC98" s="9"/>
      <c r="AE98" s="9"/>
      <c r="AF98" s="9"/>
    </row>
    <row r="99" spans="2:32" s="30" customFormat="1" ht="15" customHeight="1" x14ac:dyDescent="0.25">
      <c r="B99" s="78" t="str">
        <f t="shared" si="8"/>
        <v>!!!</v>
      </c>
      <c r="C99" s="271"/>
      <c r="D99" s="272"/>
      <c r="E99" s="272"/>
      <c r="F99" s="273"/>
      <c r="G99" s="124"/>
      <c r="H99" s="372"/>
      <c r="I99" s="372"/>
      <c r="J99" s="216"/>
      <c r="K99" s="217"/>
      <c r="M99" s="38"/>
      <c r="N99" s="38"/>
      <c r="O99" s="38"/>
      <c r="P99" s="38"/>
      <c r="Q99" s="38">
        <f t="shared" si="9"/>
        <v>0</v>
      </c>
      <c r="R99" s="38" t="str">
        <f>IF('Angaben KH-Standort'!$D$13&gt;0,"VJ","KJA")</f>
        <v>KJA</v>
      </c>
      <c r="S99" s="38">
        <f>VLOOKUP($C99,{"29 - Psychiatrie (Erwachsene)",1;"30 - Kinder- und Jugendpsychiatrie",1;"31 - Psychosomatik",1;"00 - Bitte eine Fachabteilung auswählen",0;0,0},2,0)</f>
        <v>0</v>
      </c>
      <c r="T99" s="38" t="str">
        <f t="shared" si="10"/>
        <v>Leer</v>
      </c>
      <c r="U99" s="38" t="str">
        <f>VLOOKUP($C98,{"29 - Psychiatrie (Erwachsene)","Einrichtungen2";"30 - Kinder- und Jugendpsychiatrie","Einrichtungen2";"31 - Psychosomatik","Einrichtungen2";"00 - Bitte eine Fachabteilung auswählen","Leer";0,"Leer";"","Leer"},2,0)</f>
        <v>Leer</v>
      </c>
      <c r="V99" s="38" t="str">
        <f>VLOOKUP($C99,{"29 - Psychiatrie (Erwachsene)","Psychiatrie";"30 - Kinder- und Jugendpsychiatrie","KJPsychiatrie";"31 - Psychosomatik","Psychosomatik";"00 - Bitte eine Fachabteilung auswählen","LEER";0,"Leer"},2,0)</f>
        <v>Leer</v>
      </c>
      <c r="W99" s="38">
        <f t="shared" si="11"/>
        <v>0</v>
      </c>
      <c r="X99" s="38">
        <f t="shared" si="12"/>
        <v>0</v>
      </c>
      <c r="Y99" s="38">
        <f t="shared" si="13"/>
        <v>0</v>
      </c>
      <c r="Z99" s="38">
        <f t="shared" si="14"/>
        <v>0</v>
      </c>
      <c r="AA99" s="9"/>
      <c r="AB99" s="9"/>
      <c r="AC99" s="9"/>
      <c r="AE99" s="9"/>
      <c r="AF99" s="9"/>
    </row>
    <row r="100" spans="2:32" s="30" customFormat="1" ht="15" customHeight="1" x14ac:dyDescent="0.25">
      <c r="B100" s="78" t="str">
        <f t="shared" si="8"/>
        <v>!!!</v>
      </c>
      <c r="C100" s="271"/>
      <c r="D100" s="272"/>
      <c r="E100" s="272"/>
      <c r="F100" s="273"/>
      <c r="G100" s="124"/>
      <c r="H100" s="372"/>
      <c r="I100" s="372"/>
      <c r="J100" s="216"/>
      <c r="K100" s="217"/>
      <c r="M100" s="38"/>
      <c r="N100" s="38"/>
      <c r="O100" s="38"/>
      <c r="P100" s="38"/>
      <c r="Q100" s="38">
        <f t="shared" si="9"/>
        <v>0</v>
      </c>
      <c r="R100" s="38" t="str">
        <f>IF('Angaben KH-Standort'!$D$13&gt;0,"VJ","KJA")</f>
        <v>KJA</v>
      </c>
      <c r="S100" s="38">
        <f>VLOOKUP($C100,{"29 - Psychiatrie (Erwachsene)",1;"30 - Kinder- und Jugendpsychiatrie",1;"31 - Psychosomatik",1;"00 - Bitte eine Fachabteilung auswählen",0;0,0},2,0)</f>
        <v>0</v>
      </c>
      <c r="T100" s="38" t="str">
        <f t="shared" si="10"/>
        <v>Leer</v>
      </c>
      <c r="U100" s="38" t="str">
        <f>VLOOKUP($C99,{"29 - Psychiatrie (Erwachsene)","Einrichtungen2";"30 - Kinder- und Jugendpsychiatrie","Einrichtungen2";"31 - Psychosomatik","Einrichtungen2";"00 - Bitte eine Fachabteilung auswählen","Leer";0,"Leer";"","Leer"},2,0)</f>
        <v>Leer</v>
      </c>
      <c r="V100" s="38" t="str">
        <f>VLOOKUP($C100,{"29 - Psychiatrie (Erwachsene)","Psychiatrie";"30 - Kinder- und Jugendpsychiatrie","KJPsychiatrie";"31 - Psychosomatik","Psychosomatik";"00 - Bitte eine Fachabteilung auswählen","LEER";0,"Leer"},2,0)</f>
        <v>Leer</v>
      </c>
      <c r="W100" s="38">
        <f t="shared" si="11"/>
        <v>0</v>
      </c>
      <c r="X100" s="38">
        <f t="shared" si="12"/>
        <v>0</v>
      </c>
      <c r="Y100" s="38">
        <f t="shared" si="13"/>
        <v>0</v>
      </c>
      <c r="Z100" s="38">
        <f t="shared" si="14"/>
        <v>0</v>
      </c>
      <c r="AA100" s="9"/>
      <c r="AB100" s="9"/>
      <c r="AC100" s="9"/>
      <c r="AE100" s="9"/>
      <c r="AF100" s="9"/>
    </row>
    <row r="101" spans="2:32" s="30" customFormat="1" ht="15" customHeight="1" x14ac:dyDescent="0.25">
      <c r="B101" s="78" t="str">
        <f t="shared" si="8"/>
        <v>!!!</v>
      </c>
      <c r="C101" s="271"/>
      <c r="D101" s="272"/>
      <c r="E101" s="272"/>
      <c r="F101" s="273"/>
      <c r="G101" s="124"/>
      <c r="H101" s="372"/>
      <c r="I101" s="372"/>
      <c r="J101" s="216"/>
      <c r="K101" s="217"/>
      <c r="M101" s="38"/>
      <c r="N101" s="38"/>
      <c r="O101" s="38"/>
      <c r="P101" s="38"/>
      <c r="Q101" s="38">
        <f t="shared" si="9"/>
        <v>0</v>
      </c>
      <c r="R101" s="38" t="str">
        <f>IF('Angaben KH-Standort'!$D$13&gt;0,"VJ","KJA")</f>
        <v>KJA</v>
      </c>
      <c r="S101" s="38">
        <f>VLOOKUP($C101,{"29 - Psychiatrie (Erwachsene)",1;"30 - Kinder- und Jugendpsychiatrie",1;"31 - Psychosomatik",1;"00 - Bitte eine Fachabteilung auswählen",0;0,0},2,0)</f>
        <v>0</v>
      </c>
      <c r="T101" s="38" t="str">
        <f t="shared" si="10"/>
        <v>Leer</v>
      </c>
      <c r="U101" s="38" t="str">
        <f>VLOOKUP($C100,{"29 - Psychiatrie (Erwachsene)","Einrichtungen2";"30 - Kinder- und Jugendpsychiatrie","Einrichtungen2";"31 - Psychosomatik","Einrichtungen2";"00 - Bitte eine Fachabteilung auswählen","Leer";0,"Leer";"","Leer"},2,0)</f>
        <v>Leer</v>
      </c>
      <c r="V101" s="38" t="str">
        <f>VLOOKUP($C101,{"29 - Psychiatrie (Erwachsene)","Psychiatrie";"30 - Kinder- und Jugendpsychiatrie","KJPsychiatrie";"31 - Psychosomatik","Psychosomatik";"00 - Bitte eine Fachabteilung auswählen","LEER";0,"Leer"},2,0)</f>
        <v>Leer</v>
      </c>
      <c r="W101" s="38">
        <f t="shared" si="11"/>
        <v>0</v>
      </c>
      <c r="X101" s="38">
        <f t="shared" si="12"/>
        <v>0</v>
      </c>
      <c r="Y101" s="38">
        <f t="shared" si="13"/>
        <v>0</v>
      </c>
      <c r="Z101" s="38">
        <f t="shared" si="14"/>
        <v>0</v>
      </c>
      <c r="AA101" s="9"/>
      <c r="AB101" s="9"/>
      <c r="AC101" s="9"/>
      <c r="AE101" s="9"/>
      <c r="AF101" s="9"/>
    </row>
    <row r="102" spans="2:32" s="30" customFormat="1" ht="15" customHeight="1" x14ac:dyDescent="0.25">
      <c r="B102" s="78" t="str">
        <f t="shared" si="8"/>
        <v>!!!</v>
      </c>
      <c r="C102" s="271"/>
      <c r="D102" s="272"/>
      <c r="E102" s="272"/>
      <c r="F102" s="273"/>
      <c r="G102" s="124"/>
      <c r="H102" s="372"/>
      <c r="I102" s="372"/>
      <c r="J102" s="216"/>
      <c r="K102" s="217"/>
      <c r="M102" s="38"/>
      <c r="N102" s="38"/>
      <c r="O102" s="38"/>
      <c r="P102" s="38"/>
      <c r="Q102" s="38">
        <f t="shared" si="9"/>
        <v>0</v>
      </c>
      <c r="R102" s="38" t="str">
        <f>IF('Angaben KH-Standort'!$D$13&gt;0,"VJ","KJA")</f>
        <v>KJA</v>
      </c>
      <c r="S102" s="38">
        <f>VLOOKUP($C102,{"29 - Psychiatrie (Erwachsene)",1;"30 - Kinder- und Jugendpsychiatrie",1;"31 - Psychosomatik",1;"00 - Bitte eine Fachabteilung auswählen",0;0,0},2,0)</f>
        <v>0</v>
      </c>
      <c r="T102" s="38" t="str">
        <f t="shared" si="10"/>
        <v>Leer</v>
      </c>
      <c r="U102" s="38" t="str">
        <f>VLOOKUP($C101,{"29 - Psychiatrie (Erwachsene)","Einrichtungen2";"30 - Kinder- und Jugendpsychiatrie","Einrichtungen2";"31 - Psychosomatik","Einrichtungen2";"00 - Bitte eine Fachabteilung auswählen","Leer";0,"Leer";"","Leer"},2,0)</f>
        <v>Leer</v>
      </c>
      <c r="V102" s="38" t="str">
        <f>VLOOKUP($C102,{"29 - Psychiatrie (Erwachsene)","Psychiatrie";"30 - Kinder- und Jugendpsychiatrie","KJPsychiatrie";"31 - Psychosomatik","Psychosomatik";"00 - Bitte eine Fachabteilung auswählen","LEER";0,"Leer"},2,0)</f>
        <v>Leer</v>
      </c>
      <c r="W102" s="38">
        <f t="shared" si="11"/>
        <v>0</v>
      </c>
      <c r="X102" s="38">
        <f t="shared" si="12"/>
        <v>0</v>
      </c>
      <c r="Y102" s="38">
        <f t="shared" si="13"/>
        <v>0</v>
      </c>
      <c r="Z102" s="38">
        <f t="shared" si="14"/>
        <v>0</v>
      </c>
      <c r="AA102" s="9"/>
      <c r="AB102" s="9"/>
      <c r="AC102" s="9"/>
      <c r="AE102" s="9"/>
      <c r="AF102" s="9"/>
    </row>
    <row r="103" spans="2:32" s="30" customFormat="1" ht="15" customHeight="1" x14ac:dyDescent="0.25">
      <c r="B103" s="78" t="str">
        <f t="shared" si="8"/>
        <v>!!!</v>
      </c>
      <c r="C103" s="271"/>
      <c r="D103" s="272"/>
      <c r="E103" s="272"/>
      <c r="F103" s="273"/>
      <c r="G103" s="124"/>
      <c r="H103" s="124"/>
      <c r="I103" s="124"/>
      <c r="J103" s="124"/>
      <c r="K103" s="172"/>
      <c r="M103" s="38"/>
      <c r="N103" s="38"/>
      <c r="O103" s="38"/>
      <c r="P103" s="38"/>
      <c r="Q103" s="38">
        <f t="shared" si="9"/>
        <v>0</v>
      </c>
      <c r="R103" s="38" t="str">
        <f>IF('Angaben KH-Standort'!$D$13&gt;0,"VJ","KJA")</f>
        <v>KJA</v>
      </c>
      <c r="S103" s="38">
        <f>VLOOKUP($C103,{"29 - Psychiatrie (Erwachsene)",1;"30 - Kinder- und Jugendpsychiatrie",1;"31 - Psychosomatik",1;"00 - Bitte eine Fachabteilung auswählen",0;0,0},2,0)</f>
        <v>0</v>
      </c>
      <c r="T103" s="38" t="str">
        <f t="shared" si="10"/>
        <v>Leer</v>
      </c>
      <c r="U103" s="38" t="str">
        <f>VLOOKUP($C102,{"29 - Psychiatrie (Erwachsene)","Einrichtungen2";"30 - Kinder- und Jugendpsychiatrie","Einrichtungen2";"31 - Psychosomatik","Einrichtungen2";"00 - Bitte eine Fachabteilung auswählen","Leer";0,"Leer";"","Leer"},2,0)</f>
        <v>Leer</v>
      </c>
      <c r="V103" s="38" t="str">
        <f>VLOOKUP($C103,{"29 - Psychiatrie (Erwachsene)","Psychiatrie";"30 - Kinder- und Jugendpsychiatrie","KJPsychiatrie";"31 - Psychosomatik","Psychosomatik";"00 - Bitte eine Fachabteilung auswählen","LEER";0,"Leer"},2,0)</f>
        <v>Leer</v>
      </c>
      <c r="W103" s="38">
        <f t="shared" si="11"/>
        <v>0</v>
      </c>
      <c r="X103" s="38">
        <f t="shared" si="12"/>
        <v>0</v>
      </c>
      <c r="Y103" s="38">
        <f t="shared" si="13"/>
        <v>0</v>
      </c>
      <c r="Z103" s="38">
        <f t="shared" si="14"/>
        <v>0</v>
      </c>
      <c r="AA103" s="9"/>
      <c r="AB103" s="9"/>
      <c r="AC103" s="9"/>
      <c r="AE103" s="9"/>
      <c r="AF103" s="9"/>
    </row>
    <row r="104" spans="2:32" ht="15" customHeight="1" x14ac:dyDescent="0.25">
      <c r="B104" s="79"/>
      <c r="C104" s="68"/>
      <c r="D104" s="154"/>
      <c r="E104" s="68"/>
      <c r="F104" s="68"/>
      <c r="G104" s="68"/>
      <c r="H104" s="68"/>
      <c r="I104" s="68"/>
      <c r="J104" s="68"/>
      <c r="K104" s="81"/>
    </row>
    <row r="105" spans="2:32" ht="15" customHeight="1" x14ac:dyDescent="0.25">
      <c r="D105" s="95">
        <f>'Angaben KH-Standort'!D100</f>
        <v>0</v>
      </c>
    </row>
    <row r="106" spans="2:32" ht="15.75" x14ac:dyDescent="0.25">
      <c r="D106" s="95">
        <f>'Angaben KH-Standort'!D101</f>
        <v>0</v>
      </c>
    </row>
    <row r="107" spans="2:32" ht="15.75" x14ac:dyDescent="0.25">
      <c r="D107" s="95">
        <f>'Angaben KH-Standort'!D102</f>
        <v>0</v>
      </c>
    </row>
    <row r="108" spans="2:32" x14ac:dyDescent="0.25">
      <c r="D108" s="96"/>
    </row>
  </sheetData>
  <sheetProtection algorithmName="SHA-512" hashValue="WPvs4wQaVOBRxeVB6lHLBtVTXunXku4HqcWS8GR/A677xEYEwtCZ4rwwDvyP9Wlt7tC7GqmFyinWCutSlhV2kQ==" saltValue="h7pPCU2J9ipvQfDJ5dg4iA==" spinCount="100000" sheet="1" selectLockedCells="1" autoFilter="0"/>
  <autoFilter ref="C18:E103"/>
  <mergeCells count="57">
    <mergeCell ref="C10:I15"/>
    <mergeCell ref="H48:I48"/>
    <mergeCell ref="H49:I49"/>
    <mergeCell ref="H50:I50"/>
    <mergeCell ref="C17:F17"/>
    <mergeCell ref="H51:I51"/>
    <mergeCell ref="H58:I58"/>
    <mergeCell ref="H52:I52"/>
    <mergeCell ref="H53:I53"/>
    <mergeCell ref="H54:I54"/>
    <mergeCell ref="H55:I55"/>
    <mergeCell ref="H56:I56"/>
    <mergeCell ref="H57:I57"/>
    <mergeCell ref="H64:I64"/>
    <mergeCell ref="H65:I65"/>
    <mergeCell ref="H59:I59"/>
    <mergeCell ref="H60:I60"/>
    <mergeCell ref="H61:I61"/>
    <mergeCell ref="H62:I62"/>
    <mergeCell ref="H63:I63"/>
    <mergeCell ref="H66:I66"/>
    <mergeCell ref="H67:I67"/>
    <mergeCell ref="H68:I68"/>
    <mergeCell ref="H81:I81"/>
    <mergeCell ref="H72:I72"/>
    <mergeCell ref="H73:I73"/>
    <mergeCell ref="H74:I74"/>
    <mergeCell ref="H75:I75"/>
    <mergeCell ref="H76:I76"/>
    <mergeCell ref="H77:I77"/>
    <mergeCell ref="H78:I78"/>
    <mergeCell ref="H79:I79"/>
    <mergeCell ref="H80:I80"/>
    <mergeCell ref="H70:I70"/>
    <mergeCell ref="H71:I71"/>
    <mergeCell ref="H69:I69"/>
    <mergeCell ref="H93:I93"/>
    <mergeCell ref="H82:I82"/>
    <mergeCell ref="H83:I83"/>
    <mergeCell ref="H84:I84"/>
    <mergeCell ref="H85:I85"/>
    <mergeCell ref="H86:I86"/>
    <mergeCell ref="H87:I87"/>
    <mergeCell ref="H88:I88"/>
    <mergeCell ref="H89:I89"/>
    <mergeCell ref="H90:I90"/>
    <mergeCell ref="H91:I91"/>
    <mergeCell ref="H92:I92"/>
    <mergeCell ref="H100:I100"/>
    <mergeCell ref="H101:I101"/>
    <mergeCell ref="H102:I102"/>
    <mergeCell ref="H94:I94"/>
    <mergeCell ref="H95:I95"/>
    <mergeCell ref="H96:I96"/>
    <mergeCell ref="H97:I97"/>
    <mergeCell ref="H98:I98"/>
    <mergeCell ref="H99:I99"/>
  </mergeCells>
  <conditionalFormatting sqref="D104:D107">
    <cfRule type="expression" dxfId="123" priority="570" stopIfTrue="1">
      <formula>C104=0</formula>
    </cfRule>
  </conditionalFormatting>
  <conditionalFormatting sqref="C19:C21 C25:C103">
    <cfRule type="expression" dxfId="122" priority="554" stopIfTrue="1">
      <formula>C19=0</formula>
    </cfRule>
    <cfRule type="expression" dxfId="121" priority="568" stopIfTrue="1">
      <formula>C19=0</formula>
    </cfRule>
  </conditionalFormatting>
  <conditionalFormatting sqref="E19:E103">
    <cfRule type="expression" dxfId="120" priority="190">
      <formula>C19="00 - Bitte eine Fachabteilung auswählen"</formula>
    </cfRule>
  </conditionalFormatting>
  <conditionalFormatting sqref="E19:E103">
    <cfRule type="expression" dxfId="119" priority="21">
      <formula>C19=""</formula>
    </cfRule>
  </conditionalFormatting>
  <conditionalFormatting sqref="F19:F103">
    <cfRule type="expression" dxfId="118" priority="18">
      <formula>C19=""</formula>
    </cfRule>
    <cfRule type="expression" dxfId="117" priority="19">
      <formula>C19="00 - Bitte eine Fachabteilung auswählen"</formula>
    </cfRule>
  </conditionalFormatting>
  <conditionalFormatting sqref="B19:B103">
    <cfRule type="expression" dxfId="116" priority="15">
      <formula>C19=""</formula>
    </cfRule>
  </conditionalFormatting>
  <conditionalFormatting sqref="D19:D21 D25:D103">
    <cfRule type="expression" dxfId="115" priority="14">
      <formula>C19=0</formula>
    </cfRule>
  </conditionalFormatting>
  <conditionalFormatting sqref="D19:D21 D25:D103">
    <cfRule type="expression" dxfId="114" priority="13">
      <formula>$C19="00 - Bitte eine Fachabteilung auswählen"</formula>
    </cfRule>
  </conditionalFormatting>
  <conditionalFormatting sqref="C22:C24">
    <cfRule type="expression" dxfId="113" priority="11" stopIfTrue="1">
      <formula>C22=0</formula>
    </cfRule>
    <cfRule type="expression" dxfId="112" priority="12" stopIfTrue="1">
      <formula>C22=0</formula>
    </cfRule>
  </conditionalFormatting>
  <conditionalFormatting sqref="D22:D24">
    <cfRule type="expression" dxfId="111" priority="6">
      <formula>C22=0</formula>
    </cfRule>
  </conditionalFormatting>
  <conditionalFormatting sqref="D22:D24">
    <cfRule type="expression" dxfId="110" priority="5">
      <formula>$C22="00 - Bitte eine Fachabteilung auswählen"</formula>
    </cfRule>
  </conditionalFormatting>
  <conditionalFormatting sqref="C17:F17">
    <cfRule type="expression" dxfId="109" priority="2">
      <formula>C17&lt;&gt;""</formula>
    </cfRule>
  </conditionalFormatting>
  <conditionalFormatting sqref="B17">
    <cfRule type="expression" dxfId="108" priority="1">
      <formula>B17&lt;&gt;""</formula>
    </cfRule>
  </conditionalFormatting>
  <dataValidations count="4">
    <dataValidation type="list" allowBlank="1" showInputMessage="1" showErrorMessage="1" sqref="C20:C21 C23:C103">
      <formula1>INDIRECT(U20)</formula1>
    </dataValidation>
    <dataValidation type="list" allowBlank="1" showInputMessage="1" showErrorMessage="1" sqref="E19:E103">
      <formula1>INDIRECT(V19)</formula1>
    </dataValidation>
    <dataValidation type="list" allowBlank="1" showInputMessage="1" showErrorMessage="1" errorTitle="ACHTUNG" error="Zulässig sind nur das Jahr oder Vorjahr" sqref="D19:D103">
      <formula1>INDIRECT(T19)</formula1>
    </dataValidation>
    <dataValidation type="whole" allowBlank="1" showInputMessage="1" showErrorMessage="1" errorTitle="ACHTUNG" error="Zulässig sind nur Werte im Bereich von 0 bis 99999" sqref="F19:F103">
      <formula1>0</formula1>
      <formula2>99999</formula2>
    </dataValidation>
  </dataValidations>
  <hyperlinks>
    <hyperlink ref="J3" location="A3.2!C17" display="&lt;&lt; A3.2"/>
    <hyperlink ref="K3" location="'A4'!D15" display="A4 &gt;&gt;"/>
  </hyperlinks>
  <pageMargins left="0.25" right="0.25" top="0.75" bottom="0.75" header="0.3" footer="0.3"/>
  <pageSetup paperSize="9" scale="47"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Auswahldaten!$A$7:$A$10</xm:f>
          </x14:formula1>
          <xm:sqref>C19 C22</xm:sqref>
        </x14:dataValidation>
        <x14:dataValidation type="custom" allowBlank="1" showInputMessage="1" showErrorMessage="1">
          <x14:formula1>
            <xm:f>'Angaben KH-Standort'!D101</xm:f>
          </x14:formula1>
          <xm:sqref>D104:D107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AF137"/>
  <sheetViews>
    <sheetView showGridLines="0" zoomScaleNormal="100" workbookViewId="0">
      <selection activeCell="D16" sqref="D16"/>
    </sheetView>
  </sheetViews>
  <sheetFormatPr baseColWidth="10" defaultColWidth="11.42578125" defaultRowHeight="15" x14ac:dyDescent="0.25"/>
  <cols>
    <col min="1" max="1" width="4.28515625" style="7" customWidth="1"/>
    <col min="2" max="2" width="11.42578125" style="7"/>
    <col min="3" max="3" width="39.140625" style="7" customWidth="1"/>
    <col min="4" max="4" width="11.42578125" style="7" customWidth="1"/>
    <col min="5" max="5" width="22.85546875" style="7" customWidth="1"/>
    <col min="6" max="6" width="11.42578125" style="7" customWidth="1"/>
    <col min="7" max="7" width="14.28515625" style="7" customWidth="1"/>
    <col min="8" max="9" width="22.85546875" style="7" customWidth="1"/>
    <col min="10" max="10" width="11.42578125" style="7"/>
    <col min="11" max="27" width="11.42578125" style="9"/>
    <col min="28" max="32" width="11.42578125" style="30"/>
    <col min="33" max="16384" width="11.42578125" style="7"/>
  </cols>
  <sheetData>
    <row r="1" spans="1:27" x14ac:dyDescent="0.25">
      <c r="A1" s="9"/>
      <c r="B1" s="9"/>
    </row>
    <row r="2" spans="1:27" x14ac:dyDescent="0.25">
      <c r="A2" s="7" t="s">
        <v>0</v>
      </c>
    </row>
    <row r="3" spans="1:27" ht="30" customHeight="1" x14ac:dyDescent="0.25">
      <c r="A3" s="21"/>
      <c r="B3" s="130" t="s">
        <v>47</v>
      </c>
      <c r="C3" s="169" t="s">
        <v>279</v>
      </c>
      <c r="D3" s="177"/>
      <c r="E3" s="177"/>
      <c r="F3" s="177"/>
      <c r="G3" s="178"/>
      <c r="H3" s="164" t="s">
        <v>40</v>
      </c>
      <c r="I3" s="156" t="s">
        <v>119</v>
      </c>
    </row>
    <row r="4" spans="1:27" ht="15" customHeight="1" x14ac:dyDescent="0.25">
      <c r="A4" s="21"/>
      <c r="B4" s="22"/>
      <c r="C4" s="23"/>
    </row>
    <row r="5" spans="1:27" ht="15" customHeight="1" x14ac:dyDescent="0.25">
      <c r="B5" s="126"/>
      <c r="C5" s="166" t="str">
        <f ca="1">"Haupt-IK: " &amp; CELL("inhalt",'Angaben KH-Standort'!D26)</f>
        <v xml:space="preserve">Haupt-IK: </v>
      </c>
      <c r="D5" s="86"/>
      <c r="E5" s="166" t="str">
        <f ca="1">"Jahr: " &amp; CELL("inhalt",'Angaben KH-Standort'!$D13)</f>
        <v xml:space="preserve">Jahr: </v>
      </c>
      <c r="F5" s="62"/>
      <c r="G5" s="62"/>
      <c r="H5" s="62"/>
      <c r="I5" s="62"/>
      <c r="J5" s="132"/>
      <c r="K5" s="311"/>
      <c r="L5" s="311"/>
      <c r="M5" s="311"/>
      <c r="N5" s="311"/>
      <c r="O5" s="311"/>
    </row>
    <row r="6" spans="1:27" ht="15" customHeight="1" x14ac:dyDescent="0.25">
      <c r="B6" s="127"/>
      <c r="C6" s="167" t="str">
        <f ca="1" xml:space="preserve"> "Standort-ID: " &amp; CELL("inhalt",'Angaben KH-Standort'!D27)</f>
        <v xml:space="preserve">Standort-ID: </v>
      </c>
      <c r="D6" s="88"/>
      <c r="E6" s="167" t="str">
        <f ca="1">CELL("inhalt",'A1'!$F$15) &amp; ". Quartal"</f>
        <v>0. Quartal</v>
      </c>
      <c r="F6" s="65"/>
      <c r="G6" s="65"/>
      <c r="H6" s="65"/>
      <c r="I6" s="65"/>
      <c r="J6" s="132"/>
      <c r="K6" s="311"/>
      <c r="L6" s="311"/>
      <c r="M6" s="311"/>
      <c r="N6" s="311"/>
      <c r="O6" s="311"/>
    </row>
    <row r="7" spans="1:27" ht="15" customHeight="1" x14ac:dyDescent="0.25">
      <c r="A7" s="21"/>
      <c r="B7" s="22"/>
      <c r="C7" s="23"/>
    </row>
    <row r="8" spans="1:27" ht="15" customHeight="1" x14ac:dyDescent="0.25">
      <c r="B8" s="69"/>
      <c r="C8" s="67"/>
      <c r="D8" s="67"/>
      <c r="E8" s="67"/>
      <c r="F8" s="67"/>
      <c r="G8" s="67"/>
      <c r="H8" s="67"/>
      <c r="I8" s="70"/>
    </row>
    <row r="9" spans="1:27" ht="15" customHeight="1" x14ac:dyDescent="0.35">
      <c r="B9" s="71"/>
      <c r="C9" s="175" t="s">
        <v>198</v>
      </c>
      <c r="D9" s="46"/>
      <c r="E9" s="46"/>
      <c r="F9" s="46"/>
      <c r="G9" s="46"/>
      <c r="H9" s="46"/>
      <c r="I9" s="81"/>
    </row>
    <row r="10" spans="1:27" ht="15" customHeight="1" x14ac:dyDescent="0.25">
      <c r="B10" s="71"/>
      <c r="C10" s="367" t="s">
        <v>290</v>
      </c>
      <c r="D10" s="374"/>
      <c r="E10" s="374"/>
      <c r="F10" s="374"/>
      <c r="G10" s="374"/>
      <c r="H10" s="374"/>
      <c r="I10" s="199" t="s">
        <v>257</v>
      </c>
    </row>
    <row r="11" spans="1:27" ht="15" customHeight="1" x14ac:dyDescent="0.25">
      <c r="B11" s="71"/>
      <c r="C11" s="374"/>
      <c r="D11" s="374"/>
      <c r="E11" s="374"/>
      <c r="F11" s="374"/>
      <c r="G11" s="374"/>
      <c r="H11" s="374"/>
      <c r="I11" s="206" t="s">
        <v>285</v>
      </c>
    </row>
    <row r="12" spans="1:27" ht="15" customHeight="1" x14ac:dyDescent="0.25">
      <c r="B12" s="71"/>
      <c r="C12" s="374"/>
      <c r="D12" s="374"/>
      <c r="E12" s="374"/>
      <c r="F12" s="374"/>
      <c r="G12" s="374"/>
      <c r="H12" s="374"/>
      <c r="I12" s="198" t="s">
        <v>258</v>
      </c>
    </row>
    <row r="13" spans="1:27" ht="15" customHeight="1" x14ac:dyDescent="0.25">
      <c r="B13" s="71"/>
      <c r="C13" s="374"/>
      <c r="D13" s="374"/>
      <c r="E13" s="374"/>
      <c r="F13" s="374"/>
      <c r="G13" s="374"/>
      <c r="H13" s="374"/>
      <c r="I13" s="63"/>
    </row>
    <row r="14" spans="1:27" ht="15" customHeight="1" x14ac:dyDescent="0.25">
      <c r="B14" s="228" t="str">
        <f>IF(S14-R14&gt;0,"!!!","")</f>
        <v/>
      </c>
      <c r="C14" s="371" t="str">
        <f>IF(S14-R14&gt;0,"Es fehlen noch MUSS-ANGABEN in den mit !!! gekennzeichneten Zeilen","")</f>
        <v/>
      </c>
      <c r="D14" s="371"/>
      <c r="E14" s="371"/>
      <c r="F14" s="371"/>
      <c r="G14" s="371"/>
      <c r="H14" s="371"/>
      <c r="I14" s="72"/>
      <c r="R14" s="9">
        <f>SUM(R16:R135)</f>
        <v>0</v>
      </c>
      <c r="S14" s="9">
        <f>SUM(S16:S135)</f>
        <v>0</v>
      </c>
    </row>
    <row r="15" spans="1:27" ht="45" customHeight="1" x14ac:dyDescent="0.25">
      <c r="B15" s="71"/>
      <c r="C15" s="232" t="s">
        <v>16</v>
      </c>
      <c r="D15" s="282" t="s">
        <v>259</v>
      </c>
      <c r="E15" s="283" t="s">
        <v>250</v>
      </c>
      <c r="F15" s="283" t="s">
        <v>235</v>
      </c>
      <c r="G15" s="283" t="s">
        <v>366</v>
      </c>
      <c r="H15" s="270" t="s">
        <v>236</v>
      </c>
      <c r="I15" s="75"/>
      <c r="R15" s="230" t="s">
        <v>377</v>
      </c>
      <c r="S15" s="230" t="s">
        <v>376</v>
      </c>
    </row>
    <row r="16" spans="1:27" ht="15" customHeight="1" x14ac:dyDescent="0.25">
      <c r="B16" s="78" t="str">
        <f t="shared" ref="B16:B79" si="0">IF(SUM(S16:X16)&lt;6,"!!!","")</f>
        <v>!!!</v>
      </c>
      <c r="C16" s="284" t="str">
        <f>IF(LEN($D16)&gt;0,VLOOKUP(TEXT($D16,0),'Angaben Stationen'!$C$14:$D$113,2,0),"")</f>
        <v/>
      </c>
      <c r="D16" s="285"/>
      <c r="E16" s="286" t="str">
        <f>IF(LEN($D16)&gt;0,VLOOKUP(TEXT($D16,0),'Angaben Stationen'!$C$14:$E$113,3,0),"")</f>
        <v/>
      </c>
      <c r="F16" s="287"/>
      <c r="G16" s="288"/>
      <c r="H16" s="289"/>
      <c r="I16" s="204"/>
      <c r="R16" s="9">
        <f>IF(LEN(B16)&gt;0,0,1)</f>
        <v>0</v>
      </c>
      <c r="S16" s="9">
        <f>VLOOKUP($C16,{"29 - Psychiatrie (Erwachsene)",1;"30 - Kinder- und Jugendpsychiatrie",1;"31 - Psychosomatik",1;"",0;0,0},2,0)</f>
        <v>0</v>
      </c>
      <c r="T16" s="9">
        <f>IF(VALUE($D16)&gt;0,1,0)</f>
        <v>0</v>
      </c>
      <c r="U16" s="9">
        <f t="shared" ref="U16:U79" si="1">IF($E16&lt;&gt;0,1,0)</f>
        <v>1</v>
      </c>
      <c r="V16" s="9">
        <f>IF(VALUE($F16)&gt;0,1,0)</f>
        <v>0</v>
      </c>
      <c r="W16" s="9">
        <f>IF(LEN($G16)&gt;0,1,0)</f>
        <v>0</v>
      </c>
      <c r="X16" s="9">
        <f>IF(LEN($H16)&gt;0,1,0)</f>
        <v>0</v>
      </c>
      <c r="Y16" s="9" t="str">
        <f>VLOOKUP($C16,{"29 - Psychiatrie (Erwachsene)","MonatII";"30 - Kinder- und Jugendpsychiatrie","MonatII";"31 - Psychosomatik","MonatII";"","LEER";0,"Leer"},2,0)</f>
        <v>LEER</v>
      </c>
      <c r="Z16" s="9" t="str">
        <f>VLOOKUP($C16,{"29 - Psychiatrie (Erwachsene)","BGI";"30 - Kinder- und Jugendpsychiatrie","BGII";"31 - Psychosomatik","BGI";"","LEER";0,"Leer"},2,0)</f>
        <v>LEER</v>
      </c>
      <c r="AA16" s="9" t="str">
        <f>"Stationen"</f>
        <v>Stationen</v>
      </c>
    </row>
    <row r="17" spans="2:27" ht="15" customHeight="1" x14ac:dyDescent="0.25">
      <c r="B17" s="78" t="str">
        <f t="shared" si="0"/>
        <v>!!!</v>
      </c>
      <c r="C17" s="284" t="str">
        <f>IF(LEN($D17)&gt;0,VLOOKUP(TEXT($D17,0),'Angaben Stationen'!$C$14:$D$113,2,0),"")</f>
        <v/>
      </c>
      <c r="D17" s="285"/>
      <c r="E17" s="286" t="str">
        <f>IF(LEN($D17)&gt;0,VLOOKUP(TEXT($D17,0),'Angaben Stationen'!$C$14:$E$113,3,0),"")</f>
        <v/>
      </c>
      <c r="F17" s="287"/>
      <c r="G17" s="288"/>
      <c r="H17" s="289"/>
      <c r="I17" s="205"/>
      <c r="R17" s="9">
        <f t="shared" ref="R17:R80" si="2">IF(LEN(B17)&gt;0,0,1)</f>
        <v>0</v>
      </c>
      <c r="S17" s="9">
        <f>VLOOKUP($C17,{"29 - Psychiatrie (Erwachsene)",1;"30 - Kinder- und Jugendpsychiatrie",1;"31 - Psychosomatik",1;"",0;0,0},2,0)</f>
        <v>0</v>
      </c>
      <c r="T17" s="9">
        <f t="shared" ref="T17:T80" si="3">IF(VALUE($D17)&gt;0,1,0)</f>
        <v>0</v>
      </c>
      <c r="U17" s="9">
        <f t="shared" si="1"/>
        <v>1</v>
      </c>
      <c r="V17" s="9">
        <f t="shared" ref="V17:V80" si="4">IF(VALUE($F17)&gt;0,1,0)</f>
        <v>0</v>
      </c>
      <c r="W17" s="9">
        <f t="shared" ref="W17:W80" si="5">IF(LEN($G17)&gt;0,1,0)</f>
        <v>0</v>
      </c>
      <c r="X17" s="9">
        <f t="shared" ref="X17:X80" si="6">IF(LEN($H17)&gt;0,1,0)</f>
        <v>0</v>
      </c>
      <c r="Y17" s="9" t="str">
        <f>VLOOKUP($C17,{"29 - Psychiatrie (Erwachsene)","MonatII";"30 - Kinder- und Jugendpsychiatrie","MonatII";"31 - Psychosomatik","MonatII";"","LEER";0,"Leer"},2,0)</f>
        <v>LEER</v>
      </c>
      <c r="Z17" s="9" t="str">
        <f>VLOOKUP($C17,{"29 - Psychiatrie (Erwachsene)","BGI";"30 - Kinder- und Jugendpsychiatrie","BGII";"31 - Psychosomatik","BGI";"","LEER";0,"Leer"},2,0)</f>
        <v>LEER</v>
      </c>
      <c r="AA17" s="9" t="str">
        <f>VLOOKUP($C16,{"29 - Psychiatrie (Erwachsene)","Stationen";"30 - Kinder- und Jugendpsychiatrie","Stationen";"31 - Psychosomatik","Stationen";"","LEER";0,"LEER"},2,0)</f>
        <v>LEER</v>
      </c>
    </row>
    <row r="18" spans="2:27" ht="15" customHeight="1" x14ac:dyDescent="0.25">
      <c r="B18" s="78" t="str">
        <f t="shared" si="0"/>
        <v>!!!</v>
      </c>
      <c r="C18" s="284" t="str">
        <f>IF(LEN($D18)&gt;0,VLOOKUP(TEXT($D18,0),'Angaben Stationen'!$C$14:$D$113,2,0),"")</f>
        <v/>
      </c>
      <c r="D18" s="285"/>
      <c r="E18" s="286" t="str">
        <f>IF(LEN($D18)&gt;0,VLOOKUP(TEXT($D18,0),'Angaben Stationen'!$C$14:$E$113,3,0),"")</f>
        <v/>
      </c>
      <c r="F18" s="287"/>
      <c r="G18" s="288"/>
      <c r="H18" s="289"/>
      <c r="I18" s="72"/>
      <c r="R18" s="9">
        <f t="shared" si="2"/>
        <v>0</v>
      </c>
      <c r="S18" s="9">
        <f>VLOOKUP($C18,{"29 - Psychiatrie (Erwachsene)",1;"30 - Kinder- und Jugendpsychiatrie",1;"31 - Psychosomatik",1;"",0;0,0},2,0)</f>
        <v>0</v>
      </c>
      <c r="T18" s="9">
        <f t="shared" si="3"/>
        <v>0</v>
      </c>
      <c r="U18" s="9">
        <f t="shared" si="1"/>
        <v>1</v>
      </c>
      <c r="V18" s="9">
        <f t="shared" si="4"/>
        <v>0</v>
      </c>
      <c r="W18" s="9">
        <f t="shared" si="5"/>
        <v>0</v>
      </c>
      <c r="X18" s="9">
        <f t="shared" si="6"/>
        <v>0</v>
      </c>
      <c r="Y18" s="9" t="str">
        <f>VLOOKUP($C18,{"29 - Psychiatrie (Erwachsene)","MonatII";"30 - Kinder- und Jugendpsychiatrie","MonatII";"31 - Psychosomatik","MonatII";"","LEER";0,"Leer"},2,0)</f>
        <v>LEER</v>
      </c>
      <c r="Z18" s="9" t="str">
        <f>VLOOKUP($C18,{"29 - Psychiatrie (Erwachsene)","BGI";"30 - Kinder- und Jugendpsychiatrie","BGII";"31 - Psychosomatik","BGI";"","LEER";0,"Leer"},2,0)</f>
        <v>LEER</v>
      </c>
      <c r="AA18" s="9" t="str">
        <f>VLOOKUP($C17,{"29 - Psychiatrie (Erwachsene)","Stationen";"30 - Kinder- und Jugendpsychiatrie","Stationen";"31 - Psychosomatik","Stationen";"","LEER";0,"LEER"},2,0)</f>
        <v>LEER</v>
      </c>
    </row>
    <row r="19" spans="2:27" ht="15" customHeight="1" x14ac:dyDescent="0.25">
      <c r="B19" s="78" t="str">
        <f t="shared" si="0"/>
        <v>!!!</v>
      </c>
      <c r="C19" s="284" t="str">
        <f>IF(LEN($D19)&gt;0,VLOOKUP(TEXT($D19,0),'Angaben Stationen'!$C$14:$D$113,2,0),"")</f>
        <v/>
      </c>
      <c r="D19" s="285"/>
      <c r="E19" s="286" t="str">
        <f>IF(LEN($D19)&gt;0,VLOOKUP(TEXT($D19,0),'Angaben Stationen'!$C$14:$E$113,3,0),"")</f>
        <v/>
      </c>
      <c r="F19" s="287"/>
      <c r="G19" s="288"/>
      <c r="H19" s="289"/>
      <c r="I19" s="85"/>
      <c r="R19" s="9">
        <f t="shared" si="2"/>
        <v>0</v>
      </c>
      <c r="S19" s="9">
        <f>VLOOKUP($C19,{"29 - Psychiatrie (Erwachsene)",1;"30 - Kinder- und Jugendpsychiatrie",1;"31 - Psychosomatik",1;"",0;0,0},2,0)</f>
        <v>0</v>
      </c>
      <c r="T19" s="9">
        <f t="shared" si="3"/>
        <v>0</v>
      </c>
      <c r="U19" s="9">
        <f t="shared" si="1"/>
        <v>1</v>
      </c>
      <c r="V19" s="9">
        <f t="shared" si="4"/>
        <v>0</v>
      </c>
      <c r="W19" s="9">
        <f t="shared" si="5"/>
        <v>0</v>
      </c>
      <c r="X19" s="9">
        <f t="shared" si="6"/>
        <v>0</v>
      </c>
      <c r="Y19" s="9" t="str">
        <f>VLOOKUP($C19,{"29 - Psychiatrie (Erwachsene)","MonatII";"30 - Kinder- und Jugendpsychiatrie","MonatII";"31 - Psychosomatik","MonatII";"","LEER";0,"Leer"},2,0)</f>
        <v>LEER</v>
      </c>
      <c r="Z19" s="9" t="str">
        <f>VLOOKUP($C19,{"29 - Psychiatrie (Erwachsene)","BGI";"30 - Kinder- und Jugendpsychiatrie","BGII";"31 - Psychosomatik","BGI";"","LEER";0,"Leer"},2,0)</f>
        <v>LEER</v>
      </c>
      <c r="AA19" s="9" t="str">
        <f>VLOOKUP($C18,{"29 - Psychiatrie (Erwachsene)","Stationen";"30 - Kinder- und Jugendpsychiatrie","Stationen";"31 - Psychosomatik","Stationen";"","LEER";0,"LEER"},2,0)</f>
        <v>LEER</v>
      </c>
    </row>
    <row r="20" spans="2:27" ht="15" customHeight="1" x14ac:dyDescent="0.25">
      <c r="B20" s="78" t="str">
        <f t="shared" si="0"/>
        <v>!!!</v>
      </c>
      <c r="C20" s="284" t="str">
        <f>IF(LEN($D20)&gt;0,VLOOKUP(TEXT($D20,0),'Angaben Stationen'!$C$14:$D$113,2,0),"")</f>
        <v/>
      </c>
      <c r="D20" s="285"/>
      <c r="E20" s="286" t="str">
        <f>IF(LEN($D20)&gt;0,VLOOKUP(TEXT($D20,0),'Angaben Stationen'!$C$14:$E$113,3,0),"")</f>
        <v/>
      </c>
      <c r="F20" s="287"/>
      <c r="G20" s="288"/>
      <c r="H20" s="289"/>
      <c r="I20" s="72"/>
      <c r="R20" s="9">
        <f t="shared" si="2"/>
        <v>0</v>
      </c>
      <c r="S20" s="9">
        <f>VLOOKUP($C20,{"29 - Psychiatrie (Erwachsene)",1;"30 - Kinder- und Jugendpsychiatrie",1;"31 - Psychosomatik",1;"",0;0,0},2,0)</f>
        <v>0</v>
      </c>
      <c r="T20" s="9">
        <f t="shared" si="3"/>
        <v>0</v>
      </c>
      <c r="U20" s="9">
        <f t="shared" si="1"/>
        <v>1</v>
      </c>
      <c r="V20" s="9">
        <f t="shared" si="4"/>
        <v>0</v>
      </c>
      <c r="W20" s="9">
        <f t="shared" si="5"/>
        <v>0</v>
      </c>
      <c r="X20" s="9">
        <f t="shared" si="6"/>
        <v>0</v>
      </c>
      <c r="Y20" s="9" t="str">
        <f>VLOOKUP($C20,{"29 - Psychiatrie (Erwachsene)","MonatII";"30 - Kinder- und Jugendpsychiatrie","MonatII";"31 - Psychosomatik","MonatII";"","LEER";0,"Leer"},2,0)</f>
        <v>LEER</v>
      </c>
      <c r="Z20" s="9" t="str">
        <f>VLOOKUP($C20,{"29 - Psychiatrie (Erwachsene)","BGI";"30 - Kinder- und Jugendpsychiatrie","BGII";"31 - Psychosomatik","BGI";"","LEER";0,"Leer"},2,0)</f>
        <v>LEER</v>
      </c>
      <c r="AA20" s="9" t="str">
        <f>VLOOKUP($C19,{"29 - Psychiatrie (Erwachsene)","Stationen";"30 - Kinder- und Jugendpsychiatrie","Stationen";"31 - Psychosomatik","Stationen";"","LEER";0,"LEER"},2,0)</f>
        <v>LEER</v>
      </c>
    </row>
    <row r="21" spans="2:27" ht="15" customHeight="1" x14ac:dyDescent="0.25">
      <c r="B21" s="78" t="str">
        <f t="shared" si="0"/>
        <v>!!!</v>
      </c>
      <c r="C21" s="284" t="str">
        <f>IF(LEN($D21)&gt;0,VLOOKUP(TEXT($D21,0),'Angaben Stationen'!$C$14:$D$113,2,0),"")</f>
        <v/>
      </c>
      <c r="D21" s="285"/>
      <c r="E21" s="286" t="str">
        <f>IF(LEN($D21)&gt;0,VLOOKUP(TEXT($D21,0),'Angaben Stationen'!$C$14:$E$113,3,0),"")</f>
        <v/>
      </c>
      <c r="F21" s="287"/>
      <c r="G21" s="288"/>
      <c r="H21" s="289"/>
      <c r="I21" s="72"/>
      <c r="R21" s="9">
        <f t="shared" si="2"/>
        <v>0</v>
      </c>
      <c r="S21" s="9">
        <f>VLOOKUP($C21,{"29 - Psychiatrie (Erwachsene)",1;"30 - Kinder- und Jugendpsychiatrie",1;"31 - Psychosomatik",1;"",0;0,0},2,0)</f>
        <v>0</v>
      </c>
      <c r="T21" s="9">
        <f t="shared" si="3"/>
        <v>0</v>
      </c>
      <c r="U21" s="9">
        <f t="shared" si="1"/>
        <v>1</v>
      </c>
      <c r="V21" s="9">
        <f t="shared" si="4"/>
        <v>0</v>
      </c>
      <c r="W21" s="9">
        <f t="shared" si="5"/>
        <v>0</v>
      </c>
      <c r="X21" s="9">
        <f t="shared" si="6"/>
        <v>0</v>
      </c>
      <c r="Y21" s="9" t="str">
        <f>VLOOKUP($C21,{"29 - Psychiatrie (Erwachsene)","MonatII";"30 - Kinder- und Jugendpsychiatrie","MonatII";"31 - Psychosomatik","MonatII";"","LEER";0,"Leer"},2,0)</f>
        <v>LEER</v>
      </c>
      <c r="Z21" s="9" t="str">
        <f>VLOOKUP($C21,{"29 - Psychiatrie (Erwachsene)","BGI";"30 - Kinder- und Jugendpsychiatrie","BGII";"31 - Psychosomatik","BGI";"","LEER";0,"Leer"},2,0)</f>
        <v>LEER</v>
      </c>
      <c r="AA21" s="9" t="str">
        <f>VLOOKUP($C20,{"29 - Psychiatrie (Erwachsene)","Stationen";"30 - Kinder- und Jugendpsychiatrie","Stationen";"31 - Psychosomatik","Stationen";"","LEER";0,"LEER"},2,0)</f>
        <v>LEER</v>
      </c>
    </row>
    <row r="22" spans="2:27" ht="15" customHeight="1" x14ac:dyDescent="0.25">
      <c r="B22" s="78" t="str">
        <f t="shared" si="0"/>
        <v>!!!</v>
      </c>
      <c r="C22" s="284" t="str">
        <f>IF(LEN($D22)&gt;0,VLOOKUP(TEXT($D22,0),'Angaben Stationen'!$C$14:$D$113,2,0),"")</f>
        <v/>
      </c>
      <c r="D22" s="285"/>
      <c r="E22" s="286" t="str">
        <f>IF(LEN($D22)&gt;0,VLOOKUP(TEXT($D22,0),'Angaben Stationen'!$C$14:$E$113,3,0),"")</f>
        <v/>
      </c>
      <c r="F22" s="287"/>
      <c r="G22" s="288"/>
      <c r="H22" s="289"/>
      <c r="I22" s="72"/>
      <c r="R22" s="9">
        <f t="shared" si="2"/>
        <v>0</v>
      </c>
      <c r="S22" s="9">
        <f>VLOOKUP($C22,{"29 - Psychiatrie (Erwachsene)",1;"30 - Kinder- und Jugendpsychiatrie",1;"31 - Psychosomatik",1;"",0;0,0},2,0)</f>
        <v>0</v>
      </c>
      <c r="T22" s="9">
        <f t="shared" si="3"/>
        <v>0</v>
      </c>
      <c r="U22" s="9">
        <f t="shared" si="1"/>
        <v>1</v>
      </c>
      <c r="V22" s="9">
        <f t="shared" si="4"/>
        <v>0</v>
      </c>
      <c r="W22" s="9">
        <f t="shared" si="5"/>
        <v>0</v>
      </c>
      <c r="X22" s="9">
        <f t="shared" si="6"/>
        <v>0</v>
      </c>
      <c r="Y22" s="9" t="str">
        <f>VLOOKUP($C22,{"29 - Psychiatrie (Erwachsene)","MonatII";"30 - Kinder- und Jugendpsychiatrie","MonatII";"31 - Psychosomatik","MonatII";"","LEER";0,"Leer"},2,0)</f>
        <v>LEER</v>
      </c>
      <c r="Z22" s="9" t="str">
        <f>VLOOKUP($C22,{"29 - Psychiatrie (Erwachsene)","BGI";"30 - Kinder- und Jugendpsychiatrie","BGII";"31 - Psychosomatik","BGI";"","LEER";0,"Leer"},2,0)</f>
        <v>LEER</v>
      </c>
      <c r="AA22" s="9" t="str">
        <f>VLOOKUP($C21,{"29 - Psychiatrie (Erwachsene)","Stationen";"30 - Kinder- und Jugendpsychiatrie","Stationen";"31 - Psychosomatik","Stationen";"","LEER";0,"LEER"},2,0)</f>
        <v>LEER</v>
      </c>
    </row>
    <row r="23" spans="2:27" ht="15" customHeight="1" x14ac:dyDescent="0.25">
      <c r="B23" s="78" t="str">
        <f t="shared" si="0"/>
        <v>!!!</v>
      </c>
      <c r="C23" s="284" t="str">
        <f>IF(LEN($D23)&gt;0,VLOOKUP(TEXT($D23,0),'Angaben Stationen'!$C$14:$D$113,2,0),"")</f>
        <v/>
      </c>
      <c r="D23" s="285"/>
      <c r="E23" s="286" t="str">
        <f>IF(LEN($D23)&gt;0,VLOOKUP(TEXT($D23,0),'Angaben Stationen'!$C$14:$E$113,3,0),"")</f>
        <v/>
      </c>
      <c r="F23" s="287"/>
      <c r="G23" s="288"/>
      <c r="H23" s="289"/>
      <c r="I23" s="72"/>
      <c r="R23" s="9">
        <f t="shared" si="2"/>
        <v>0</v>
      </c>
      <c r="S23" s="9">
        <f>VLOOKUP($C23,{"29 - Psychiatrie (Erwachsene)",1;"30 - Kinder- und Jugendpsychiatrie",1;"31 - Psychosomatik",1;"",0;0,0},2,0)</f>
        <v>0</v>
      </c>
      <c r="T23" s="9">
        <f t="shared" si="3"/>
        <v>0</v>
      </c>
      <c r="U23" s="9">
        <f t="shared" si="1"/>
        <v>1</v>
      </c>
      <c r="V23" s="9">
        <f t="shared" si="4"/>
        <v>0</v>
      </c>
      <c r="W23" s="9">
        <f t="shared" si="5"/>
        <v>0</v>
      </c>
      <c r="X23" s="9">
        <f t="shared" si="6"/>
        <v>0</v>
      </c>
      <c r="Y23" s="9" t="str">
        <f>VLOOKUP($C23,{"29 - Psychiatrie (Erwachsene)","MonatII";"30 - Kinder- und Jugendpsychiatrie","MonatII";"31 - Psychosomatik","MonatII";"","LEER";0,"Leer"},2,0)</f>
        <v>LEER</v>
      </c>
      <c r="Z23" s="9" t="str">
        <f>VLOOKUP($C23,{"29 - Psychiatrie (Erwachsene)","BGI";"30 - Kinder- und Jugendpsychiatrie","BGII";"31 - Psychosomatik","BGI";"","LEER";0,"Leer"},2,0)</f>
        <v>LEER</v>
      </c>
      <c r="AA23" s="9" t="str">
        <f>VLOOKUP($C22,{"29 - Psychiatrie (Erwachsene)","Stationen";"30 - Kinder- und Jugendpsychiatrie","Stationen";"31 - Psychosomatik","Stationen";"","LEER";0,"LEER"},2,0)</f>
        <v>LEER</v>
      </c>
    </row>
    <row r="24" spans="2:27" ht="15" customHeight="1" x14ac:dyDescent="0.25">
      <c r="B24" s="78" t="str">
        <f t="shared" si="0"/>
        <v>!!!</v>
      </c>
      <c r="C24" s="284" t="str">
        <f>IF(LEN($D24)&gt;0,VLOOKUP(TEXT($D24,0),'Angaben Stationen'!$C$14:$D$113,2,0),"")</f>
        <v/>
      </c>
      <c r="D24" s="285"/>
      <c r="E24" s="286" t="str">
        <f>IF(LEN($D24)&gt;0,VLOOKUP(TEXT($D24,0),'Angaben Stationen'!$C$14:$E$113,3,0),"")</f>
        <v/>
      </c>
      <c r="F24" s="287"/>
      <c r="G24" s="288"/>
      <c r="H24" s="289"/>
      <c r="I24" s="72"/>
      <c r="R24" s="9">
        <f t="shared" si="2"/>
        <v>0</v>
      </c>
      <c r="S24" s="9">
        <f>VLOOKUP($C24,{"29 - Psychiatrie (Erwachsene)",1;"30 - Kinder- und Jugendpsychiatrie",1;"31 - Psychosomatik",1;"",0;0,0},2,0)</f>
        <v>0</v>
      </c>
      <c r="T24" s="9">
        <f t="shared" si="3"/>
        <v>0</v>
      </c>
      <c r="U24" s="9">
        <f t="shared" si="1"/>
        <v>1</v>
      </c>
      <c r="V24" s="9">
        <f t="shared" si="4"/>
        <v>0</v>
      </c>
      <c r="W24" s="9">
        <f t="shared" si="5"/>
        <v>0</v>
      </c>
      <c r="X24" s="9">
        <f t="shared" si="6"/>
        <v>0</v>
      </c>
      <c r="Y24" s="9" t="str">
        <f>VLOOKUP($C24,{"29 - Psychiatrie (Erwachsene)","MonatII";"30 - Kinder- und Jugendpsychiatrie","MonatII";"31 - Psychosomatik","MonatII";"","LEER";0,"Leer"},2,0)</f>
        <v>LEER</v>
      </c>
      <c r="Z24" s="9" t="str">
        <f>VLOOKUP($C24,{"29 - Psychiatrie (Erwachsene)","BGI";"30 - Kinder- und Jugendpsychiatrie","BGII";"31 - Psychosomatik","BGI";"","LEER";0,"Leer"},2,0)</f>
        <v>LEER</v>
      </c>
      <c r="AA24" s="9" t="str">
        <f>VLOOKUP($C23,{"29 - Psychiatrie (Erwachsene)","Stationen";"30 - Kinder- und Jugendpsychiatrie","Stationen";"31 - Psychosomatik","Stationen";"","LEER";0,"LEER"},2,0)</f>
        <v>LEER</v>
      </c>
    </row>
    <row r="25" spans="2:27" ht="15" customHeight="1" x14ac:dyDescent="0.25">
      <c r="B25" s="78" t="str">
        <f t="shared" si="0"/>
        <v>!!!</v>
      </c>
      <c r="C25" s="284" t="str">
        <f>IF(LEN($D25)&gt;0,VLOOKUP(TEXT($D25,0),'Angaben Stationen'!$C$14:$D$113,2,0),"")</f>
        <v/>
      </c>
      <c r="D25" s="285"/>
      <c r="E25" s="286" t="str">
        <f>IF(LEN($D25)&gt;0,VLOOKUP(TEXT($D25,0),'Angaben Stationen'!$C$14:$E$113,3,0),"")</f>
        <v/>
      </c>
      <c r="F25" s="287"/>
      <c r="G25" s="288"/>
      <c r="H25" s="289"/>
      <c r="I25" s="72"/>
      <c r="R25" s="9">
        <f t="shared" si="2"/>
        <v>0</v>
      </c>
      <c r="S25" s="9">
        <f>VLOOKUP($C25,{"29 - Psychiatrie (Erwachsene)",1;"30 - Kinder- und Jugendpsychiatrie",1;"31 - Psychosomatik",1;"",0;0,0},2,0)</f>
        <v>0</v>
      </c>
      <c r="T25" s="9">
        <f t="shared" si="3"/>
        <v>0</v>
      </c>
      <c r="U25" s="9">
        <f t="shared" si="1"/>
        <v>1</v>
      </c>
      <c r="V25" s="9">
        <f t="shared" si="4"/>
        <v>0</v>
      </c>
      <c r="W25" s="9">
        <f t="shared" si="5"/>
        <v>0</v>
      </c>
      <c r="X25" s="9">
        <f t="shared" si="6"/>
        <v>0</v>
      </c>
      <c r="Y25" s="9" t="str">
        <f>VLOOKUP($C25,{"29 - Psychiatrie (Erwachsene)","MonatII";"30 - Kinder- und Jugendpsychiatrie","MonatII";"31 - Psychosomatik","MonatII";"","LEER";0,"Leer"},2,0)</f>
        <v>LEER</v>
      </c>
      <c r="Z25" s="9" t="str">
        <f>VLOOKUP($C25,{"29 - Psychiatrie (Erwachsene)","BGI";"30 - Kinder- und Jugendpsychiatrie","BGII";"31 - Psychosomatik","BGI";"","LEER";0,"Leer"},2,0)</f>
        <v>LEER</v>
      </c>
      <c r="AA25" s="9" t="str">
        <f>VLOOKUP($C24,{"29 - Psychiatrie (Erwachsene)","Stationen";"30 - Kinder- und Jugendpsychiatrie","Stationen";"31 - Psychosomatik","Stationen";"","LEER";0,"LEER"},2,0)</f>
        <v>LEER</v>
      </c>
    </row>
    <row r="26" spans="2:27" ht="15" customHeight="1" x14ac:dyDescent="0.25">
      <c r="B26" s="78" t="str">
        <f t="shared" si="0"/>
        <v>!!!</v>
      </c>
      <c r="C26" s="284" t="str">
        <f>IF(LEN($D26)&gt;0,VLOOKUP(TEXT($D26,0),'Angaben Stationen'!$C$14:$D$113,2,0),"")</f>
        <v/>
      </c>
      <c r="D26" s="285"/>
      <c r="E26" s="286" t="str">
        <f>IF(LEN($D26)&gt;0,VLOOKUP(TEXT($D26,0),'Angaben Stationen'!$C$14:$E$113,3,0),"")</f>
        <v/>
      </c>
      <c r="F26" s="287"/>
      <c r="G26" s="288"/>
      <c r="H26" s="289"/>
      <c r="I26" s="72"/>
      <c r="R26" s="9">
        <f t="shared" si="2"/>
        <v>0</v>
      </c>
      <c r="S26" s="9">
        <f>VLOOKUP($C26,{"29 - Psychiatrie (Erwachsene)",1;"30 - Kinder- und Jugendpsychiatrie",1;"31 - Psychosomatik",1;"",0;0,0},2,0)</f>
        <v>0</v>
      </c>
      <c r="T26" s="9">
        <f t="shared" si="3"/>
        <v>0</v>
      </c>
      <c r="U26" s="9">
        <f t="shared" si="1"/>
        <v>1</v>
      </c>
      <c r="V26" s="9">
        <f t="shared" si="4"/>
        <v>0</v>
      </c>
      <c r="W26" s="9">
        <f t="shared" si="5"/>
        <v>0</v>
      </c>
      <c r="X26" s="9">
        <f t="shared" si="6"/>
        <v>0</v>
      </c>
      <c r="Y26" s="9" t="str">
        <f>VLOOKUP($C26,{"29 - Psychiatrie (Erwachsene)","MonatII";"30 - Kinder- und Jugendpsychiatrie","MonatII";"31 - Psychosomatik","MonatII";"","LEER";0,"Leer"},2,0)</f>
        <v>LEER</v>
      </c>
      <c r="Z26" s="9" t="str">
        <f>VLOOKUP($C26,{"29 - Psychiatrie (Erwachsene)","BGI";"30 - Kinder- und Jugendpsychiatrie","BGII";"31 - Psychosomatik","BGI";"","LEER";0,"Leer"},2,0)</f>
        <v>LEER</v>
      </c>
      <c r="AA26" s="9" t="str">
        <f>VLOOKUP($C25,{"29 - Psychiatrie (Erwachsene)","Stationen";"30 - Kinder- und Jugendpsychiatrie","Stationen";"31 - Psychosomatik","Stationen";"","LEER";0,"LEER"},2,0)</f>
        <v>LEER</v>
      </c>
    </row>
    <row r="27" spans="2:27" ht="15" customHeight="1" x14ac:dyDescent="0.25">
      <c r="B27" s="78" t="str">
        <f t="shared" si="0"/>
        <v>!!!</v>
      </c>
      <c r="C27" s="284" t="str">
        <f>IF(LEN($D27)&gt;0,VLOOKUP(TEXT($D27,0),'Angaben Stationen'!$C$14:$D$113,2,0),"")</f>
        <v/>
      </c>
      <c r="D27" s="285"/>
      <c r="E27" s="286" t="str">
        <f>IF(LEN($D27)&gt;0,VLOOKUP(TEXT($D27,0),'Angaben Stationen'!$C$14:$E$113,3,0),"")</f>
        <v/>
      </c>
      <c r="F27" s="287"/>
      <c r="G27" s="288"/>
      <c r="H27" s="289"/>
      <c r="I27" s="72"/>
      <c r="R27" s="9">
        <f t="shared" si="2"/>
        <v>0</v>
      </c>
      <c r="S27" s="9">
        <f>VLOOKUP($C27,{"29 - Psychiatrie (Erwachsene)",1;"30 - Kinder- und Jugendpsychiatrie",1;"31 - Psychosomatik",1;"",0;0,0},2,0)</f>
        <v>0</v>
      </c>
      <c r="T27" s="9">
        <f t="shared" si="3"/>
        <v>0</v>
      </c>
      <c r="U27" s="9">
        <f t="shared" si="1"/>
        <v>1</v>
      </c>
      <c r="V27" s="9">
        <f t="shared" si="4"/>
        <v>0</v>
      </c>
      <c r="W27" s="9">
        <f t="shared" si="5"/>
        <v>0</v>
      </c>
      <c r="X27" s="9">
        <f t="shared" si="6"/>
        <v>0</v>
      </c>
      <c r="Y27" s="9" t="str">
        <f>VLOOKUP($C27,{"29 - Psychiatrie (Erwachsene)","MonatII";"30 - Kinder- und Jugendpsychiatrie","MonatII";"31 - Psychosomatik","MonatII";"","LEER";0,"Leer"},2,0)</f>
        <v>LEER</v>
      </c>
      <c r="Z27" s="9" t="str">
        <f>VLOOKUP($C27,{"29 - Psychiatrie (Erwachsene)","BGI";"30 - Kinder- und Jugendpsychiatrie","BGII";"31 - Psychosomatik","BGI";"","LEER";0,"Leer"},2,0)</f>
        <v>LEER</v>
      </c>
      <c r="AA27" s="9" t="str">
        <f>VLOOKUP($C26,{"29 - Psychiatrie (Erwachsene)","Stationen";"30 - Kinder- und Jugendpsychiatrie","Stationen";"31 - Psychosomatik","Stationen";"","LEER";0,"LEER"},2,0)</f>
        <v>LEER</v>
      </c>
    </row>
    <row r="28" spans="2:27" ht="15" customHeight="1" x14ac:dyDescent="0.25">
      <c r="B28" s="78" t="str">
        <f t="shared" si="0"/>
        <v>!!!</v>
      </c>
      <c r="C28" s="284" t="str">
        <f>IF(LEN($D28)&gt;0,VLOOKUP(TEXT($D28,0),'Angaben Stationen'!$C$14:$D$113,2,0),"")</f>
        <v/>
      </c>
      <c r="D28" s="285"/>
      <c r="E28" s="286" t="str">
        <f>IF(LEN($D28)&gt;0,VLOOKUP(TEXT($D28,0),'Angaben Stationen'!$C$14:$E$113,3,0),"")</f>
        <v/>
      </c>
      <c r="F28" s="287"/>
      <c r="G28" s="288"/>
      <c r="H28" s="289"/>
      <c r="I28" s="72"/>
      <c r="R28" s="9">
        <f t="shared" si="2"/>
        <v>0</v>
      </c>
      <c r="S28" s="9">
        <f>VLOOKUP($C28,{"29 - Psychiatrie (Erwachsene)",1;"30 - Kinder- und Jugendpsychiatrie",1;"31 - Psychosomatik",1;"",0;0,0},2,0)</f>
        <v>0</v>
      </c>
      <c r="T28" s="9">
        <f t="shared" si="3"/>
        <v>0</v>
      </c>
      <c r="U28" s="9">
        <f t="shared" si="1"/>
        <v>1</v>
      </c>
      <c r="V28" s="9">
        <f t="shared" si="4"/>
        <v>0</v>
      </c>
      <c r="W28" s="9">
        <f t="shared" si="5"/>
        <v>0</v>
      </c>
      <c r="X28" s="9">
        <f t="shared" si="6"/>
        <v>0</v>
      </c>
      <c r="Y28" s="9" t="str">
        <f>VLOOKUP($C28,{"29 - Psychiatrie (Erwachsene)","MonatII";"30 - Kinder- und Jugendpsychiatrie","MonatII";"31 - Psychosomatik","MonatII";"","LEER";0,"Leer"},2,0)</f>
        <v>LEER</v>
      </c>
      <c r="Z28" s="9" t="str">
        <f>VLOOKUP($C28,{"29 - Psychiatrie (Erwachsene)","BGI";"30 - Kinder- und Jugendpsychiatrie","BGII";"31 - Psychosomatik","BGI";"","LEER";0,"Leer"},2,0)</f>
        <v>LEER</v>
      </c>
      <c r="AA28" s="9" t="str">
        <f>VLOOKUP($C27,{"29 - Psychiatrie (Erwachsene)","Stationen";"30 - Kinder- und Jugendpsychiatrie","Stationen";"31 - Psychosomatik","Stationen";"","LEER";0,"LEER"},2,0)</f>
        <v>LEER</v>
      </c>
    </row>
    <row r="29" spans="2:27" ht="15" customHeight="1" x14ac:dyDescent="0.25">
      <c r="B29" s="78" t="str">
        <f t="shared" si="0"/>
        <v>!!!</v>
      </c>
      <c r="C29" s="284" t="str">
        <f>IF(LEN($D29)&gt;0,VLOOKUP(TEXT($D29,0),'Angaben Stationen'!$C$14:$D$113,2,0),"")</f>
        <v/>
      </c>
      <c r="D29" s="285"/>
      <c r="E29" s="286" t="str">
        <f>IF(LEN($D29)&gt;0,VLOOKUP(TEXT($D29,0),'Angaben Stationen'!$C$14:$E$113,3,0),"")</f>
        <v/>
      </c>
      <c r="F29" s="287"/>
      <c r="G29" s="288"/>
      <c r="H29" s="289"/>
      <c r="I29" s="72"/>
      <c r="R29" s="9">
        <f t="shared" si="2"/>
        <v>0</v>
      </c>
      <c r="S29" s="9">
        <f>VLOOKUP($C29,{"29 - Psychiatrie (Erwachsene)",1;"30 - Kinder- und Jugendpsychiatrie",1;"31 - Psychosomatik",1;"",0;0,0},2,0)</f>
        <v>0</v>
      </c>
      <c r="T29" s="9">
        <f t="shared" si="3"/>
        <v>0</v>
      </c>
      <c r="U29" s="9">
        <f t="shared" si="1"/>
        <v>1</v>
      </c>
      <c r="V29" s="9">
        <f t="shared" si="4"/>
        <v>0</v>
      </c>
      <c r="W29" s="9">
        <f t="shared" si="5"/>
        <v>0</v>
      </c>
      <c r="X29" s="9">
        <f t="shared" si="6"/>
        <v>0</v>
      </c>
      <c r="Y29" s="9" t="str">
        <f>VLOOKUP($C29,{"29 - Psychiatrie (Erwachsene)","MonatII";"30 - Kinder- und Jugendpsychiatrie","MonatII";"31 - Psychosomatik","MonatII";"","LEER";0,"Leer"},2,0)</f>
        <v>LEER</v>
      </c>
      <c r="Z29" s="9" t="str">
        <f>VLOOKUP($C29,{"29 - Psychiatrie (Erwachsene)","BGI";"30 - Kinder- und Jugendpsychiatrie","BGII";"31 - Psychosomatik","BGI";"","LEER";0,"Leer"},2,0)</f>
        <v>LEER</v>
      </c>
      <c r="AA29" s="9" t="str">
        <f>VLOOKUP($C28,{"29 - Psychiatrie (Erwachsene)","Stationen";"30 - Kinder- und Jugendpsychiatrie","Stationen";"31 - Psychosomatik","Stationen";"","LEER";0,"LEER"},2,0)</f>
        <v>LEER</v>
      </c>
    </row>
    <row r="30" spans="2:27" ht="15" customHeight="1" x14ac:dyDescent="0.25">
      <c r="B30" s="78" t="str">
        <f t="shared" si="0"/>
        <v>!!!</v>
      </c>
      <c r="C30" s="284" t="str">
        <f>IF(LEN($D30)&gt;0,VLOOKUP(TEXT($D30,0),'Angaben Stationen'!$C$14:$D$113,2,0),"")</f>
        <v/>
      </c>
      <c r="D30" s="285"/>
      <c r="E30" s="286" t="str">
        <f>IF(LEN($D30)&gt;0,VLOOKUP(TEXT($D30,0),'Angaben Stationen'!$C$14:$E$113,3,0),"")</f>
        <v/>
      </c>
      <c r="F30" s="287"/>
      <c r="G30" s="288"/>
      <c r="H30" s="289"/>
      <c r="I30" s="72"/>
      <c r="R30" s="9">
        <f t="shared" si="2"/>
        <v>0</v>
      </c>
      <c r="S30" s="9">
        <f>VLOOKUP($C30,{"29 - Psychiatrie (Erwachsene)",1;"30 - Kinder- und Jugendpsychiatrie",1;"31 - Psychosomatik",1;"",0;0,0},2,0)</f>
        <v>0</v>
      </c>
      <c r="T30" s="9">
        <f t="shared" si="3"/>
        <v>0</v>
      </c>
      <c r="U30" s="9">
        <f t="shared" si="1"/>
        <v>1</v>
      </c>
      <c r="V30" s="9">
        <f t="shared" si="4"/>
        <v>0</v>
      </c>
      <c r="W30" s="9">
        <f t="shared" si="5"/>
        <v>0</v>
      </c>
      <c r="X30" s="9">
        <f t="shared" si="6"/>
        <v>0</v>
      </c>
      <c r="Y30" s="9" t="str">
        <f>VLOOKUP($C30,{"29 - Psychiatrie (Erwachsene)","MonatII";"30 - Kinder- und Jugendpsychiatrie","MonatII";"31 - Psychosomatik","MonatII";"","LEER";0,"Leer"},2,0)</f>
        <v>LEER</v>
      </c>
      <c r="Z30" s="9" t="str">
        <f>VLOOKUP($C30,{"29 - Psychiatrie (Erwachsene)","BGI";"30 - Kinder- und Jugendpsychiatrie","BGII";"31 - Psychosomatik","BGI";"","LEER";0,"Leer"},2,0)</f>
        <v>LEER</v>
      </c>
      <c r="AA30" s="9" t="str">
        <f>VLOOKUP($C29,{"29 - Psychiatrie (Erwachsene)","Stationen";"30 - Kinder- und Jugendpsychiatrie","Stationen";"31 - Psychosomatik","Stationen";"","LEER";0,"LEER"},2,0)</f>
        <v>LEER</v>
      </c>
    </row>
    <row r="31" spans="2:27" ht="15" customHeight="1" x14ac:dyDescent="0.25">
      <c r="B31" s="78" t="str">
        <f t="shared" si="0"/>
        <v>!!!</v>
      </c>
      <c r="C31" s="284" t="str">
        <f>IF(LEN($D31)&gt;0,VLOOKUP(TEXT($D31,0),'Angaben Stationen'!$C$14:$D$113,2,0),"")</f>
        <v/>
      </c>
      <c r="D31" s="285"/>
      <c r="E31" s="286" t="str">
        <f>IF(LEN($D31)&gt;0,VLOOKUP(TEXT($D31,0),'Angaben Stationen'!$C$14:$E$113,3,0),"")</f>
        <v/>
      </c>
      <c r="F31" s="287"/>
      <c r="G31" s="288"/>
      <c r="H31" s="289"/>
      <c r="I31" s="72"/>
      <c r="R31" s="9">
        <f t="shared" si="2"/>
        <v>0</v>
      </c>
      <c r="S31" s="9">
        <f>VLOOKUP($C31,{"29 - Psychiatrie (Erwachsene)",1;"30 - Kinder- und Jugendpsychiatrie",1;"31 - Psychosomatik",1;"",0;0,0},2,0)</f>
        <v>0</v>
      </c>
      <c r="T31" s="9">
        <f t="shared" si="3"/>
        <v>0</v>
      </c>
      <c r="U31" s="9">
        <f t="shared" si="1"/>
        <v>1</v>
      </c>
      <c r="V31" s="9">
        <f t="shared" si="4"/>
        <v>0</v>
      </c>
      <c r="W31" s="9">
        <f t="shared" si="5"/>
        <v>0</v>
      </c>
      <c r="X31" s="9">
        <f t="shared" si="6"/>
        <v>0</v>
      </c>
      <c r="Y31" s="9" t="str">
        <f>VLOOKUP($C31,{"29 - Psychiatrie (Erwachsene)","MonatII";"30 - Kinder- und Jugendpsychiatrie","MonatII";"31 - Psychosomatik","MonatII";"","LEER";0,"Leer"},2,0)</f>
        <v>LEER</v>
      </c>
      <c r="Z31" s="9" t="str">
        <f>VLOOKUP($C31,{"29 - Psychiatrie (Erwachsene)","BGI";"30 - Kinder- und Jugendpsychiatrie","BGII";"31 - Psychosomatik","BGI";"","LEER";0,"Leer"},2,0)</f>
        <v>LEER</v>
      </c>
      <c r="AA31" s="9" t="str">
        <f>VLOOKUP($C30,{"29 - Psychiatrie (Erwachsene)","Stationen";"30 - Kinder- und Jugendpsychiatrie","Stationen";"31 - Psychosomatik","Stationen";"","LEER";0,"LEER"},2,0)</f>
        <v>LEER</v>
      </c>
    </row>
    <row r="32" spans="2:27" ht="15" customHeight="1" x14ac:dyDescent="0.25">
      <c r="B32" s="78" t="str">
        <f t="shared" si="0"/>
        <v>!!!</v>
      </c>
      <c r="C32" s="284" t="str">
        <f>IF(LEN($D32)&gt;0,VLOOKUP(TEXT($D32,0),'Angaben Stationen'!$C$14:$D$113,2,0),"")</f>
        <v/>
      </c>
      <c r="D32" s="285"/>
      <c r="E32" s="286" t="str">
        <f>IF(LEN($D32)&gt;0,VLOOKUP(TEXT($D32,0),'Angaben Stationen'!$C$14:$E$113,3,0),"")</f>
        <v/>
      </c>
      <c r="F32" s="287"/>
      <c r="G32" s="288"/>
      <c r="H32" s="289"/>
      <c r="I32" s="72"/>
      <c r="R32" s="9">
        <f t="shared" si="2"/>
        <v>0</v>
      </c>
      <c r="S32" s="9">
        <f>VLOOKUP($C32,{"29 - Psychiatrie (Erwachsene)",1;"30 - Kinder- und Jugendpsychiatrie",1;"31 - Psychosomatik",1;"",0;0,0},2,0)</f>
        <v>0</v>
      </c>
      <c r="T32" s="9">
        <f t="shared" si="3"/>
        <v>0</v>
      </c>
      <c r="U32" s="9">
        <f t="shared" si="1"/>
        <v>1</v>
      </c>
      <c r="V32" s="9">
        <f t="shared" si="4"/>
        <v>0</v>
      </c>
      <c r="W32" s="9">
        <f t="shared" si="5"/>
        <v>0</v>
      </c>
      <c r="X32" s="9">
        <f t="shared" si="6"/>
        <v>0</v>
      </c>
      <c r="Y32" s="9" t="str">
        <f>VLOOKUP($C32,{"29 - Psychiatrie (Erwachsene)","MonatII";"30 - Kinder- und Jugendpsychiatrie","MonatII";"31 - Psychosomatik","MonatII";"","LEER";0,"Leer"},2,0)</f>
        <v>LEER</v>
      </c>
      <c r="Z32" s="9" t="str">
        <f>VLOOKUP($C32,{"29 - Psychiatrie (Erwachsene)","BGI";"30 - Kinder- und Jugendpsychiatrie","BGII";"31 - Psychosomatik","BGI";"","LEER";0,"Leer"},2,0)</f>
        <v>LEER</v>
      </c>
      <c r="AA32" s="9" t="str">
        <f>VLOOKUP($C31,{"29 - Psychiatrie (Erwachsene)","Stationen";"30 - Kinder- und Jugendpsychiatrie","Stationen";"31 - Psychosomatik","Stationen";"","LEER";0,"LEER"},2,0)</f>
        <v>LEER</v>
      </c>
    </row>
    <row r="33" spans="2:27" ht="15" customHeight="1" x14ac:dyDescent="0.25">
      <c r="B33" s="78" t="str">
        <f t="shared" si="0"/>
        <v>!!!</v>
      </c>
      <c r="C33" s="284" t="str">
        <f>IF(LEN($D33)&gt;0,VLOOKUP(TEXT($D33,0),'Angaben Stationen'!$C$14:$D$113,2,0),"")</f>
        <v/>
      </c>
      <c r="D33" s="285"/>
      <c r="E33" s="286" t="str">
        <f>IF(LEN($D33)&gt;0,VLOOKUP(TEXT($D33,0),'Angaben Stationen'!$C$14:$E$113,3,0),"")</f>
        <v/>
      </c>
      <c r="F33" s="287"/>
      <c r="G33" s="288"/>
      <c r="H33" s="289"/>
      <c r="I33" s="72"/>
      <c r="R33" s="9">
        <f t="shared" si="2"/>
        <v>0</v>
      </c>
      <c r="S33" s="9">
        <f>VLOOKUP($C33,{"29 - Psychiatrie (Erwachsene)",1;"30 - Kinder- und Jugendpsychiatrie",1;"31 - Psychosomatik",1;"",0;0,0},2,0)</f>
        <v>0</v>
      </c>
      <c r="T33" s="9">
        <f t="shared" si="3"/>
        <v>0</v>
      </c>
      <c r="U33" s="9">
        <f t="shared" si="1"/>
        <v>1</v>
      </c>
      <c r="V33" s="9">
        <f t="shared" si="4"/>
        <v>0</v>
      </c>
      <c r="W33" s="9">
        <f t="shared" si="5"/>
        <v>0</v>
      </c>
      <c r="X33" s="9">
        <f t="shared" si="6"/>
        <v>0</v>
      </c>
      <c r="Y33" s="9" t="str">
        <f>VLOOKUP($C33,{"29 - Psychiatrie (Erwachsene)","MonatII";"30 - Kinder- und Jugendpsychiatrie","MonatII";"31 - Psychosomatik","MonatII";"","LEER";0,"Leer"},2,0)</f>
        <v>LEER</v>
      </c>
      <c r="Z33" s="9" t="str">
        <f>VLOOKUP($C33,{"29 - Psychiatrie (Erwachsene)","BGI";"30 - Kinder- und Jugendpsychiatrie","BGII";"31 - Psychosomatik","BGI";"","LEER";0,"Leer"},2,0)</f>
        <v>LEER</v>
      </c>
      <c r="AA33" s="9" t="str">
        <f>VLOOKUP($C32,{"29 - Psychiatrie (Erwachsene)","Stationen";"30 - Kinder- und Jugendpsychiatrie","Stationen";"31 - Psychosomatik","Stationen";"","LEER";0,"LEER"},2,0)</f>
        <v>LEER</v>
      </c>
    </row>
    <row r="34" spans="2:27" ht="15" customHeight="1" x14ac:dyDescent="0.25">
      <c r="B34" s="78" t="str">
        <f t="shared" si="0"/>
        <v>!!!</v>
      </c>
      <c r="C34" s="284" t="str">
        <f>IF(LEN($D34)&gt;0,VLOOKUP(TEXT($D34,0),'Angaben Stationen'!$C$14:$D$113,2,0),"")</f>
        <v/>
      </c>
      <c r="D34" s="285"/>
      <c r="E34" s="286" t="str">
        <f>IF(LEN($D34)&gt;0,VLOOKUP(TEXT($D34,0),'Angaben Stationen'!$C$14:$E$113,3,0),"")</f>
        <v/>
      </c>
      <c r="F34" s="287"/>
      <c r="G34" s="288"/>
      <c r="H34" s="289"/>
      <c r="I34" s="72"/>
      <c r="R34" s="9">
        <f t="shared" si="2"/>
        <v>0</v>
      </c>
      <c r="S34" s="9">
        <f>VLOOKUP($C34,{"29 - Psychiatrie (Erwachsene)",1;"30 - Kinder- und Jugendpsychiatrie",1;"31 - Psychosomatik",1;"",0;0,0},2,0)</f>
        <v>0</v>
      </c>
      <c r="T34" s="9">
        <f t="shared" si="3"/>
        <v>0</v>
      </c>
      <c r="U34" s="9">
        <f t="shared" si="1"/>
        <v>1</v>
      </c>
      <c r="V34" s="9">
        <f t="shared" si="4"/>
        <v>0</v>
      </c>
      <c r="W34" s="9">
        <f t="shared" si="5"/>
        <v>0</v>
      </c>
      <c r="X34" s="9">
        <f t="shared" si="6"/>
        <v>0</v>
      </c>
      <c r="Y34" s="9" t="str">
        <f>VLOOKUP($C34,{"29 - Psychiatrie (Erwachsene)","MonatII";"30 - Kinder- und Jugendpsychiatrie","MonatII";"31 - Psychosomatik","MonatII";"","LEER";0,"Leer"},2,0)</f>
        <v>LEER</v>
      </c>
      <c r="Z34" s="9" t="str">
        <f>VLOOKUP($C34,{"29 - Psychiatrie (Erwachsene)","BGI";"30 - Kinder- und Jugendpsychiatrie","BGII";"31 - Psychosomatik","BGI";"","LEER";0,"Leer"},2,0)</f>
        <v>LEER</v>
      </c>
      <c r="AA34" s="9" t="str">
        <f>VLOOKUP($C33,{"29 - Psychiatrie (Erwachsene)","Stationen";"30 - Kinder- und Jugendpsychiatrie","Stationen";"31 - Psychosomatik","Stationen";"","LEER";0,"LEER"},2,0)</f>
        <v>LEER</v>
      </c>
    </row>
    <row r="35" spans="2:27" ht="15" customHeight="1" x14ac:dyDescent="0.25">
      <c r="B35" s="78" t="str">
        <f t="shared" si="0"/>
        <v>!!!</v>
      </c>
      <c r="C35" s="284" t="str">
        <f>IF(LEN($D35)&gt;0,VLOOKUP(TEXT($D35,0),'Angaben Stationen'!$C$14:$D$113,2,0),"")</f>
        <v/>
      </c>
      <c r="D35" s="285"/>
      <c r="E35" s="286" t="str">
        <f>IF(LEN($D35)&gt;0,VLOOKUP(TEXT($D35,0),'Angaben Stationen'!$C$14:$E$113,3,0),"")</f>
        <v/>
      </c>
      <c r="F35" s="287"/>
      <c r="G35" s="288"/>
      <c r="H35" s="289"/>
      <c r="I35" s="72"/>
      <c r="R35" s="9">
        <f t="shared" si="2"/>
        <v>0</v>
      </c>
      <c r="S35" s="9">
        <f>VLOOKUP($C35,{"29 - Psychiatrie (Erwachsene)",1;"30 - Kinder- und Jugendpsychiatrie",1;"31 - Psychosomatik",1;"",0;0,0},2,0)</f>
        <v>0</v>
      </c>
      <c r="T35" s="9">
        <f t="shared" si="3"/>
        <v>0</v>
      </c>
      <c r="U35" s="9">
        <f t="shared" si="1"/>
        <v>1</v>
      </c>
      <c r="V35" s="9">
        <f t="shared" si="4"/>
        <v>0</v>
      </c>
      <c r="W35" s="9">
        <f t="shared" si="5"/>
        <v>0</v>
      </c>
      <c r="X35" s="9">
        <f t="shared" si="6"/>
        <v>0</v>
      </c>
      <c r="Y35" s="9" t="str">
        <f>VLOOKUP($C35,{"29 - Psychiatrie (Erwachsene)","MonatII";"30 - Kinder- und Jugendpsychiatrie","MonatII";"31 - Psychosomatik","MonatII";"","LEER";0,"Leer"},2,0)</f>
        <v>LEER</v>
      </c>
      <c r="Z35" s="9" t="str">
        <f>VLOOKUP($C35,{"29 - Psychiatrie (Erwachsene)","BGI";"30 - Kinder- und Jugendpsychiatrie","BGII";"31 - Psychosomatik","BGI";"","LEER";0,"Leer"},2,0)</f>
        <v>LEER</v>
      </c>
      <c r="AA35" s="9" t="str">
        <f>VLOOKUP($C34,{"29 - Psychiatrie (Erwachsene)","Stationen";"30 - Kinder- und Jugendpsychiatrie","Stationen";"31 - Psychosomatik","Stationen";"","LEER";0,"LEER"},2,0)</f>
        <v>LEER</v>
      </c>
    </row>
    <row r="36" spans="2:27" ht="15" customHeight="1" x14ac:dyDescent="0.25">
      <c r="B36" s="78" t="str">
        <f t="shared" si="0"/>
        <v>!!!</v>
      </c>
      <c r="C36" s="284" t="str">
        <f>IF(LEN($D36)&gt;0,VLOOKUP(TEXT($D36,0),'Angaben Stationen'!$C$14:$D$113,2,0),"")</f>
        <v/>
      </c>
      <c r="D36" s="285"/>
      <c r="E36" s="286" t="str">
        <f>IF(LEN($D36)&gt;0,VLOOKUP(TEXT($D36,0),'Angaben Stationen'!$C$14:$E$113,3,0),"")</f>
        <v/>
      </c>
      <c r="F36" s="287"/>
      <c r="G36" s="288"/>
      <c r="H36" s="289"/>
      <c r="I36" s="72"/>
      <c r="R36" s="9">
        <f t="shared" si="2"/>
        <v>0</v>
      </c>
      <c r="S36" s="9">
        <f>VLOOKUP($C36,{"29 - Psychiatrie (Erwachsene)",1;"30 - Kinder- und Jugendpsychiatrie",1;"31 - Psychosomatik",1;"",0;0,0},2,0)</f>
        <v>0</v>
      </c>
      <c r="T36" s="9">
        <f t="shared" si="3"/>
        <v>0</v>
      </c>
      <c r="U36" s="9">
        <f t="shared" si="1"/>
        <v>1</v>
      </c>
      <c r="V36" s="9">
        <f t="shared" si="4"/>
        <v>0</v>
      </c>
      <c r="W36" s="9">
        <f t="shared" si="5"/>
        <v>0</v>
      </c>
      <c r="X36" s="9">
        <f t="shared" si="6"/>
        <v>0</v>
      </c>
      <c r="Y36" s="9" t="str">
        <f>VLOOKUP($C36,{"29 - Psychiatrie (Erwachsene)","MonatII";"30 - Kinder- und Jugendpsychiatrie","MonatII";"31 - Psychosomatik","MonatII";"","LEER";0,"Leer"},2,0)</f>
        <v>LEER</v>
      </c>
      <c r="Z36" s="9" t="str">
        <f>VLOOKUP($C36,{"29 - Psychiatrie (Erwachsene)","BGI";"30 - Kinder- und Jugendpsychiatrie","BGII";"31 - Psychosomatik","BGI";"","LEER";0,"Leer"},2,0)</f>
        <v>LEER</v>
      </c>
      <c r="AA36" s="9" t="str">
        <f>VLOOKUP($C35,{"29 - Psychiatrie (Erwachsene)","Stationen";"30 - Kinder- und Jugendpsychiatrie","Stationen";"31 - Psychosomatik","Stationen";"","LEER";0,"LEER"},2,0)</f>
        <v>LEER</v>
      </c>
    </row>
    <row r="37" spans="2:27" ht="15" customHeight="1" x14ac:dyDescent="0.25">
      <c r="B37" s="78" t="str">
        <f t="shared" si="0"/>
        <v>!!!</v>
      </c>
      <c r="C37" s="284" t="str">
        <f>IF(LEN($D37)&gt;0,VLOOKUP(TEXT($D37,0),'Angaben Stationen'!$C$14:$D$113,2,0),"")</f>
        <v/>
      </c>
      <c r="D37" s="285"/>
      <c r="E37" s="286" t="str">
        <f>IF(LEN($D37)&gt;0,VLOOKUP(TEXT($D37,0),'Angaben Stationen'!$C$14:$E$113,3,0),"")</f>
        <v/>
      </c>
      <c r="F37" s="287"/>
      <c r="G37" s="288"/>
      <c r="H37" s="289"/>
      <c r="I37" s="72"/>
      <c r="R37" s="9">
        <f t="shared" si="2"/>
        <v>0</v>
      </c>
      <c r="S37" s="9">
        <f>VLOOKUP($C37,{"29 - Psychiatrie (Erwachsene)",1;"30 - Kinder- und Jugendpsychiatrie",1;"31 - Psychosomatik",1;"",0;0,0},2,0)</f>
        <v>0</v>
      </c>
      <c r="T37" s="9">
        <f t="shared" si="3"/>
        <v>0</v>
      </c>
      <c r="U37" s="9">
        <f t="shared" si="1"/>
        <v>1</v>
      </c>
      <c r="V37" s="9">
        <f t="shared" si="4"/>
        <v>0</v>
      </c>
      <c r="W37" s="9">
        <f t="shared" si="5"/>
        <v>0</v>
      </c>
      <c r="X37" s="9">
        <f t="shared" si="6"/>
        <v>0</v>
      </c>
      <c r="Y37" s="9" t="str">
        <f>VLOOKUP($C37,{"29 - Psychiatrie (Erwachsene)","MonatII";"30 - Kinder- und Jugendpsychiatrie","MonatII";"31 - Psychosomatik","MonatII";"","LEER";0,"Leer"},2,0)</f>
        <v>LEER</v>
      </c>
      <c r="Z37" s="9" t="str">
        <f>VLOOKUP($C37,{"29 - Psychiatrie (Erwachsene)","BGI";"30 - Kinder- und Jugendpsychiatrie","BGII";"31 - Psychosomatik","BGI";"","LEER";0,"Leer"},2,0)</f>
        <v>LEER</v>
      </c>
      <c r="AA37" s="9" t="str">
        <f>VLOOKUP($C36,{"29 - Psychiatrie (Erwachsene)","Stationen";"30 - Kinder- und Jugendpsychiatrie","Stationen";"31 - Psychosomatik","Stationen";"","LEER";0,"LEER"},2,0)</f>
        <v>LEER</v>
      </c>
    </row>
    <row r="38" spans="2:27" ht="15" customHeight="1" x14ac:dyDescent="0.25">
      <c r="B38" s="78" t="str">
        <f t="shared" si="0"/>
        <v>!!!</v>
      </c>
      <c r="C38" s="284" t="str">
        <f>IF(LEN($D38)&gt;0,VLOOKUP(TEXT($D38,0),'Angaben Stationen'!$C$14:$D$113,2,0),"")</f>
        <v/>
      </c>
      <c r="D38" s="285"/>
      <c r="E38" s="286" t="str">
        <f>IF(LEN($D38)&gt;0,VLOOKUP(TEXT($D38,0),'Angaben Stationen'!$C$14:$E$113,3,0),"")</f>
        <v/>
      </c>
      <c r="F38" s="287"/>
      <c r="G38" s="288"/>
      <c r="H38" s="289"/>
      <c r="I38" s="72"/>
      <c r="R38" s="9">
        <f t="shared" si="2"/>
        <v>0</v>
      </c>
      <c r="S38" s="9">
        <f>VLOOKUP($C38,{"29 - Psychiatrie (Erwachsene)",1;"30 - Kinder- und Jugendpsychiatrie",1;"31 - Psychosomatik",1;"",0;0,0},2,0)</f>
        <v>0</v>
      </c>
      <c r="T38" s="9">
        <f t="shared" si="3"/>
        <v>0</v>
      </c>
      <c r="U38" s="9">
        <f t="shared" si="1"/>
        <v>1</v>
      </c>
      <c r="V38" s="9">
        <f t="shared" si="4"/>
        <v>0</v>
      </c>
      <c r="W38" s="9">
        <f t="shared" si="5"/>
        <v>0</v>
      </c>
      <c r="X38" s="9">
        <f t="shared" si="6"/>
        <v>0</v>
      </c>
      <c r="Y38" s="9" t="str">
        <f>VLOOKUP($C38,{"29 - Psychiatrie (Erwachsene)","MonatII";"30 - Kinder- und Jugendpsychiatrie","MonatII";"31 - Psychosomatik","MonatII";"","LEER";0,"Leer"},2,0)</f>
        <v>LEER</v>
      </c>
      <c r="Z38" s="9" t="str">
        <f>VLOOKUP($C38,{"29 - Psychiatrie (Erwachsene)","BGI";"30 - Kinder- und Jugendpsychiatrie","BGII";"31 - Psychosomatik","BGI";"","LEER";0,"Leer"},2,0)</f>
        <v>LEER</v>
      </c>
      <c r="AA38" s="9" t="str">
        <f>VLOOKUP($C37,{"29 - Psychiatrie (Erwachsene)","Stationen";"30 - Kinder- und Jugendpsychiatrie","Stationen";"31 - Psychosomatik","Stationen";"","LEER";0,"LEER"},2,0)</f>
        <v>LEER</v>
      </c>
    </row>
    <row r="39" spans="2:27" ht="15" customHeight="1" x14ac:dyDescent="0.25">
      <c r="B39" s="78" t="str">
        <f t="shared" si="0"/>
        <v>!!!</v>
      </c>
      <c r="C39" s="284" t="str">
        <f>IF(LEN($D39)&gt;0,VLOOKUP(TEXT($D39,0),'Angaben Stationen'!$C$14:$D$113,2,0),"")</f>
        <v/>
      </c>
      <c r="D39" s="285"/>
      <c r="E39" s="286" t="str">
        <f>IF(LEN($D39)&gt;0,VLOOKUP(TEXT($D39,0),'Angaben Stationen'!$C$14:$E$113,3,0),"")</f>
        <v/>
      </c>
      <c r="F39" s="287"/>
      <c r="G39" s="288"/>
      <c r="H39" s="289"/>
      <c r="I39" s="72"/>
      <c r="R39" s="9">
        <f t="shared" si="2"/>
        <v>0</v>
      </c>
      <c r="S39" s="9">
        <f>VLOOKUP($C39,{"29 - Psychiatrie (Erwachsene)",1;"30 - Kinder- und Jugendpsychiatrie",1;"31 - Psychosomatik",1;"",0;0,0},2,0)</f>
        <v>0</v>
      </c>
      <c r="T39" s="9">
        <f t="shared" si="3"/>
        <v>0</v>
      </c>
      <c r="U39" s="9">
        <f t="shared" si="1"/>
        <v>1</v>
      </c>
      <c r="V39" s="9">
        <f t="shared" si="4"/>
        <v>0</v>
      </c>
      <c r="W39" s="9">
        <f t="shared" si="5"/>
        <v>0</v>
      </c>
      <c r="X39" s="9">
        <f t="shared" si="6"/>
        <v>0</v>
      </c>
      <c r="Y39" s="9" t="str">
        <f>VLOOKUP($C39,{"29 - Psychiatrie (Erwachsene)","MonatII";"30 - Kinder- und Jugendpsychiatrie","MonatII";"31 - Psychosomatik","MonatII";"","LEER";0,"Leer"},2,0)</f>
        <v>LEER</v>
      </c>
      <c r="Z39" s="9" t="str">
        <f>VLOOKUP($C39,{"29 - Psychiatrie (Erwachsene)","BGI";"30 - Kinder- und Jugendpsychiatrie","BGII";"31 - Psychosomatik","BGI";"","LEER";0,"Leer"},2,0)</f>
        <v>LEER</v>
      </c>
      <c r="AA39" s="9" t="str">
        <f>VLOOKUP($C38,{"29 - Psychiatrie (Erwachsene)","Stationen";"30 - Kinder- und Jugendpsychiatrie","Stationen";"31 - Psychosomatik","Stationen";"","LEER";0,"LEER"},2,0)</f>
        <v>LEER</v>
      </c>
    </row>
    <row r="40" spans="2:27" ht="15" customHeight="1" x14ac:dyDescent="0.25">
      <c r="B40" s="78" t="str">
        <f t="shared" si="0"/>
        <v>!!!</v>
      </c>
      <c r="C40" s="284" t="str">
        <f>IF(LEN($D40)&gt;0,VLOOKUP(TEXT($D40,0),'Angaben Stationen'!$C$14:$D$113,2,0),"")</f>
        <v/>
      </c>
      <c r="D40" s="285"/>
      <c r="E40" s="286" t="str">
        <f>IF(LEN($D40)&gt;0,VLOOKUP(TEXT($D40,0),'Angaben Stationen'!$C$14:$E$113,3,0),"")</f>
        <v/>
      </c>
      <c r="F40" s="287"/>
      <c r="G40" s="288"/>
      <c r="H40" s="289"/>
      <c r="I40" s="72"/>
      <c r="R40" s="9">
        <f t="shared" si="2"/>
        <v>0</v>
      </c>
      <c r="S40" s="9">
        <f>VLOOKUP($C40,{"29 - Psychiatrie (Erwachsene)",1;"30 - Kinder- und Jugendpsychiatrie",1;"31 - Psychosomatik",1;"",0;0,0},2,0)</f>
        <v>0</v>
      </c>
      <c r="T40" s="9">
        <f t="shared" si="3"/>
        <v>0</v>
      </c>
      <c r="U40" s="9">
        <f t="shared" si="1"/>
        <v>1</v>
      </c>
      <c r="V40" s="9">
        <f t="shared" si="4"/>
        <v>0</v>
      </c>
      <c r="W40" s="9">
        <f t="shared" si="5"/>
        <v>0</v>
      </c>
      <c r="X40" s="9">
        <f t="shared" si="6"/>
        <v>0</v>
      </c>
      <c r="Y40" s="9" t="str">
        <f>VLOOKUP($C40,{"29 - Psychiatrie (Erwachsene)","MonatII";"30 - Kinder- und Jugendpsychiatrie","MonatII";"31 - Psychosomatik","MonatII";"","LEER";0,"Leer"},2,0)</f>
        <v>LEER</v>
      </c>
      <c r="Z40" s="9" t="str">
        <f>VLOOKUP($C40,{"29 - Psychiatrie (Erwachsene)","BGI";"30 - Kinder- und Jugendpsychiatrie","BGII";"31 - Psychosomatik","BGI";"","LEER";0,"Leer"},2,0)</f>
        <v>LEER</v>
      </c>
      <c r="AA40" s="9" t="str">
        <f>VLOOKUP($C39,{"29 - Psychiatrie (Erwachsene)","Stationen";"30 - Kinder- und Jugendpsychiatrie","Stationen";"31 - Psychosomatik","Stationen";"","LEER";0,"LEER"},2,0)</f>
        <v>LEER</v>
      </c>
    </row>
    <row r="41" spans="2:27" ht="15" customHeight="1" x14ac:dyDescent="0.25">
      <c r="B41" s="78" t="str">
        <f t="shared" si="0"/>
        <v>!!!</v>
      </c>
      <c r="C41" s="284" t="str">
        <f>IF(LEN($D41)&gt;0,VLOOKUP(TEXT($D41,0),'Angaben Stationen'!$C$14:$D$113,2,0),"")</f>
        <v/>
      </c>
      <c r="D41" s="285"/>
      <c r="E41" s="286" t="str">
        <f>IF(LEN($D41)&gt;0,VLOOKUP(TEXT($D41,0),'Angaben Stationen'!$C$14:$E$113,3,0),"")</f>
        <v/>
      </c>
      <c r="F41" s="287"/>
      <c r="G41" s="288"/>
      <c r="H41" s="289"/>
      <c r="I41" s="72"/>
      <c r="R41" s="9">
        <f t="shared" si="2"/>
        <v>0</v>
      </c>
      <c r="S41" s="9">
        <f>VLOOKUP($C41,{"29 - Psychiatrie (Erwachsene)",1;"30 - Kinder- und Jugendpsychiatrie",1;"31 - Psychosomatik",1;"",0;0,0},2,0)</f>
        <v>0</v>
      </c>
      <c r="T41" s="9">
        <f t="shared" si="3"/>
        <v>0</v>
      </c>
      <c r="U41" s="9">
        <f t="shared" si="1"/>
        <v>1</v>
      </c>
      <c r="V41" s="9">
        <f t="shared" si="4"/>
        <v>0</v>
      </c>
      <c r="W41" s="9">
        <f t="shared" si="5"/>
        <v>0</v>
      </c>
      <c r="X41" s="9">
        <f t="shared" si="6"/>
        <v>0</v>
      </c>
      <c r="Y41" s="9" t="str">
        <f>VLOOKUP($C41,{"29 - Psychiatrie (Erwachsene)","MonatII";"30 - Kinder- und Jugendpsychiatrie","MonatII";"31 - Psychosomatik","MonatII";"","LEER";0,"Leer"},2,0)</f>
        <v>LEER</v>
      </c>
      <c r="Z41" s="9" t="str">
        <f>VLOOKUP($C41,{"29 - Psychiatrie (Erwachsene)","BGI";"30 - Kinder- und Jugendpsychiatrie","BGII";"31 - Psychosomatik","BGI";"","LEER";0,"Leer"},2,0)</f>
        <v>LEER</v>
      </c>
      <c r="AA41" s="9" t="str">
        <f>VLOOKUP($C40,{"29 - Psychiatrie (Erwachsene)","Stationen";"30 - Kinder- und Jugendpsychiatrie","Stationen";"31 - Psychosomatik","Stationen";"","LEER";0,"LEER"},2,0)</f>
        <v>LEER</v>
      </c>
    </row>
    <row r="42" spans="2:27" ht="15" customHeight="1" x14ac:dyDescent="0.25">
      <c r="B42" s="78" t="str">
        <f t="shared" si="0"/>
        <v>!!!</v>
      </c>
      <c r="C42" s="284" t="str">
        <f>IF(LEN($D42)&gt;0,VLOOKUP(TEXT($D42,0),'Angaben Stationen'!$C$14:$D$113,2,0),"")</f>
        <v/>
      </c>
      <c r="D42" s="285"/>
      <c r="E42" s="286" t="str">
        <f>IF(LEN($D42)&gt;0,VLOOKUP(TEXT($D42,0),'Angaben Stationen'!$C$14:$E$113,3,0),"")</f>
        <v/>
      </c>
      <c r="F42" s="287"/>
      <c r="G42" s="288"/>
      <c r="H42" s="289"/>
      <c r="I42" s="72"/>
      <c r="R42" s="9">
        <f t="shared" si="2"/>
        <v>0</v>
      </c>
      <c r="S42" s="9">
        <f>VLOOKUP($C42,{"29 - Psychiatrie (Erwachsene)",1;"30 - Kinder- und Jugendpsychiatrie",1;"31 - Psychosomatik",1;"",0;0,0},2,0)</f>
        <v>0</v>
      </c>
      <c r="T42" s="9">
        <f t="shared" si="3"/>
        <v>0</v>
      </c>
      <c r="U42" s="9">
        <f t="shared" si="1"/>
        <v>1</v>
      </c>
      <c r="V42" s="9">
        <f t="shared" si="4"/>
        <v>0</v>
      </c>
      <c r="W42" s="9">
        <f t="shared" si="5"/>
        <v>0</v>
      </c>
      <c r="X42" s="9">
        <f t="shared" si="6"/>
        <v>0</v>
      </c>
      <c r="Y42" s="9" t="str">
        <f>VLOOKUP($C42,{"29 - Psychiatrie (Erwachsene)","MonatII";"30 - Kinder- und Jugendpsychiatrie","MonatII";"31 - Psychosomatik","MonatII";"","LEER";0,"Leer"},2,0)</f>
        <v>LEER</v>
      </c>
      <c r="Z42" s="9" t="str">
        <f>VLOOKUP($C42,{"29 - Psychiatrie (Erwachsene)","BGI";"30 - Kinder- und Jugendpsychiatrie","BGII";"31 - Psychosomatik","BGI";"","LEER";0,"Leer"},2,0)</f>
        <v>LEER</v>
      </c>
      <c r="AA42" s="9" t="str">
        <f>VLOOKUP($C41,{"29 - Psychiatrie (Erwachsene)","Stationen";"30 - Kinder- und Jugendpsychiatrie","Stationen";"31 - Psychosomatik","Stationen";"","LEER";0,"LEER"},2,0)</f>
        <v>LEER</v>
      </c>
    </row>
    <row r="43" spans="2:27" ht="15" customHeight="1" x14ac:dyDescent="0.25">
      <c r="B43" s="78" t="str">
        <f t="shared" si="0"/>
        <v>!!!</v>
      </c>
      <c r="C43" s="284" t="str">
        <f>IF(LEN($D43)&gt;0,VLOOKUP(TEXT($D43,0),'Angaben Stationen'!$C$14:$D$113,2,0),"")</f>
        <v/>
      </c>
      <c r="D43" s="285"/>
      <c r="E43" s="286" t="str">
        <f>IF(LEN($D43)&gt;0,VLOOKUP(TEXT($D43,0),'Angaben Stationen'!$C$14:$E$113,3,0),"")</f>
        <v/>
      </c>
      <c r="F43" s="287"/>
      <c r="G43" s="288"/>
      <c r="H43" s="289"/>
      <c r="I43" s="72"/>
      <c r="R43" s="9">
        <f t="shared" si="2"/>
        <v>0</v>
      </c>
      <c r="S43" s="9">
        <f>VLOOKUP($C43,{"29 - Psychiatrie (Erwachsene)",1;"30 - Kinder- und Jugendpsychiatrie",1;"31 - Psychosomatik",1;"",0;0,0},2,0)</f>
        <v>0</v>
      </c>
      <c r="T43" s="9">
        <f t="shared" si="3"/>
        <v>0</v>
      </c>
      <c r="U43" s="9">
        <f t="shared" si="1"/>
        <v>1</v>
      </c>
      <c r="V43" s="9">
        <f t="shared" si="4"/>
        <v>0</v>
      </c>
      <c r="W43" s="9">
        <f t="shared" si="5"/>
        <v>0</v>
      </c>
      <c r="X43" s="9">
        <f t="shared" si="6"/>
        <v>0</v>
      </c>
      <c r="Y43" s="9" t="str">
        <f>VLOOKUP($C43,{"29 - Psychiatrie (Erwachsene)","MonatII";"30 - Kinder- und Jugendpsychiatrie","MonatII";"31 - Psychosomatik","MonatII";"","LEER";0,"Leer"},2,0)</f>
        <v>LEER</v>
      </c>
      <c r="Z43" s="9" t="str">
        <f>VLOOKUP($C43,{"29 - Psychiatrie (Erwachsene)","BGI";"30 - Kinder- und Jugendpsychiatrie","BGII";"31 - Psychosomatik","BGI";"","LEER";0,"Leer"},2,0)</f>
        <v>LEER</v>
      </c>
      <c r="AA43" s="9" t="str">
        <f>VLOOKUP($C42,{"29 - Psychiatrie (Erwachsene)","Stationen";"30 - Kinder- und Jugendpsychiatrie","Stationen";"31 - Psychosomatik","Stationen";"","LEER";0,"LEER"},2,0)</f>
        <v>LEER</v>
      </c>
    </row>
    <row r="44" spans="2:27" ht="15" customHeight="1" x14ac:dyDescent="0.25">
      <c r="B44" s="78" t="str">
        <f t="shared" si="0"/>
        <v>!!!</v>
      </c>
      <c r="C44" s="284" t="str">
        <f>IF(LEN($D44)&gt;0,VLOOKUP(TEXT($D44,0),'Angaben Stationen'!$C$14:$D$113,2,0),"")</f>
        <v/>
      </c>
      <c r="D44" s="285"/>
      <c r="E44" s="286" t="str">
        <f>IF(LEN($D44)&gt;0,VLOOKUP(TEXT($D44,0),'Angaben Stationen'!$C$14:$E$113,3,0),"")</f>
        <v/>
      </c>
      <c r="F44" s="287"/>
      <c r="G44" s="288"/>
      <c r="H44" s="289"/>
      <c r="I44" s="72"/>
      <c r="R44" s="9">
        <f t="shared" si="2"/>
        <v>0</v>
      </c>
      <c r="S44" s="9">
        <f>VLOOKUP($C44,{"29 - Psychiatrie (Erwachsene)",1;"30 - Kinder- und Jugendpsychiatrie",1;"31 - Psychosomatik",1;"",0;0,0},2,0)</f>
        <v>0</v>
      </c>
      <c r="T44" s="9">
        <f t="shared" si="3"/>
        <v>0</v>
      </c>
      <c r="U44" s="9">
        <f t="shared" si="1"/>
        <v>1</v>
      </c>
      <c r="V44" s="9">
        <f t="shared" si="4"/>
        <v>0</v>
      </c>
      <c r="W44" s="9">
        <f t="shared" si="5"/>
        <v>0</v>
      </c>
      <c r="X44" s="9">
        <f t="shared" si="6"/>
        <v>0</v>
      </c>
      <c r="Y44" s="9" t="str">
        <f>VLOOKUP($C44,{"29 - Psychiatrie (Erwachsene)","MonatII";"30 - Kinder- und Jugendpsychiatrie","MonatII";"31 - Psychosomatik","MonatII";"","LEER";0,"Leer"},2,0)</f>
        <v>LEER</v>
      </c>
      <c r="Z44" s="9" t="str">
        <f>VLOOKUP($C44,{"29 - Psychiatrie (Erwachsene)","BGI";"30 - Kinder- und Jugendpsychiatrie","BGII";"31 - Psychosomatik","BGI";"","LEER";0,"Leer"},2,0)</f>
        <v>LEER</v>
      </c>
      <c r="AA44" s="9" t="str">
        <f>VLOOKUP($C43,{"29 - Psychiatrie (Erwachsene)","Stationen";"30 - Kinder- und Jugendpsychiatrie","Stationen";"31 - Psychosomatik","Stationen";"","LEER";0,"LEER"},2,0)</f>
        <v>LEER</v>
      </c>
    </row>
    <row r="45" spans="2:27" ht="15" customHeight="1" x14ac:dyDescent="0.25">
      <c r="B45" s="78" t="str">
        <f t="shared" si="0"/>
        <v>!!!</v>
      </c>
      <c r="C45" s="284" t="str">
        <f>IF(LEN($D45)&gt;0,VLOOKUP(TEXT($D45,0),'Angaben Stationen'!$C$14:$D$113,2,0),"")</f>
        <v/>
      </c>
      <c r="D45" s="285"/>
      <c r="E45" s="286" t="str">
        <f>IF(LEN($D45)&gt;0,VLOOKUP(TEXT($D45,0),'Angaben Stationen'!$C$14:$E$113,3,0),"")</f>
        <v/>
      </c>
      <c r="F45" s="287"/>
      <c r="G45" s="288"/>
      <c r="H45" s="289"/>
      <c r="I45" s="72"/>
      <c r="R45" s="9">
        <f t="shared" si="2"/>
        <v>0</v>
      </c>
      <c r="S45" s="9">
        <f>VLOOKUP($C45,{"29 - Psychiatrie (Erwachsene)",1;"30 - Kinder- und Jugendpsychiatrie",1;"31 - Psychosomatik",1;"",0;0,0},2,0)</f>
        <v>0</v>
      </c>
      <c r="T45" s="9">
        <f t="shared" si="3"/>
        <v>0</v>
      </c>
      <c r="U45" s="9">
        <f t="shared" si="1"/>
        <v>1</v>
      </c>
      <c r="V45" s="9">
        <f t="shared" si="4"/>
        <v>0</v>
      </c>
      <c r="W45" s="9">
        <f t="shared" si="5"/>
        <v>0</v>
      </c>
      <c r="X45" s="9">
        <f t="shared" si="6"/>
        <v>0</v>
      </c>
      <c r="Y45" s="9" t="str">
        <f>VLOOKUP($C45,{"29 - Psychiatrie (Erwachsene)","MonatII";"30 - Kinder- und Jugendpsychiatrie","MonatII";"31 - Psychosomatik","MonatII";"","LEER";0,"Leer"},2,0)</f>
        <v>LEER</v>
      </c>
      <c r="Z45" s="9" t="str">
        <f>VLOOKUP($C45,{"29 - Psychiatrie (Erwachsene)","BGI";"30 - Kinder- und Jugendpsychiatrie","BGII";"31 - Psychosomatik","BGI";"","LEER";0,"Leer"},2,0)</f>
        <v>LEER</v>
      </c>
      <c r="AA45" s="9" t="str">
        <f>VLOOKUP($C44,{"29 - Psychiatrie (Erwachsene)","Stationen";"30 - Kinder- und Jugendpsychiatrie","Stationen";"31 - Psychosomatik","Stationen";"","LEER";0,"LEER"},2,0)</f>
        <v>LEER</v>
      </c>
    </row>
    <row r="46" spans="2:27" ht="15" customHeight="1" x14ac:dyDescent="0.25">
      <c r="B46" s="78" t="str">
        <f t="shared" si="0"/>
        <v>!!!</v>
      </c>
      <c r="C46" s="284" t="str">
        <f>IF(LEN($D46)&gt;0,VLOOKUP(TEXT($D46,0),'Angaben Stationen'!$C$14:$D$113,2,0),"")</f>
        <v/>
      </c>
      <c r="D46" s="285"/>
      <c r="E46" s="286" t="str">
        <f>IF(LEN($D46)&gt;0,VLOOKUP(TEXT($D46,0),'Angaben Stationen'!$C$14:$E$113,3,0),"")</f>
        <v/>
      </c>
      <c r="F46" s="287"/>
      <c r="G46" s="288"/>
      <c r="H46" s="289"/>
      <c r="I46" s="72"/>
      <c r="R46" s="9">
        <f t="shared" si="2"/>
        <v>0</v>
      </c>
      <c r="S46" s="9">
        <f>VLOOKUP($C46,{"29 - Psychiatrie (Erwachsene)",1;"30 - Kinder- und Jugendpsychiatrie",1;"31 - Psychosomatik",1;"",0;0,0},2,0)</f>
        <v>0</v>
      </c>
      <c r="T46" s="9">
        <f t="shared" si="3"/>
        <v>0</v>
      </c>
      <c r="U46" s="9">
        <f t="shared" si="1"/>
        <v>1</v>
      </c>
      <c r="V46" s="9">
        <f t="shared" si="4"/>
        <v>0</v>
      </c>
      <c r="W46" s="9">
        <f t="shared" si="5"/>
        <v>0</v>
      </c>
      <c r="X46" s="9">
        <f t="shared" si="6"/>
        <v>0</v>
      </c>
      <c r="Y46" s="9" t="str">
        <f>VLOOKUP($C46,{"29 - Psychiatrie (Erwachsene)","MonatII";"30 - Kinder- und Jugendpsychiatrie","MonatII";"31 - Psychosomatik","MonatII";"","LEER";0,"Leer"},2,0)</f>
        <v>LEER</v>
      </c>
      <c r="Z46" s="9" t="str">
        <f>VLOOKUP($C46,{"29 - Psychiatrie (Erwachsene)","BGI";"30 - Kinder- und Jugendpsychiatrie","BGII";"31 - Psychosomatik","BGI";"","LEER";0,"Leer"},2,0)</f>
        <v>LEER</v>
      </c>
      <c r="AA46" s="9" t="str">
        <f>VLOOKUP($C45,{"29 - Psychiatrie (Erwachsene)","Stationen";"30 - Kinder- und Jugendpsychiatrie","Stationen";"31 - Psychosomatik","Stationen";"","LEER";0,"LEER"},2,0)</f>
        <v>LEER</v>
      </c>
    </row>
    <row r="47" spans="2:27" ht="15" customHeight="1" x14ac:dyDescent="0.25">
      <c r="B47" s="78" t="str">
        <f t="shared" si="0"/>
        <v>!!!</v>
      </c>
      <c r="C47" s="284" t="str">
        <f>IF(LEN($D47)&gt;0,VLOOKUP(TEXT($D47,0),'Angaben Stationen'!$C$14:$D$113,2,0),"")</f>
        <v/>
      </c>
      <c r="D47" s="285"/>
      <c r="E47" s="286" t="str">
        <f>IF(LEN($D47)&gt;0,VLOOKUP(TEXT($D47,0),'Angaben Stationen'!$C$14:$E$113,3,0),"")</f>
        <v/>
      </c>
      <c r="F47" s="287"/>
      <c r="G47" s="288"/>
      <c r="H47" s="289"/>
      <c r="I47" s="72"/>
      <c r="R47" s="9">
        <f t="shared" si="2"/>
        <v>0</v>
      </c>
      <c r="S47" s="9">
        <f>VLOOKUP($C47,{"29 - Psychiatrie (Erwachsene)",1;"30 - Kinder- und Jugendpsychiatrie",1;"31 - Psychosomatik",1;"",0;0,0},2,0)</f>
        <v>0</v>
      </c>
      <c r="T47" s="9">
        <f t="shared" si="3"/>
        <v>0</v>
      </c>
      <c r="U47" s="9">
        <f t="shared" si="1"/>
        <v>1</v>
      </c>
      <c r="V47" s="9">
        <f t="shared" si="4"/>
        <v>0</v>
      </c>
      <c r="W47" s="9">
        <f t="shared" si="5"/>
        <v>0</v>
      </c>
      <c r="X47" s="9">
        <f t="shared" si="6"/>
        <v>0</v>
      </c>
      <c r="Y47" s="9" t="str">
        <f>VLOOKUP($C47,{"29 - Psychiatrie (Erwachsene)","MonatII";"30 - Kinder- und Jugendpsychiatrie","MonatII";"31 - Psychosomatik","MonatII";"","LEER";0,"Leer"},2,0)</f>
        <v>LEER</v>
      </c>
      <c r="Z47" s="9" t="str">
        <f>VLOOKUP($C47,{"29 - Psychiatrie (Erwachsene)","BGI";"30 - Kinder- und Jugendpsychiatrie","BGII";"31 - Psychosomatik","BGI";"","LEER";0,"Leer"},2,0)</f>
        <v>LEER</v>
      </c>
      <c r="AA47" s="9" t="str">
        <f>VLOOKUP($C46,{"29 - Psychiatrie (Erwachsene)","Stationen";"30 - Kinder- und Jugendpsychiatrie","Stationen";"31 - Psychosomatik","Stationen";"","LEER";0,"LEER"},2,0)</f>
        <v>LEER</v>
      </c>
    </row>
    <row r="48" spans="2:27" ht="15" customHeight="1" x14ac:dyDescent="0.25">
      <c r="B48" s="78" t="str">
        <f t="shared" si="0"/>
        <v>!!!</v>
      </c>
      <c r="C48" s="284" t="str">
        <f>IF(LEN($D48)&gt;0,VLOOKUP(TEXT($D48,0),'Angaben Stationen'!$C$14:$D$113,2,0),"")</f>
        <v/>
      </c>
      <c r="D48" s="285"/>
      <c r="E48" s="286" t="str">
        <f>IF(LEN($D48)&gt;0,VLOOKUP(TEXT($D48,0),'Angaben Stationen'!$C$14:$E$113,3,0),"")</f>
        <v/>
      </c>
      <c r="F48" s="287"/>
      <c r="G48" s="288"/>
      <c r="H48" s="289"/>
      <c r="I48" s="72"/>
      <c r="R48" s="9">
        <f t="shared" si="2"/>
        <v>0</v>
      </c>
      <c r="S48" s="9">
        <f>VLOOKUP($C48,{"29 - Psychiatrie (Erwachsene)",1;"30 - Kinder- und Jugendpsychiatrie",1;"31 - Psychosomatik",1;"",0;0,0},2,0)</f>
        <v>0</v>
      </c>
      <c r="T48" s="9">
        <f t="shared" si="3"/>
        <v>0</v>
      </c>
      <c r="U48" s="9">
        <f t="shared" si="1"/>
        <v>1</v>
      </c>
      <c r="V48" s="9">
        <f t="shared" si="4"/>
        <v>0</v>
      </c>
      <c r="W48" s="9">
        <f t="shared" si="5"/>
        <v>0</v>
      </c>
      <c r="X48" s="9">
        <f t="shared" si="6"/>
        <v>0</v>
      </c>
      <c r="Y48" s="9" t="str">
        <f>VLOOKUP($C48,{"29 - Psychiatrie (Erwachsene)","MonatII";"30 - Kinder- und Jugendpsychiatrie","MonatII";"31 - Psychosomatik","MonatII";"","LEER";0,"Leer"},2,0)</f>
        <v>LEER</v>
      </c>
      <c r="Z48" s="9" t="str">
        <f>VLOOKUP($C48,{"29 - Psychiatrie (Erwachsene)","BGI";"30 - Kinder- und Jugendpsychiatrie","BGII";"31 - Psychosomatik","BGI";"","LEER";0,"Leer"},2,0)</f>
        <v>LEER</v>
      </c>
      <c r="AA48" s="9" t="str">
        <f>VLOOKUP($C47,{"29 - Psychiatrie (Erwachsene)","Stationen";"30 - Kinder- und Jugendpsychiatrie","Stationen";"31 - Psychosomatik","Stationen";"","LEER";0,"LEER"},2,0)</f>
        <v>LEER</v>
      </c>
    </row>
    <row r="49" spans="2:27" ht="15" customHeight="1" x14ac:dyDescent="0.25">
      <c r="B49" s="78" t="str">
        <f t="shared" si="0"/>
        <v>!!!</v>
      </c>
      <c r="C49" s="284" t="str">
        <f>IF(LEN($D49)&gt;0,VLOOKUP(TEXT($D49,0),'Angaben Stationen'!$C$14:$D$113,2,0),"")</f>
        <v/>
      </c>
      <c r="D49" s="285"/>
      <c r="E49" s="286" t="str">
        <f>IF(LEN($D49)&gt;0,VLOOKUP(TEXT($D49,0),'Angaben Stationen'!$C$14:$E$113,3,0),"")</f>
        <v/>
      </c>
      <c r="F49" s="287"/>
      <c r="G49" s="288"/>
      <c r="H49" s="289"/>
      <c r="I49" s="72"/>
      <c r="R49" s="9">
        <f t="shared" si="2"/>
        <v>0</v>
      </c>
      <c r="S49" s="9">
        <f>VLOOKUP($C49,{"29 - Psychiatrie (Erwachsene)",1;"30 - Kinder- und Jugendpsychiatrie",1;"31 - Psychosomatik",1;"",0;0,0},2,0)</f>
        <v>0</v>
      </c>
      <c r="T49" s="9">
        <f t="shared" si="3"/>
        <v>0</v>
      </c>
      <c r="U49" s="9">
        <f t="shared" si="1"/>
        <v>1</v>
      </c>
      <c r="V49" s="9">
        <f t="shared" si="4"/>
        <v>0</v>
      </c>
      <c r="W49" s="9">
        <f t="shared" si="5"/>
        <v>0</v>
      </c>
      <c r="X49" s="9">
        <f t="shared" si="6"/>
        <v>0</v>
      </c>
      <c r="Y49" s="9" t="str">
        <f>VLOOKUP($C49,{"29 - Psychiatrie (Erwachsene)","MonatII";"30 - Kinder- und Jugendpsychiatrie","MonatII";"31 - Psychosomatik","MonatII";"","LEER";0,"Leer"},2,0)</f>
        <v>LEER</v>
      </c>
      <c r="Z49" s="9" t="str">
        <f>VLOOKUP($C49,{"29 - Psychiatrie (Erwachsene)","BGI";"30 - Kinder- und Jugendpsychiatrie","BGII";"31 - Psychosomatik","BGI";"","LEER";0,"Leer"},2,0)</f>
        <v>LEER</v>
      </c>
      <c r="AA49" s="9" t="str">
        <f>VLOOKUP($C48,{"29 - Psychiatrie (Erwachsene)","Stationen";"30 - Kinder- und Jugendpsychiatrie","Stationen";"31 - Psychosomatik","Stationen";"","LEER";0,"LEER"},2,0)</f>
        <v>LEER</v>
      </c>
    </row>
    <row r="50" spans="2:27" ht="15" customHeight="1" x14ac:dyDescent="0.25">
      <c r="B50" s="78" t="str">
        <f t="shared" si="0"/>
        <v>!!!</v>
      </c>
      <c r="C50" s="284" t="str">
        <f>IF(LEN($D50)&gt;0,VLOOKUP(TEXT($D50,0),'Angaben Stationen'!$C$14:$D$113,2,0),"")</f>
        <v/>
      </c>
      <c r="D50" s="285"/>
      <c r="E50" s="286" t="str">
        <f>IF(LEN($D50)&gt;0,VLOOKUP(TEXT($D50,0),'Angaben Stationen'!$C$14:$E$113,3,0),"")</f>
        <v/>
      </c>
      <c r="F50" s="287"/>
      <c r="G50" s="288"/>
      <c r="H50" s="289"/>
      <c r="I50" s="72"/>
      <c r="R50" s="9">
        <f t="shared" si="2"/>
        <v>0</v>
      </c>
      <c r="S50" s="9">
        <f>VLOOKUP($C50,{"29 - Psychiatrie (Erwachsene)",1;"30 - Kinder- und Jugendpsychiatrie",1;"31 - Psychosomatik",1;"",0;0,0},2,0)</f>
        <v>0</v>
      </c>
      <c r="T50" s="9">
        <f t="shared" si="3"/>
        <v>0</v>
      </c>
      <c r="U50" s="9">
        <f t="shared" si="1"/>
        <v>1</v>
      </c>
      <c r="V50" s="9">
        <f t="shared" si="4"/>
        <v>0</v>
      </c>
      <c r="W50" s="9">
        <f t="shared" si="5"/>
        <v>0</v>
      </c>
      <c r="X50" s="9">
        <f t="shared" si="6"/>
        <v>0</v>
      </c>
      <c r="Y50" s="9" t="str">
        <f>VLOOKUP($C50,{"29 - Psychiatrie (Erwachsene)","MonatII";"30 - Kinder- und Jugendpsychiatrie","MonatII";"31 - Psychosomatik","MonatII";"","LEER";0,"Leer"},2,0)</f>
        <v>LEER</v>
      </c>
      <c r="Z50" s="9" t="str">
        <f>VLOOKUP($C50,{"29 - Psychiatrie (Erwachsene)","BGI";"30 - Kinder- und Jugendpsychiatrie","BGII";"31 - Psychosomatik","BGI";"","LEER";0,"Leer"},2,0)</f>
        <v>LEER</v>
      </c>
      <c r="AA50" s="9" t="str">
        <f>VLOOKUP($C49,{"29 - Psychiatrie (Erwachsene)","Stationen";"30 - Kinder- und Jugendpsychiatrie","Stationen";"31 - Psychosomatik","Stationen";"","LEER";0,"LEER"},2,0)</f>
        <v>LEER</v>
      </c>
    </row>
    <row r="51" spans="2:27" ht="15" customHeight="1" x14ac:dyDescent="0.25">
      <c r="B51" s="78" t="str">
        <f t="shared" si="0"/>
        <v>!!!</v>
      </c>
      <c r="C51" s="284" t="str">
        <f>IF(LEN($D51)&gt;0,VLOOKUP(TEXT($D51,0),'Angaben Stationen'!$C$14:$D$113,2,0),"")</f>
        <v/>
      </c>
      <c r="D51" s="285"/>
      <c r="E51" s="286" t="str">
        <f>IF(LEN($D51)&gt;0,VLOOKUP(TEXT($D51,0),'Angaben Stationen'!$C$14:$E$113,3,0),"")</f>
        <v/>
      </c>
      <c r="F51" s="287"/>
      <c r="G51" s="288"/>
      <c r="H51" s="289"/>
      <c r="I51" s="72"/>
      <c r="R51" s="9">
        <f t="shared" si="2"/>
        <v>0</v>
      </c>
      <c r="S51" s="9">
        <f>VLOOKUP($C51,{"29 - Psychiatrie (Erwachsene)",1;"30 - Kinder- und Jugendpsychiatrie",1;"31 - Psychosomatik",1;"",0;0,0},2,0)</f>
        <v>0</v>
      </c>
      <c r="T51" s="9">
        <f t="shared" si="3"/>
        <v>0</v>
      </c>
      <c r="U51" s="9">
        <f t="shared" si="1"/>
        <v>1</v>
      </c>
      <c r="V51" s="9">
        <f t="shared" si="4"/>
        <v>0</v>
      </c>
      <c r="W51" s="9">
        <f t="shared" si="5"/>
        <v>0</v>
      </c>
      <c r="X51" s="9">
        <f t="shared" si="6"/>
        <v>0</v>
      </c>
      <c r="Y51" s="9" t="str">
        <f>VLOOKUP($C51,{"29 - Psychiatrie (Erwachsene)","MonatII";"30 - Kinder- und Jugendpsychiatrie","MonatII";"31 - Psychosomatik","MonatII";"","LEER";0,"Leer"},2,0)</f>
        <v>LEER</v>
      </c>
      <c r="Z51" s="9" t="str">
        <f>VLOOKUP($C51,{"29 - Psychiatrie (Erwachsene)","BGI";"30 - Kinder- und Jugendpsychiatrie","BGII";"31 - Psychosomatik","BGI";"","LEER";0,"Leer"},2,0)</f>
        <v>LEER</v>
      </c>
      <c r="AA51" s="9" t="str">
        <f>VLOOKUP($C50,{"29 - Psychiatrie (Erwachsene)","Stationen";"30 - Kinder- und Jugendpsychiatrie","Stationen";"31 - Psychosomatik","Stationen";"","LEER";0,"LEER"},2,0)</f>
        <v>LEER</v>
      </c>
    </row>
    <row r="52" spans="2:27" ht="15" customHeight="1" x14ac:dyDescent="0.25">
      <c r="B52" s="78" t="str">
        <f t="shared" si="0"/>
        <v>!!!</v>
      </c>
      <c r="C52" s="284" t="str">
        <f>IF(LEN($D52)&gt;0,VLOOKUP(TEXT($D52,0),'Angaben Stationen'!$C$14:$D$113,2,0),"")</f>
        <v/>
      </c>
      <c r="D52" s="285"/>
      <c r="E52" s="286" t="str">
        <f>IF(LEN($D52)&gt;0,VLOOKUP(TEXT($D52,0),'Angaben Stationen'!$C$14:$E$113,3,0),"")</f>
        <v/>
      </c>
      <c r="F52" s="287"/>
      <c r="G52" s="288"/>
      <c r="H52" s="289"/>
      <c r="I52" s="72"/>
      <c r="R52" s="9">
        <f t="shared" si="2"/>
        <v>0</v>
      </c>
      <c r="S52" s="9">
        <f>VLOOKUP($C52,{"29 - Psychiatrie (Erwachsene)",1;"30 - Kinder- und Jugendpsychiatrie",1;"31 - Psychosomatik",1;"",0;0,0},2,0)</f>
        <v>0</v>
      </c>
      <c r="T52" s="9">
        <f t="shared" si="3"/>
        <v>0</v>
      </c>
      <c r="U52" s="9">
        <f t="shared" si="1"/>
        <v>1</v>
      </c>
      <c r="V52" s="9">
        <f t="shared" si="4"/>
        <v>0</v>
      </c>
      <c r="W52" s="9">
        <f t="shared" si="5"/>
        <v>0</v>
      </c>
      <c r="X52" s="9">
        <f t="shared" si="6"/>
        <v>0</v>
      </c>
      <c r="Y52" s="9" t="str">
        <f>VLOOKUP($C52,{"29 - Psychiatrie (Erwachsene)","MonatII";"30 - Kinder- und Jugendpsychiatrie","MonatII";"31 - Psychosomatik","MonatII";"","LEER";0,"Leer"},2,0)</f>
        <v>LEER</v>
      </c>
      <c r="Z52" s="9" t="str">
        <f>VLOOKUP($C52,{"29 - Psychiatrie (Erwachsene)","BGI";"30 - Kinder- und Jugendpsychiatrie","BGII";"31 - Psychosomatik","BGI";"","LEER";0,"Leer"},2,0)</f>
        <v>LEER</v>
      </c>
      <c r="AA52" s="9" t="str">
        <f>VLOOKUP($C51,{"29 - Psychiatrie (Erwachsene)","Stationen";"30 - Kinder- und Jugendpsychiatrie","Stationen";"31 - Psychosomatik","Stationen";"","LEER";0,"LEER"},2,0)</f>
        <v>LEER</v>
      </c>
    </row>
    <row r="53" spans="2:27" ht="15" customHeight="1" x14ac:dyDescent="0.25">
      <c r="B53" s="78" t="str">
        <f t="shared" si="0"/>
        <v>!!!</v>
      </c>
      <c r="C53" s="284" t="str">
        <f>IF(LEN($D53)&gt;0,VLOOKUP(TEXT($D53,0),'Angaben Stationen'!$C$14:$D$113,2,0),"")</f>
        <v/>
      </c>
      <c r="D53" s="285"/>
      <c r="E53" s="286" t="str">
        <f>IF(LEN($D53)&gt;0,VLOOKUP(TEXT($D53,0),'Angaben Stationen'!$C$14:$E$113,3,0),"")</f>
        <v/>
      </c>
      <c r="F53" s="287"/>
      <c r="G53" s="288"/>
      <c r="H53" s="289"/>
      <c r="I53" s="72"/>
      <c r="R53" s="9">
        <f t="shared" si="2"/>
        <v>0</v>
      </c>
      <c r="S53" s="9">
        <f>VLOOKUP($C53,{"29 - Psychiatrie (Erwachsene)",1;"30 - Kinder- und Jugendpsychiatrie",1;"31 - Psychosomatik",1;"",0;0,0},2,0)</f>
        <v>0</v>
      </c>
      <c r="T53" s="9">
        <f t="shared" si="3"/>
        <v>0</v>
      </c>
      <c r="U53" s="9">
        <f t="shared" si="1"/>
        <v>1</v>
      </c>
      <c r="V53" s="9">
        <f t="shared" si="4"/>
        <v>0</v>
      </c>
      <c r="W53" s="9">
        <f t="shared" si="5"/>
        <v>0</v>
      </c>
      <c r="X53" s="9">
        <f t="shared" si="6"/>
        <v>0</v>
      </c>
      <c r="Y53" s="9" t="str">
        <f>VLOOKUP($C53,{"29 - Psychiatrie (Erwachsene)","MonatII";"30 - Kinder- und Jugendpsychiatrie","MonatII";"31 - Psychosomatik","MonatII";"","LEER";0,"Leer"},2,0)</f>
        <v>LEER</v>
      </c>
      <c r="Z53" s="9" t="str">
        <f>VLOOKUP($C53,{"29 - Psychiatrie (Erwachsene)","BGI";"30 - Kinder- und Jugendpsychiatrie","BGII";"31 - Psychosomatik","BGI";"","LEER";0,"Leer"},2,0)</f>
        <v>LEER</v>
      </c>
      <c r="AA53" s="9" t="str">
        <f>VLOOKUP($C52,{"29 - Psychiatrie (Erwachsene)","Stationen";"30 - Kinder- und Jugendpsychiatrie","Stationen";"31 - Psychosomatik","Stationen";"","LEER";0,"LEER"},2,0)</f>
        <v>LEER</v>
      </c>
    </row>
    <row r="54" spans="2:27" ht="15" customHeight="1" x14ac:dyDescent="0.25">
      <c r="B54" s="78" t="str">
        <f t="shared" si="0"/>
        <v>!!!</v>
      </c>
      <c r="C54" s="284" t="str">
        <f>IF(LEN($D54)&gt;0,VLOOKUP(TEXT($D54,0),'Angaben Stationen'!$C$14:$D$113,2,0),"")</f>
        <v/>
      </c>
      <c r="D54" s="285"/>
      <c r="E54" s="286" t="str">
        <f>IF(LEN($D54)&gt;0,VLOOKUP(TEXT($D54,0),'Angaben Stationen'!$C$14:$E$113,3,0),"")</f>
        <v/>
      </c>
      <c r="F54" s="287"/>
      <c r="G54" s="288"/>
      <c r="H54" s="289"/>
      <c r="I54" s="72"/>
      <c r="R54" s="9">
        <f t="shared" si="2"/>
        <v>0</v>
      </c>
      <c r="S54" s="9">
        <f>VLOOKUP($C54,{"29 - Psychiatrie (Erwachsene)",1;"30 - Kinder- und Jugendpsychiatrie",1;"31 - Psychosomatik",1;"",0;0,0},2,0)</f>
        <v>0</v>
      </c>
      <c r="T54" s="9">
        <f t="shared" si="3"/>
        <v>0</v>
      </c>
      <c r="U54" s="9">
        <f t="shared" si="1"/>
        <v>1</v>
      </c>
      <c r="V54" s="9">
        <f t="shared" si="4"/>
        <v>0</v>
      </c>
      <c r="W54" s="9">
        <f t="shared" si="5"/>
        <v>0</v>
      </c>
      <c r="X54" s="9">
        <f t="shared" si="6"/>
        <v>0</v>
      </c>
      <c r="Y54" s="9" t="str">
        <f>VLOOKUP($C54,{"29 - Psychiatrie (Erwachsene)","MonatII";"30 - Kinder- und Jugendpsychiatrie","MonatII";"31 - Psychosomatik","MonatII";"","LEER";0,"Leer"},2,0)</f>
        <v>LEER</v>
      </c>
      <c r="Z54" s="9" t="str">
        <f>VLOOKUP($C54,{"29 - Psychiatrie (Erwachsene)","BGI";"30 - Kinder- und Jugendpsychiatrie","BGII";"31 - Psychosomatik","BGI";"","LEER";0,"Leer"},2,0)</f>
        <v>LEER</v>
      </c>
      <c r="AA54" s="9" t="str">
        <f>VLOOKUP($C53,{"29 - Psychiatrie (Erwachsene)","Stationen";"30 - Kinder- und Jugendpsychiatrie","Stationen";"31 - Psychosomatik","Stationen";"","LEER";0,"LEER"},2,0)</f>
        <v>LEER</v>
      </c>
    </row>
    <row r="55" spans="2:27" ht="15" customHeight="1" x14ac:dyDescent="0.25">
      <c r="B55" s="78" t="str">
        <f t="shared" si="0"/>
        <v>!!!</v>
      </c>
      <c r="C55" s="284" t="str">
        <f>IF(LEN($D55)&gt;0,VLOOKUP(TEXT($D55,0),'Angaben Stationen'!$C$14:$D$113,2,0),"")</f>
        <v/>
      </c>
      <c r="D55" s="285"/>
      <c r="E55" s="286" t="str">
        <f>IF(LEN($D55)&gt;0,VLOOKUP(TEXT($D55,0),'Angaben Stationen'!$C$14:$E$113,3,0),"")</f>
        <v/>
      </c>
      <c r="F55" s="287"/>
      <c r="G55" s="288"/>
      <c r="H55" s="289"/>
      <c r="I55" s="72"/>
      <c r="R55" s="9">
        <f t="shared" si="2"/>
        <v>0</v>
      </c>
      <c r="S55" s="9">
        <f>VLOOKUP($C55,{"29 - Psychiatrie (Erwachsene)",1;"30 - Kinder- und Jugendpsychiatrie",1;"31 - Psychosomatik",1;"",0;0,0},2,0)</f>
        <v>0</v>
      </c>
      <c r="T55" s="9">
        <f t="shared" si="3"/>
        <v>0</v>
      </c>
      <c r="U55" s="9">
        <f t="shared" si="1"/>
        <v>1</v>
      </c>
      <c r="V55" s="9">
        <f t="shared" si="4"/>
        <v>0</v>
      </c>
      <c r="W55" s="9">
        <f t="shared" si="5"/>
        <v>0</v>
      </c>
      <c r="X55" s="9">
        <f t="shared" si="6"/>
        <v>0</v>
      </c>
      <c r="Y55" s="9" t="str">
        <f>VLOOKUP($C55,{"29 - Psychiatrie (Erwachsene)","MonatII";"30 - Kinder- und Jugendpsychiatrie","MonatII";"31 - Psychosomatik","MonatII";"","LEER";0,"Leer"},2,0)</f>
        <v>LEER</v>
      </c>
      <c r="Z55" s="9" t="str">
        <f>VLOOKUP($C55,{"29 - Psychiatrie (Erwachsene)","BGI";"30 - Kinder- und Jugendpsychiatrie","BGII";"31 - Psychosomatik","BGI";"","LEER";0,"Leer"},2,0)</f>
        <v>LEER</v>
      </c>
      <c r="AA55" s="9" t="str">
        <f>VLOOKUP($C54,{"29 - Psychiatrie (Erwachsene)","Stationen";"30 - Kinder- und Jugendpsychiatrie","Stationen";"31 - Psychosomatik","Stationen";"","LEER";0,"LEER"},2,0)</f>
        <v>LEER</v>
      </c>
    </row>
    <row r="56" spans="2:27" ht="15" customHeight="1" x14ac:dyDescent="0.25">
      <c r="B56" s="78" t="str">
        <f t="shared" si="0"/>
        <v>!!!</v>
      </c>
      <c r="C56" s="284" t="str">
        <f>IF(LEN($D56)&gt;0,VLOOKUP(TEXT($D56,0),'Angaben Stationen'!$C$14:$D$113,2,0),"")</f>
        <v/>
      </c>
      <c r="D56" s="285"/>
      <c r="E56" s="286" t="str">
        <f>IF(LEN($D56)&gt;0,VLOOKUP(TEXT($D56,0),'Angaben Stationen'!$C$14:$E$113,3,0),"")</f>
        <v/>
      </c>
      <c r="F56" s="287"/>
      <c r="G56" s="288"/>
      <c r="H56" s="289"/>
      <c r="I56" s="72"/>
      <c r="R56" s="9">
        <f t="shared" si="2"/>
        <v>0</v>
      </c>
      <c r="S56" s="9">
        <f>VLOOKUP($C56,{"29 - Psychiatrie (Erwachsene)",1;"30 - Kinder- und Jugendpsychiatrie",1;"31 - Psychosomatik",1;"",0;0,0},2,0)</f>
        <v>0</v>
      </c>
      <c r="T56" s="9">
        <f t="shared" si="3"/>
        <v>0</v>
      </c>
      <c r="U56" s="9">
        <f t="shared" si="1"/>
        <v>1</v>
      </c>
      <c r="V56" s="9">
        <f t="shared" si="4"/>
        <v>0</v>
      </c>
      <c r="W56" s="9">
        <f t="shared" si="5"/>
        <v>0</v>
      </c>
      <c r="X56" s="9">
        <f t="shared" si="6"/>
        <v>0</v>
      </c>
      <c r="Y56" s="9" t="str">
        <f>VLOOKUP($C56,{"29 - Psychiatrie (Erwachsene)","MonatII";"30 - Kinder- und Jugendpsychiatrie","MonatII";"31 - Psychosomatik","MonatII";"","LEER";0,"Leer"},2,0)</f>
        <v>LEER</v>
      </c>
      <c r="Z56" s="9" t="str">
        <f>VLOOKUP($C56,{"29 - Psychiatrie (Erwachsene)","BGI";"30 - Kinder- und Jugendpsychiatrie","BGII";"31 - Psychosomatik","BGI";"","LEER";0,"Leer"},2,0)</f>
        <v>LEER</v>
      </c>
      <c r="AA56" s="9" t="str">
        <f>VLOOKUP($C55,{"29 - Psychiatrie (Erwachsene)","Stationen";"30 - Kinder- und Jugendpsychiatrie","Stationen";"31 - Psychosomatik","Stationen";"","LEER";0,"LEER"},2,0)</f>
        <v>LEER</v>
      </c>
    </row>
    <row r="57" spans="2:27" ht="15" customHeight="1" x14ac:dyDescent="0.25">
      <c r="B57" s="78" t="str">
        <f t="shared" si="0"/>
        <v>!!!</v>
      </c>
      <c r="C57" s="284" t="str">
        <f>IF(LEN($D57)&gt;0,VLOOKUP(TEXT($D57,0),'Angaben Stationen'!$C$14:$D$113,2,0),"")</f>
        <v/>
      </c>
      <c r="D57" s="285"/>
      <c r="E57" s="286" t="str">
        <f>IF(LEN($D57)&gt;0,VLOOKUP(TEXT($D57,0),'Angaben Stationen'!$C$14:$E$113,3,0),"")</f>
        <v/>
      </c>
      <c r="F57" s="287"/>
      <c r="G57" s="288"/>
      <c r="H57" s="289"/>
      <c r="I57" s="72"/>
      <c r="R57" s="9">
        <f t="shared" si="2"/>
        <v>0</v>
      </c>
      <c r="S57" s="9">
        <f>VLOOKUP($C57,{"29 - Psychiatrie (Erwachsene)",1;"30 - Kinder- und Jugendpsychiatrie",1;"31 - Psychosomatik",1;"",0;0,0},2,0)</f>
        <v>0</v>
      </c>
      <c r="T57" s="9">
        <f t="shared" si="3"/>
        <v>0</v>
      </c>
      <c r="U57" s="9">
        <f t="shared" si="1"/>
        <v>1</v>
      </c>
      <c r="V57" s="9">
        <f t="shared" si="4"/>
        <v>0</v>
      </c>
      <c r="W57" s="9">
        <f t="shared" si="5"/>
        <v>0</v>
      </c>
      <c r="X57" s="9">
        <f t="shared" si="6"/>
        <v>0</v>
      </c>
      <c r="Y57" s="9" t="str">
        <f>VLOOKUP($C57,{"29 - Psychiatrie (Erwachsene)","MonatII";"30 - Kinder- und Jugendpsychiatrie","MonatII";"31 - Psychosomatik","MonatII";"","LEER";0,"Leer"},2,0)</f>
        <v>LEER</v>
      </c>
      <c r="Z57" s="9" t="str">
        <f>VLOOKUP($C57,{"29 - Psychiatrie (Erwachsene)","BGI";"30 - Kinder- und Jugendpsychiatrie","BGII";"31 - Psychosomatik","BGI";"","LEER";0,"Leer"},2,0)</f>
        <v>LEER</v>
      </c>
      <c r="AA57" s="9" t="str">
        <f>VLOOKUP($C56,{"29 - Psychiatrie (Erwachsene)","Stationen";"30 - Kinder- und Jugendpsychiatrie","Stationen";"31 - Psychosomatik","Stationen";"","LEER";0,"LEER"},2,0)</f>
        <v>LEER</v>
      </c>
    </row>
    <row r="58" spans="2:27" ht="15" customHeight="1" x14ac:dyDescent="0.25">
      <c r="B58" s="78" t="str">
        <f t="shared" si="0"/>
        <v>!!!</v>
      </c>
      <c r="C58" s="284" t="str">
        <f>IF(LEN($D58)&gt;0,VLOOKUP(TEXT($D58,0),'Angaben Stationen'!$C$14:$D$113,2,0),"")</f>
        <v/>
      </c>
      <c r="D58" s="285"/>
      <c r="E58" s="286" t="str">
        <f>IF(LEN($D58)&gt;0,VLOOKUP(TEXT($D58,0),'Angaben Stationen'!$C$14:$E$113,3,0),"")</f>
        <v/>
      </c>
      <c r="F58" s="287"/>
      <c r="G58" s="288"/>
      <c r="H58" s="289"/>
      <c r="I58" s="72"/>
      <c r="R58" s="9">
        <f t="shared" si="2"/>
        <v>0</v>
      </c>
      <c r="S58" s="9">
        <f>VLOOKUP($C58,{"29 - Psychiatrie (Erwachsene)",1;"30 - Kinder- und Jugendpsychiatrie",1;"31 - Psychosomatik",1;"",0;0,0},2,0)</f>
        <v>0</v>
      </c>
      <c r="T58" s="9">
        <f t="shared" si="3"/>
        <v>0</v>
      </c>
      <c r="U58" s="9">
        <f t="shared" si="1"/>
        <v>1</v>
      </c>
      <c r="V58" s="9">
        <f t="shared" si="4"/>
        <v>0</v>
      </c>
      <c r="W58" s="9">
        <f t="shared" si="5"/>
        <v>0</v>
      </c>
      <c r="X58" s="9">
        <f t="shared" si="6"/>
        <v>0</v>
      </c>
      <c r="Y58" s="9" t="str">
        <f>VLOOKUP($C58,{"29 - Psychiatrie (Erwachsene)","MonatII";"30 - Kinder- und Jugendpsychiatrie","MonatII";"31 - Psychosomatik","MonatII";"","LEER";0,"Leer"},2,0)</f>
        <v>LEER</v>
      </c>
      <c r="Z58" s="9" t="str">
        <f>VLOOKUP($C58,{"29 - Psychiatrie (Erwachsene)","BGI";"30 - Kinder- und Jugendpsychiatrie","BGII";"31 - Psychosomatik","BGI";"","LEER";0,"Leer"},2,0)</f>
        <v>LEER</v>
      </c>
      <c r="AA58" s="9" t="str">
        <f>VLOOKUP($C57,{"29 - Psychiatrie (Erwachsene)","Stationen";"30 - Kinder- und Jugendpsychiatrie","Stationen";"31 - Psychosomatik","Stationen";"","LEER";0,"LEER"},2,0)</f>
        <v>LEER</v>
      </c>
    </row>
    <row r="59" spans="2:27" ht="15" customHeight="1" x14ac:dyDescent="0.25">
      <c r="B59" s="78" t="str">
        <f t="shared" si="0"/>
        <v>!!!</v>
      </c>
      <c r="C59" s="284" t="str">
        <f>IF(LEN($D59)&gt;0,VLOOKUP(TEXT($D59,0),'Angaben Stationen'!$C$14:$D$113,2,0),"")</f>
        <v/>
      </c>
      <c r="D59" s="285"/>
      <c r="E59" s="286" t="str">
        <f>IF(LEN($D59)&gt;0,VLOOKUP(TEXT($D59,0),'Angaben Stationen'!$C$14:$E$113,3,0),"")</f>
        <v/>
      </c>
      <c r="F59" s="287"/>
      <c r="G59" s="288"/>
      <c r="H59" s="289"/>
      <c r="I59" s="72"/>
      <c r="R59" s="9">
        <f t="shared" si="2"/>
        <v>0</v>
      </c>
      <c r="S59" s="9">
        <f>VLOOKUP($C59,{"29 - Psychiatrie (Erwachsene)",1;"30 - Kinder- und Jugendpsychiatrie",1;"31 - Psychosomatik",1;"",0;0,0},2,0)</f>
        <v>0</v>
      </c>
      <c r="T59" s="9">
        <f t="shared" si="3"/>
        <v>0</v>
      </c>
      <c r="U59" s="9">
        <f t="shared" si="1"/>
        <v>1</v>
      </c>
      <c r="V59" s="9">
        <f t="shared" si="4"/>
        <v>0</v>
      </c>
      <c r="W59" s="9">
        <f t="shared" si="5"/>
        <v>0</v>
      </c>
      <c r="X59" s="9">
        <f t="shared" si="6"/>
        <v>0</v>
      </c>
      <c r="Y59" s="9" t="str">
        <f>VLOOKUP($C59,{"29 - Psychiatrie (Erwachsene)","MonatII";"30 - Kinder- und Jugendpsychiatrie","MonatII";"31 - Psychosomatik","MonatII";"","LEER";0,"Leer"},2,0)</f>
        <v>LEER</v>
      </c>
      <c r="Z59" s="9" t="str">
        <f>VLOOKUP($C59,{"29 - Psychiatrie (Erwachsene)","BGI";"30 - Kinder- und Jugendpsychiatrie","BGII";"31 - Psychosomatik","BGI";"","LEER";0,"Leer"},2,0)</f>
        <v>LEER</v>
      </c>
      <c r="AA59" s="9" t="str">
        <f>VLOOKUP($C58,{"29 - Psychiatrie (Erwachsene)","Stationen";"30 - Kinder- und Jugendpsychiatrie","Stationen";"31 - Psychosomatik","Stationen";"","LEER";0,"LEER"},2,0)</f>
        <v>LEER</v>
      </c>
    </row>
    <row r="60" spans="2:27" ht="15" customHeight="1" x14ac:dyDescent="0.25">
      <c r="B60" s="78" t="str">
        <f t="shared" si="0"/>
        <v>!!!</v>
      </c>
      <c r="C60" s="284" t="str">
        <f>IF(LEN($D60)&gt;0,VLOOKUP(TEXT($D60,0),'Angaben Stationen'!$C$14:$D$113,2,0),"")</f>
        <v/>
      </c>
      <c r="D60" s="285"/>
      <c r="E60" s="286" t="str">
        <f>IF(LEN($D60)&gt;0,VLOOKUP(TEXT($D60,0),'Angaben Stationen'!$C$14:$E$113,3,0),"")</f>
        <v/>
      </c>
      <c r="F60" s="287"/>
      <c r="G60" s="288"/>
      <c r="H60" s="289"/>
      <c r="I60" s="72"/>
      <c r="R60" s="9">
        <f t="shared" si="2"/>
        <v>0</v>
      </c>
      <c r="S60" s="9">
        <f>VLOOKUP($C60,{"29 - Psychiatrie (Erwachsene)",1;"30 - Kinder- und Jugendpsychiatrie",1;"31 - Psychosomatik",1;"",0;0,0},2,0)</f>
        <v>0</v>
      </c>
      <c r="T60" s="9">
        <f t="shared" si="3"/>
        <v>0</v>
      </c>
      <c r="U60" s="9">
        <f t="shared" si="1"/>
        <v>1</v>
      </c>
      <c r="V60" s="9">
        <f t="shared" si="4"/>
        <v>0</v>
      </c>
      <c r="W60" s="9">
        <f t="shared" si="5"/>
        <v>0</v>
      </c>
      <c r="X60" s="9">
        <f t="shared" si="6"/>
        <v>0</v>
      </c>
      <c r="Y60" s="9" t="str">
        <f>VLOOKUP($C60,{"29 - Psychiatrie (Erwachsene)","MonatII";"30 - Kinder- und Jugendpsychiatrie","MonatII";"31 - Psychosomatik","MonatII";"","LEER";0,"Leer"},2,0)</f>
        <v>LEER</v>
      </c>
      <c r="Z60" s="9" t="str">
        <f>VLOOKUP($C60,{"29 - Psychiatrie (Erwachsene)","BGI";"30 - Kinder- und Jugendpsychiatrie","BGII";"31 - Psychosomatik","BGI";"","LEER";0,"Leer"},2,0)</f>
        <v>LEER</v>
      </c>
      <c r="AA60" s="9" t="str">
        <f>VLOOKUP($C59,{"29 - Psychiatrie (Erwachsene)","Stationen";"30 - Kinder- und Jugendpsychiatrie","Stationen";"31 - Psychosomatik","Stationen";"","LEER";0,"LEER"},2,0)</f>
        <v>LEER</v>
      </c>
    </row>
    <row r="61" spans="2:27" ht="15" customHeight="1" x14ac:dyDescent="0.25">
      <c r="B61" s="78" t="str">
        <f t="shared" si="0"/>
        <v>!!!</v>
      </c>
      <c r="C61" s="284" t="str">
        <f>IF(LEN($D61)&gt;0,VLOOKUP(TEXT($D61,0),'Angaben Stationen'!$C$14:$D$113,2,0),"")</f>
        <v/>
      </c>
      <c r="D61" s="285"/>
      <c r="E61" s="286" t="str">
        <f>IF(LEN($D61)&gt;0,VLOOKUP(TEXT($D61,0),'Angaben Stationen'!$C$14:$E$113,3,0),"")</f>
        <v/>
      </c>
      <c r="F61" s="287"/>
      <c r="G61" s="288"/>
      <c r="H61" s="289"/>
      <c r="I61" s="72"/>
      <c r="R61" s="9">
        <f t="shared" si="2"/>
        <v>0</v>
      </c>
      <c r="S61" s="9">
        <f>VLOOKUP($C61,{"29 - Psychiatrie (Erwachsene)",1;"30 - Kinder- und Jugendpsychiatrie",1;"31 - Psychosomatik",1;"",0;0,0},2,0)</f>
        <v>0</v>
      </c>
      <c r="T61" s="9">
        <f t="shared" si="3"/>
        <v>0</v>
      </c>
      <c r="U61" s="9">
        <f t="shared" si="1"/>
        <v>1</v>
      </c>
      <c r="V61" s="9">
        <f t="shared" si="4"/>
        <v>0</v>
      </c>
      <c r="W61" s="9">
        <f t="shared" si="5"/>
        <v>0</v>
      </c>
      <c r="X61" s="9">
        <f t="shared" si="6"/>
        <v>0</v>
      </c>
      <c r="Y61" s="9" t="str">
        <f>VLOOKUP($C61,{"29 - Psychiatrie (Erwachsene)","MonatII";"30 - Kinder- und Jugendpsychiatrie","MonatII";"31 - Psychosomatik","MonatII";"","LEER";0,"Leer"},2,0)</f>
        <v>LEER</v>
      </c>
      <c r="Z61" s="9" t="str">
        <f>VLOOKUP($C61,{"29 - Psychiatrie (Erwachsene)","BGI";"30 - Kinder- und Jugendpsychiatrie","BGII";"31 - Psychosomatik","BGI";"","LEER";0,"Leer"},2,0)</f>
        <v>LEER</v>
      </c>
      <c r="AA61" s="9" t="str">
        <f>VLOOKUP($C60,{"29 - Psychiatrie (Erwachsene)","Stationen";"30 - Kinder- und Jugendpsychiatrie","Stationen";"31 - Psychosomatik","Stationen";"","LEER";0,"LEER"},2,0)</f>
        <v>LEER</v>
      </c>
    </row>
    <row r="62" spans="2:27" ht="15" customHeight="1" x14ac:dyDescent="0.25">
      <c r="B62" s="78" t="str">
        <f t="shared" si="0"/>
        <v>!!!</v>
      </c>
      <c r="C62" s="284" t="str">
        <f>IF(LEN($D62)&gt;0,VLOOKUP(TEXT($D62,0),'Angaben Stationen'!$C$14:$D$113,2,0),"")</f>
        <v/>
      </c>
      <c r="D62" s="285"/>
      <c r="E62" s="286" t="str">
        <f>IF(LEN($D62)&gt;0,VLOOKUP(TEXT($D62,0),'Angaben Stationen'!$C$14:$E$113,3,0),"")</f>
        <v/>
      </c>
      <c r="F62" s="287"/>
      <c r="G62" s="288"/>
      <c r="H62" s="289"/>
      <c r="I62" s="72"/>
      <c r="R62" s="9">
        <f t="shared" si="2"/>
        <v>0</v>
      </c>
      <c r="S62" s="9">
        <f>VLOOKUP($C62,{"29 - Psychiatrie (Erwachsene)",1;"30 - Kinder- und Jugendpsychiatrie",1;"31 - Psychosomatik",1;"",0;0,0},2,0)</f>
        <v>0</v>
      </c>
      <c r="T62" s="9">
        <f t="shared" si="3"/>
        <v>0</v>
      </c>
      <c r="U62" s="9">
        <f t="shared" si="1"/>
        <v>1</v>
      </c>
      <c r="V62" s="9">
        <f t="shared" si="4"/>
        <v>0</v>
      </c>
      <c r="W62" s="9">
        <f t="shared" si="5"/>
        <v>0</v>
      </c>
      <c r="X62" s="9">
        <f t="shared" si="6"/>
        <v>0</v>
      </c>
      <c r="Y62" s="9" t="str">
        <f>VLOOKUP($C62,{"29 - Psychiatrie (Erwachsene)","MonatII";"30 - Kinder- und Jugendpsychiatrie","MonatII";"31 - Psychosomatik","MonatII";"","LEER";0,"Leer"},2,0)</f>
        <v>LEER</v>
      </c>
      <c r="Z62" s="9" t="str">
        <f>VLOOKUP($C62,{"29 - Psychiatrie (Erwachsene)","BGI";"30 - Kinder- und Jugendpsychiatrie","BGII";"31 - Psychosomatik","BGI";"","LEER";0,"Leer"},2,0)</f>
        <v>LEER</v>
      </c>
      <c r="AA62" s="9" t="str">
        <f>VLOOKUP($C61,{"29 - Psychiatrie (Erwachsene)","Stationen";"30 - Kinder- und Jugendpsychiatrie","Stationen";"31 - Psychosomatik","Stationen";"","LEER";0,"LEER"},2,0)</f>
        <v>LEER</v>
      </c>
    </row>
    <row r="63" spans="2:27" ht="15" customHeight="1" x14ac:dyDescent="0.25">
      <c r="B63" s="78" t="str">
        <f t="shared" si="0"/>
        <v>!!!</v>
      </c>
      <c r="C63" s="284" t="str">
        <f>IF(LEN($D63)&gt;0,VLOOKUP(TEXT($D63,0),'Angaben Stationen'!$C$14:$D$113,2,0),"")</f>
        <v/>
      </c>
      <c r="D63" s="285"/>
      <c r="E63" s="286" t="str">
        <f>IF(LEN($D63)&gt;0,VLOOKUP(TEXT($D63,0),'Angaben Stationen'!$C$14:$E$113,3,0),"")</f>
        <v/>
      </c>
      <c r="F63" s="287"/>
      <c r="G63" s="288"/>
      <c r="H63" s="289"/>
      <c r="I63" s="72"/>
      <c r="R63" s="9">
        <f t="shared" si="2"/>
        <v>0</v>
      </c>
      <c r="S63" s="9">
        <f>VLOOKUP($C63,{"29 - Psychiatrie (Erwachsene)",1;"30 - Kinder- und Jugendpsychiatrie",1;"31 - Psychosomatik",1;"",0;0,0},2,0)</f>
        <v>0</v>
      </c>
      <c r="T63" s="9">
        <f t="shared" si="3"/>
        <v>0</v>
      </c>
      <c r="U63" s="9">
        <f t="shared" si="1"/>
        <v>1</v>
      </c>
      <c r="V63" s="9">
        <f t="shared" si="4"/>
        <v>0</v>
      </c>
      <c r="W63" s="9">
        <f t="shared" si="5"/>
        <v>0</v>
      </c>
      <c r="X63" s="9">
        <f t="shared" si="6"/>
        <v>0</v>
      </c>
      <c r="Y63" s="9" t="str">
        <f>VLOOKUP($C63,{"29 - Psychiatrie (Erwachsene)","MonatII";"30 - Kinder- und Jugendpsychiatrie","MonatII";"31 - Psychosomatik","MonatII";"","LEER";0,"Leer"},2,0)</f>
        <v>LEER</v>
      </c>
      <c r="Z63" s="9" t="str">
        <f>VLOOKUP($C63,{"29 - Psychiatrie (Erwachsene)","BGI";"30 - Kinder- und Jugendpsychiatrie","BGII";"31 - Psychosomatik","BGI";"","LEER";0,"Leer"},2,0)</f>
        <v>LEER</v>
      </c>
      <c r="AA63" s="9" t="str">
        <f>VLOOKUP($C62,{"29 - Psychiatrie (Erwachsene)","Stationen";"30 - Kinder- und Jugendpsychiatrie","Stationen";"31 - Psychosomatik","Stationen";"","LEER";0,"LEER"},2,0)</f>
        <v>LEER</v>
      </c>
    </row>
    <row r="64" spans="2:27" ht="15" customHeight="1" x14ac:dyDescent="0.25">
      <c r="B64" s="78" t="str">
        <f t="shared" si="0"/>
        <v>!!!</v>
      </c>
      <c r="C64" s="284" t="str">
        <f>IF(LEN($D64)&gt;0,VLOOKUP(TEXT($D64,0),'Angaben Stationen'!$C$14:$D$113,2,0),"")</f>
        <v/>
      </c>
      <c r="D64" s="285"/>
      <c r="E64" s="286" t="str">
        <f>IF(LEN($D64)&gt;0,VLOOKUP(TEXT($D64,0),'Angaben Stationen'!$C$14:$E$113,3,0),"")</f>
        <v/>
      </c>
      <c r="F64" s="287"/>
      <c r="G64" s="288"/>
      <c r="H64" s="289"/>
      <c r="I64" s="72"/>
      <c r="R64" s="9">
        <f t="shared" si="2"/>
        <v>0</v>
      </c>
      <c r="S64" s="9">
        <f>VLOOKUP($C64,{"29 - Psychiatrie (Erwachsene)",1;"30 - Kinder- und Jugendpsychiatrie",1;"31 - Psychosomatik",1;"",0;0,0},2,0)</f>
        <v>0</v>
      </c>
      <c r="T64" s="9">
        <f t="shared" si="3"/>
        <v>0</v>
      </c>
      <c r="U64" s="9">
        <f t="shared" si="1"/>
        <v>1</v>
      </c>
      <c r="V64" s="9">
        <f t="shared" si="4"/>
        <v>0</v>
      </c>
      <c r="W64" s="9">
        <f t="shared" si="5"/>
        <v>0</v>
      </c>
      <c r="X64" s="9">
        <f t="shared" si="6"/>
        <v>0</v>
      </c>
      <c r="Y64" s="9" t="str">
        <f>VLOOKUP($C64,{"29 - Psychiatrie (Erwachsene)","MonatII";"30 - Kinder- und Jugendpsychiatrie","MonatII";"31 - Psychosomatik","MonatII";"","LEER";0,"Leer"},2,0)</f>
        <v>LEER</v>
      </c>
      <c r="Z64" s="9" t="str">
        <f>VLOOKUP($C64,{"29 - Psychiatrie (Erwachsene)","BGI";"30 - Kinder- und Jugendpsychiatrie","BGII";"31 - Psychosomatik","BGI";"","LEER";0,"Leer"},2,0)</f>
        <v>LEER</v>
      </c>
      <c r="AA64" s="9" t="str">
        <f>VLOOKUP($C63,{"29 - Psychiatrie (Erwachsene)","Stationen";"30 - Kinder- und Jugendpsychiatrie","Stationen";"31 - Psychosomatik","Stationen";"","LEER";0,"LEER"},2,0)</f>
        <v>LEER</v>
      </c>
    </row>
    <row r="65" spans="2:27" ht="15" customHeight="1" x14ac:dyDescent="0.25">
      <c r="B65" s="78" t="str">
        <f t="shared" si="0"/>
        <v>!!!</v>
      </c>
      <c r="C65" s="284" t="str">
        <f>IF(LEN($D65)&gt;0,VLOOKUP(TEXT($D65,0),'Angaben Stationen'!$C$14:$D$113,2,0),"")</f>
        <v/>
      </c>
      <c r="D65" s="285"/>
      <c r="E65" s="286" t="str">
        <f>IF(LEN($D65)&gt;0,VLOOKUP(TEXT($D65,0),'Angaben Stationen'!$C$14:$E$113,3,0),"")</f>
        <v/>
      </c>
      <c r="F65" s="287"/>
      <c r="G65" s="288"/>
      <c r="H65" s="289"/>
      <c r="I65" s="72"/>
      <c r="R65" s="9">
        <f t="shared" si="2"/>
        <v>0</v>
      </c>
      <c r="S65" s="9">
        <f>VLOOKUP($C65,{"29 - Psychiatrie (Erwachsene)",1;"30 - Kinder- und Jugendpsychiatrie",1;"31 - Psychosomatik",1;"",0;0,0},2,0)</f>
        <v>0</v>
      </c>
      <c r="T65" s="9">
        <f t="shared" si="3"/>
        <v>0</v>
      </c>
      <c r="U65" s="9">
        <f t="shared" si="1"/>
        <v>1</v>
      </c>
      <c r="V65" s="9">
        <f t="shared" si="4"/>
        <v>0</v>
      </c>
      <c r="W65" s="9">
        <f t="shared" si="5"/>
        <v>0</v>
      </c>
      <c r="X65" s="9">
        <f t="shared" si="6"/>
        <v>0</v>
      </c>
      <c r="Y65" s="9" t="str">
        <f>VLOOKUP($C65,{"29 - Psychiatrie (Erwachsene)","MonatII";"30 - Kinder- und Jugendpsychiatrie","MonatII";"31 - Psychosomatik","MonatII";"","LEER";0,"Leer"},2,0)</f>
        <v>LEER</v>
      </c>
      <c r="Z65" s="9" t="str">
        <f>VLOOKUP($C65,{"29 - Psychiatrie (Erwachsene)","BGI";"30 - Kinder- und Jugendpsychiatrie","BGII";"31 - Psychosomatik","BGI";"","LEER";0,"Leer"},2,0)</f>
        <v>LEER</v>
      </c>
      <c r="AA65" s="9" t="str">
        <f>VLOOKUP($C64,{"29 - Psychiatrie (Erwachsene)","Stationen";"30 - Kinder- und Jugendpsychiatrie","Stationen";"31 - Psychosomatik","Stationen";"","LEER";0,"LEER"},2,0)</f>
        <v>LEER</v>
      </c>
    </row>
    <row r="66" spans="2:27" ht="15" customHeight="1" x14ac:dyDescent="0.25">
      <c r="B66" s="78" t="str">
        <f t="shared" si="0"/>
        <v>!!!</v>
      </c>
      <c r="C66" s="284" t="str">
        <f>IF(LEN($D66)&gt;0,VLOOKUP(TEXT($D66,0),'Angaben Stationen'!$C$14:$D$113,2,0),"")</f>
        <v/>
      </c>
      <c r="D66" s="285"/>
      <c r="E66" s="286" t="str">
        <f>IF(LEN($D66)&gt;0,VLOOKUP(TEXT($D66,0),'Angaben Stationen'!$C$14:$E$113,3,0),"")</f>
        <v/>
      </c>
      <c r="F66" s="287"/>
      <c r="G66" s="288"/>
      <c r="H66" s="289"/>
      <c r="I66" s="72"/>
      <c r="R66" s="9">
        <f t="shared" si="2"/>
        <v>0</v>
      </c>
      <c r="S66" s="9">
        <f>VLOOKUP($C66,{"29 - Psychiatrie (Erwachsene)",1;"30 - Kinder- und Jugendpsychiatrie",1;"31 - Psychosomatik",1;"",0;0,0},2,0)</f>
        <v>0</v>
      </c>
      <c r="T66" s="9">
        <f t="shared" si="3"/>
        <v>0</v>
      </c>
      <c r="U66" s="9">
        <f t="shared" si="1"/>
        <v>1</v>
      </c>
      <c r="V66" s="9">
        <f t="shared" si="4"/>
        <v>0</v>
      </c>
      <c r="W66" s="9">
        <f t="shared" si="5"/>
        <v>0</v>
      </c>
      <c r="X66" s="9">
        <f t="shared" si="6"/>
        <v>0</v>
      </c>
      <c r="Y66" s="9" t="str">
        <f>VLOOKUP($C66,{"29 - Psychiatrie (Erwachsene)","MonatII";"30 - Kinder- und Jugendpsychiatrie","MonatII";"31 - Psychosomatik","MonatII";"","LEER";0,"Leer"},2,0)</f>
        <v>LEER</v>
      </c>
      <c r="Z66" s="9" t="str">
        <f>VLOOKUP($C66,{"29 - Psychiatrie (Erwachsene)","BGI";"30 - Kinder- und Jugendpsychiatrie","BGII";"31 - Psychosomatik","BGI";"","LEER";0,"Leer"},2,0)</f>
        <v>LEER</v>
      </c>
      <c r="AA66" s="9" t="str">
        <f>VLOOKUP($C65,{"29 - Psychiatrie (Erwachsene)","Stationen";"30 - Kinder- und Jugendpsychiatrie","Stationen";"31 - Psychosomatik","Stationen";"","LEER";0,"LEER"},2,0)</f>
        <v>LEER</v>
      </c>
    </row>
    <row r="67" spans="2:27" ht="15" customHeight="1" x14ac:dyDescent="0.25">
      <c r="B67" s="78" t="str">
        <f t="shared" si="0"/>
        <v>!!!</v>
      </c>
      <c r="C67" s="284" t="str">
        <f>IF(LEN($D67)&gt;0,VLOOKUP(TEXT($D67,0),'Angaben Stationen'!$C$14:$D$113,2,0),"")</f>
        <v/>
      </c>
      <c r="D67" s="285"/>
      <c r="E67" s="286" t="str">
        <f>IF(LEN($D67)&gt;0,VLOOKUP(TEXT($D67,0),'Angaben Stationen'!$C$14:$E$113,3,0),"")</f>
        <v/>
      </c>
      <c r="F67" s="287"/>
      <c r="G67" s="288"/>
      <c r="H67" s="289"/>
      <c r="I67" s="72"/>
      <c r="R67" s="9">
        <f t="shared" si="2"/>
        <v>0</v>
      </c>
      <c r="S67" s="9">
        <f>VLOOKUP($C67,{"29 - Psychiatrie (Erwachsene)",1;"30 - Kinder- und Jugendpsychiatrie",1;"31 - Psychosomatik",1;"",0;0,0},2,0)</f>
        <v>0</v>
      </c>
      <c r="T67" s="9">
        <f t="shared" si="3"/>
        <v>0</v>
      </c>
      <c r="U67" s="9">
        <f t="shared" si="1"/>
        <v>1</v>
      </c>
      <c r="V67" s="9">
        <f t="shared" si="4"/>
        <v>0</v>
      </c>
      <c r="W67" s="9">
        <f t="shared" si="5"/>
        <v>0</v>
      </c>
      <c r="X67" s="9">
        <f t="shared" si="6"/>
        <v>0</v>
      </c>
      <c r="Y67" s="9" t="str">
        <f>VLOOKUP($C67,{"29 - Psychiatrie (Erwachsene)","MonatII";"30 - Kinder- und Jugendpsychiatrie","MonatII";"31 - Psychosomatik","MonatII";"","LEER";0,"Leer"},2,0)</f>
        <v>LEER</v>
      </c>
      <c r="Z67" s="9" t="str">
        <f>VLOOKUP($C67,{"29 - Psychiatrie (Erwachsene)","BGI";"30 - Kinder- und Jugendpsychiatrie","BGII";"31 - Psychosomatik","BGI";"","LEER";0,"Leer"},2,0)</f>
        <v>LEER</v>
      </c>
      <c r="AA67" s="9" t="str">
        <f>VLOOKUP($C66,{"29 - Psychiatrie (Erwachsene)","Stationen";"30 - Kinder- und Jugendpsychiatrie","Stationen";"31 - Psychosomatik","Stationen";"","LEER";0,"LEER"},2,0)</f>
        <v>LEER</v>
      </c>
    </row>
    <row r="68" spans="2:27" ht="15" customHeight="1" x14ac:dyDescent="0.25">
      <c r="B68" s="78" t="str">
        <f t="shared" si="0"/>
        <v>!!!</v>
      </c>
      <c r="C68" s="284" t="str">
        <f>IF(LEN($D68)&gt;0,VLOOKUP(TEXT($D68,0),'Angaben Stationen'!$C$14:$D$113,2,0),"")</f>
        <v/>
      </c>
      <c r="D68" s="285"/>
      <c r="E68" s="286" t="str">
        <f>IF(LEN($D68)&gt;0,VLOOKUP(TEXT($D68,0),'Angaben Stationen'!$C$14:$E$113,3,0),"")</f>
        <v/>
      </c>
      <c r="F68" s="287"/>
      <c r="G68" s="288"/>
      <c r="H68" s="289"/>
      <c r="I68" s="72"/>
      <c r="R68" s="9">
        <f t="shared" si="2"/>
        <v>0</v>
      </c>
      <c r="S68" s="9">
        <f>VLOOKUP($C68,{"29 - Psychiatrie (Erwachsene)",1;"30 - Kinder- und Jugendpsychiatrie",1;"31 - Psychosomatik",1;"",0;0,0},2,0)</f>
        <v>0</v>
      </c>
      <c r="T68" s="9">
        <f t="shared" si="3"/>
        <v>0</v>
      </c>
      <c r="U68" s="9">
        <f t="shared" si="1"/>
        <v>1</v>
      </c>
      <c r="V68" s="9">
        <f t="shared" si="4"/>
        <v>0</v>
      </c>
      <c r="W68" s="9">
        <f t="shared" si="5"/>
        <v>0</v>
      </c>
      <c r="X68" s="9">
        <f t="shared" si="6"/>
        <v>0</v>
      </c>
      <c r="Y68" s="9" t="str">
        <f>VLOOKUP($C68,{"29 - Psychiatrie (Erwachsene)","MonatII";"30 - Kinder- und Jugendpsychiatrie","MonatII";"31 - Psychosomatik","MonatII";"","LEER";0,"Leer"},2,0)</f>
        <v>LEER</v>
      </c>
      <c r="Z68" s="9" t="str">
        <f>VLOOKUP($C68,{"29 - Psychiatrie (Erwachsene)","BGI";"30 - Kinder- und Jugendpsychiatrie","BGII";"31 - Psychosomatik","BGI";"","LEER";0,"Leer"},2,0)</f>
        <v>LEER</v>
      </c>
      <c r="AA68" s="9" t="str">
        <f>VLOOKUP($C67,{"29 - Psychiatrie (Erwachsene)","Stationen";"30 - Kinder- und Jugendpsychiatrie","Stationen";"31 - Psychosomatik","Stationen";"","LEER";0,"LEER"},2,0)</f>
        <v>LEER</v>
      </c>
    </row>
    <row r="69" spans="2:27" ht="15" customHeight="1" x14ac:dyDescent="0.25">
      <c r="B69" s="78" t="str">
        <f t="shared" si="0"/>
        <v>!!!</v>
      </c>
      <c r="C69" s="284" t="str">
        <f>IF(LEN($D69)&gt;0,VLOOKUP(TEXT($D69,0),'Angaben Stationen'!$C$14:$D$113,2,0),"")</f>
        <v/>
      </c>
      <c r="D69" s="285"/>
      <c r="E69" s="286" t="str">
        <f>IF(LEN($D69)&gt;0,VLOOKUP(TEXT($D69,0),'Angaben Stationen'!$C$14:$E$113,3,0),"")</f>
        <v/>
      </c>
      <c r="F69" s="287"/>
      <c r="G69" s="288"/>
      <c r="H69" s="289"/>
      <c r="I69" s="72"/>
      <c r="R69" s="9">
        <f t="shared" si="2"/>
        <v>0</v>
      </c>
      <c r="S69" s="9">
        <f>VLOOKUP($C69,{"29 - Psychiatrie (Erwachsene)",1;"30 - Kinder- und Jugendpsychiatrie",1;"31 - Psychosomatik",1;"",0;0,0},2,0)</f>
        <v>0</v>
      </c>
      <c r="T69" s="9">
        <f t="shared" si="3"/>
        <v>0</v>
      </c>
      <c r="U69" s="9">
        <f t="shared" si="1"/>
        <v>1</v>
      </c>
      <c r="V69" s="9">
        <f t="shared" si="4"/>
        <v>0</v>
      </c>
      <c r="W69" s="9">
        <f t="shared" si="5"/>
        <v>0</v>
      </c>
      <c r="X69" s="9">
        <f t="shared" si="6"/>
        <v>0</v>
      </c>
      <c r="Y69" s="9" t="str">
        <f>VLOOKUP($C69,{"29 - Psychiatrie (Erwachsene)","MonatII";"30 - Kinder- und Jugendpsychiatrie","MonatII";"31 - Psychosomatik","MonatII";"","LEER";0,"Leer"},2,0)</f>
        <v>LEER</v>
      </c>
      <c r="Z69" s="9" t="str">
        <f>VLOOKUP($C69,{"29 - Psychiatrie (Erwachsene)","BGI";"30 - Kinder- und Jugendpsychiatrie","BGII";"31 - Psychosomatik","BGI";"","LEER";0,"Leer"},2,0)</f>
        <v>LEER</v>
      </c>
      <c r="AA69" s="9" t="str">
        <f>VLOOKUP($C68,{"29 - Psychiatrie (Erwachsene)","Stationen";"30 - Kinder- und Jugendpsychiatrie","Stationen";"31 - Psychosomatik","Stationen";"","LEER";0,"LEER"},2,0)</f>
        <v>LEER</v>
      </c>
    </row>
    <row r="70" spans="2:27" ht="15" customHeight="1" x14ac:dyDescent="0.25">
      <c r="B70" s="78" t="str">
        <f t="shared" si="0"/>
        <v>!!!</v>
      </c>
      <c r="C70" s="284" t="str">
        <f>IF(LEN($D70)&gt;0,VLOOKUP(TEXT($D70,0),'Angaben Stationen'!$C$14:$D$113,2,0),"")</f>
        <v/>
      </c>
      <c r="D70" s="285"/>
      <c r="E70" s="286" t="str">
        <f>IF(LEN($D70)&gt;0,VLOOKUP(TEXT($D70,0),'Angaben Stationen'!$C$14:$E$113,3,0),"")</f>
        <v/>
      </c>
      <c r="F70" s="287"/>
      <c r="G70" s="288"/>
      <c r="H70" s="289"/>
      <c r="I70" s="72"/>
      <c r="R70" s="9">
        <f t="shared" si="2"/>
        <v>0</v>
      </c>
      <c r="S70" s="9">
        <f>VLOOKUP($C70,{"29 - Psychiatrie (Erwachsene)",1;"30 - Kinder- und Jugendpsychiatrie",1;"31 - Psychosomatik",1;"",0;0,0},2,0)</f>
        <v>0</v>
      </c>
      <c r="T70" s="9">
        <f t="shared" si="3"/>
        <v>0</v>
      </c>
      <c r="U70" s="9">
        <f t="shared" si="1"/>
        <v>1</v>
      </c>
      <c r="V70" s="9">
        <f t="shared" si="4"/>
        <v>0</v>
      </c>
      <c r="W70" s="9">
        <f t="shared" si="5"/>
        <v>0</v>
      </c>
      <c r="X70" s="9">
        <f t="shared" si="6"/>
        <v>0</v>
      </c>
      <c r="Y70" s="9" t="str">
        <f>VLOOKUP($C70,{"29 - Psychiatrie (Erwachsene)","MonatII";"30 - Kinder- und Jugendpsychiatrie","MonatII";"31 - Psychosomatik","MonatII";"","LEER";0,"Leer"},2,0)</f>
        <v>LEER</v>
      </c>
      <c r="Z70" s="9" t="str">
        <f>VLOOKUP($C70,{"29 - Psychiatrie (Erwachsene)","BGI";"30 - Kinder- und Jugendpsychiatrie","BGII";"31 - Psychosomatik","BGI";"","LEER";0,"Leer"},2,0)</f>
        <v>LEER</v>
      </c>
      <c r="AA70" s="9" t="str">
        <f>VLOOKUP($C69,{"29 - Psychiatrie (Erwachsene)","Stationen";"30 - Kinder- und Jugendpsychiatrie","Stationen";"31 - Psychosomatik","Stationen";"","LEER";0,"LEER"},2,0)</f>
        <v>LEER</v>
      </c>
    </row>
    <row r="71" spans="2:27" ht="15" customHeight="1" x14ac:dyDescent="0.25">
      <c r="B71" s="78" t="str">
        <f t="shared" si="0"/>
        <v>!!!</v>
      </c>
      <c r="C71" s="284" t="str">
        <f>IF(LEN($D71)&gt;0,VLOOKUP(TEXT($D71,0),'Angaben Stationen'!$C$14:$D$113,2,0),"")</f>
        <v/>
      </c>
      <c r="D71" s="285"/>
      <c r="E71" s="286" t="str">
        <f>IF(LEN($D71)&gt;0,VLOOKUP(TEXT($D71,0),'Angaben Stationen'!$C$14:$E$113,3,0),"")</f>
        <v/>
      </c>
      <c r="F71" s="287"/>
      <c r="G71" s="288"/>
      <c r="H71" s="289"/>
      <c r="I71" s="72"/>
      <c r="R71" s="9">
        <f t="shared" si="2"/>
        <v>0</v>
      </c>
      <c r="S71" s="9">
        <f>VLOOKUP($C71,{"29 - Psychiatrie (Erwachsene)",1;"30 - Kinder- und Jugendpsychiatrie",1;"31 - Psychosomatik",1;"",0;0,0},2,0)</f>
        <v>0</v>
      </c>
      <c r="T71" s="9">
        <f t="shared" si="3"/>
        <v>0</v>
      </c>
      <c r="U71" s="9">
        <f t="shared" si="1"/>
        <v>1</v>
      </c>
      <c r="V71" s="9">
        <f t="shared" si="4"/>
        <v>0</v>
      </c>
      <c r="W71" s="9">
        <f t="shared" si="5"/>
        <v>0</v>
      </c>
      <c r="X71" s="9">
        <f t="shared" si="6"/>
        <v>0</v>
      </c>
      <c r="Y71" s="9" t="str">
        <f>VLOOKUP($C71,{"29 - Psychiatrie (Erwachsene)","MonatII";"30 - Kinder- und Jugendpsychiatrie","MonatII";"31 - Psychosomatik","MonatII";"","LEER";0,"Leer"},2,0)</f>
        <v>LEER</v>
      </c>
      <c r="Z71" s="9" t="str">
        <f>VLOOKUP($C71,{"29 - Psychiatrie (Erwachsene)","BGI";"30 - Kinder- und Jugendpsychiatrie","BGII";"31 - Psychosomatik","BGI";"","LEER";0,"Leer"},2,0)</f>
        <v>LEER</v>
      </c>
      <c r="AA71" s="9" t="str">
        <f>VLOOKUP($C70,{"29 - Psychiatrie (Erwachsene)","Stationen";"30 - Kinder- und Jugendpsychiatrie","Stationen";"31 - Psychosomatik","Stationen";"","LEER";0,"LEER"},2,0)</f>
        <v>LEER</v>
      </c>
    </row>
    <row r="72" spans="2:27" ht="15" customHeight="1" x14ac:dyDescent="0.25">
      <c r="B72" s="78" t="str">
        <f t="shared" si="0"/>
        <v>!!!</v>
      </c>
      <c r="C72" s="284" t="str">
        <f>IF(LEN($D72)&gt;0,VLOOKUP(TEXT($D72,0),'Angaben Stationen'!$C$14:$D$113,2,0),"")</f>
        <v/>
      </c>
      <c r="D72" s="285"/>
      <c r="E72" s="286" t="str">
        <f>IF(LEN($D72)&gt;0,VLOOKUP(TEXT($D72,0),'Angaben Stationen'!$C$14:$E$113,3,0),"")</f>
        <v/>
      </c>
      <c r="F72" s="287"/>
      <c r="G72" s="288"/>
      <c r="H72" s="289"/>
      <c r="I72" s="72"/>
      <c r="R72" s="9">
        <f t="shared" si="2"/>
        <v>0</v>
      </c>
      <c r="S72" s="9">
        <f>VLOOKUP($C72,{"29 - Psychiatrie (Erwachsene)",1;"30 - Kinder- und Jugendpsychiatrie",1;"31 - Psychosomatik",1;"",0;0,0},2,0)</f>
        <v>0</v>
      </c>
      <c r="T72" s="9">
        <f t="shared" si="3"/>
        <v>0</v>
      </c>
      <c r="U72" s="9">
        <f t="shared" si="1"/>
        <v>1</v>
      </c>
      <c r="V72" s="9">
        <f t="shared" si="4"/>
        <v>0</v>
      </c>
      <c r="W72" s="9">
        <f t="shared" si="5"/>
        <v>0</v>
      </c>
      <c r="X72" s="9">
        <f t="shared" si="6"/>
        <v>0</v>
      </c>
      <c r="Y72" s="9" t="str">
        <f>VLOOKUP($C72,{"29 - Psychiatrie (Erwachsene)","MonatII";"30 - Kinder- und Jugendpsychiatrie","MonatII";"31 - Psychosomatik","MonatII";"","LEER";0,"Leer"},2,0)</f>
        <v>LEER</v>
      </c>
      <c r="Z72" s="9" t="str">
        <f>VLOOKUP($C72,{"29 - Psychiatrie (Erwachsene)","BGI";"30 - Kinder- und Jugendpsychiatrie","BGII";"31 - Psychosomatik","BGI";"","LEER";0,"Leer"},2,0)</f>
        <v>LEER</v>
      </c>
      <c r="AA72" s="9" t="str">
        <f>VLOOKUP($C71,{"29 - Psychiatrie (Erwachsene)","Stationen";"30 - Kinder- und Jugendpsychiatrie","Stationen";"31 - Psychosomatik","Stationen";"","LEER";0,"LEER"},2,0)</f>
        <v>LEER</v>
      </c>
    </row>
    <row r="73" spans="2:27" ht="15" customHeight="1" x14ac:dyDescent="0.25">
      <c r="B73" s="78" t="str">
        <f t="shared" si="0"/>
        <v>!!!</v>
      </c>
      <c r="C73" s="284" t="str">
        <f>IF(LEN($D73)&gt;0,VLOOKUP(TEXT($D73,0),'Angaben Stationen'!$C$14:$D$113,2,0),"")</f>
        <v/>
      </c>
      <c r="D73" s="285"/>
      <c r="E73" s="286" t="str">
        <f>IF(LEN($D73)&gt;0,VLOOKUP(TEXT($D73,0),'Angaben Stationen'!$C$14:$E$113,3,0),"")</f>
        <v/>
      </c>
      <c r="F73" s="287"/>
      <c r="G73" s="288"/>
      <c r="H73" s="289"/>
      <c r="I73" s="72"/>
      <c r="R73" s="9">
        <f t="shared" si="2"/>
        <v>0</v>
      </c>
      <c r="S73" s="9">
        <f>VLOOKUP($C73,{"29 - Psychiatrie (Erwachsene)",1;"30 - Kinder- und Jugendpsychiatrie",1;"31 - Psychosomatik",1;"",0;0,0},2,0)</f>
        <v>0</v>
      </c>
      <c r="T73" s="9">
        <f t="shared" si="3"/>
        <v>0</v>
      </c>
      <c r="U73" s="9">
        <f t="shared" si="1"/>
        <v>1</v>
      </c>
      <c r="V73" s="9">
        <f t="shared" si="4"/>
        <v>0</v>
      </c>
      <c r="W73" s="9">
        <f t="shared" si="5"/>
        <v>0</v>
      </c>
      <c r="X73" s="9">
        <f t="shared" si="6"/>
        <v>0</v>
      </c>
      <c r="Y73" s="9" t="str">
        <f>VLOOKUP($C73,{"29 - Psychiatrie (Erwachsene)","MonatII";"30 - Kinder- und Jugendpsychiatrie","MonatII";"31 - Psychosomatik","MonatII";"","LEER";0,"Leer"},2,0)</f>
        <v>LEER</v>
      </c>
      <c r="Z73" s="9" t="str">
        <f>VLOOKUP($C73,{"29 - Psychiatrie (Erwachsene)","BGI";"30 - Kinder- und Jugendpsychiatrie","BGII";"31 - Psychosomatik","BGI";"","LEER";0,"Leer"},2,0)</f>
        <v>LEER</v>
      </c>
      <c r="AA73" s="9" t="str">
        <f>VLOOKUP($C72,{"29 - Psychiatrie (Erwachsene)","Stationen";"30 - Kinder- und Jugendpsychiatrie","Stationen";"31 - Psychosomatik","Stationen";"","LEER";0,"LEER"},2,0)</f>
        <v>LEER</v>
      </c>
    </row>
    <row r="74" spans="2:27" ht="15" customHeight="1" x14ac:dyDescent="0.25">
      <c r="B74" s="78" t="str">
        <f t="shared" si="0"/>
        <v>!!!</v>
      </c>
      <c r="C74" s="284" t="str">
        <f>IF(LEN($D74)&gt;0,VLOOKUP(TEXT($D74,0),'Angaben Stationen'!$C$14:$D$113,2,0),"")</f>
        <v/>
      </c>
      <c r="D74" s="285"/>
      <c r="E74" s="286" t="str">
        <f>IF(LEN($D74)&gt;0,VLOOKUP(TEXT($D74,0),'Angaben Stationen'!$C$14:$E$113,3,0),"")</f>
        <v/>
      </c>
      <c r="F74" s="287"/>
      <c r="G74" s="288"/>
      <c r="H74" s="289"/>
      <c r="I74" s="72"/>
      <c r="R74" s="9">
        <f t="shared" si="2"/>
        <v>0</v>
      </c>
      <c r="S74" s="9">
        <f>VLOOKUP($C74,{"29 - Psychiatrie (Erwachsene)",1;"30 - Kinder- und Jugendpsychiatrie",1;"31 - Psychosomatik",1;"",0;0,0},2,0)</f>
        <v>0</v>
      </c>
      <c r="T74" s="9">
        <f t="shared" si="3"/>
        <v>0</v>
      </c>
      <c r="U74" s="9">
        <f t="shared" si="1"/>
        <v>1</v>
      </c>
      <c r="V74" s="9">
        <f t="shared" si="4"/>
        <v>0</v>
      </c>
      <c r="W74" s="9">
        <f t="shared" si="5"/>
        <v>0</v>
      </c>
      <c r="X74" s="9">
        <f t="shared" si="6"/>
        <v>0</v>
      </c>
      <c r="Y74" s="9" t="str">
        <f>VLOOKUP($C74,{"29 - Psychiatrie (Erwachsene)","MonatII";"30 - Kinder- und Jugendpsychiatrie","MonatII";"31 - Psychosomatik","MonatII";"","LEER";0,"Leer"},2,0)</f>
        <v>LEER</v>
      </c>
      <c r="Z74" s="9" t="str">
        <f>VLOOKUP($C74,{"29 - Psychiatrie (Erwachsene)","BGI";"30 - Kinder- und Jugendpsychiatrie","BGII";"31 - Psychosomatik","BGI";"","LEER";0,"Leer"},2,0)</f>
        <v>LEER</v>
      </c>
      <c r="AA74" s="9" t="str">
        <f>VLOOKUP($C73,{"29 - Psychiatrie (Erwachsene)","Stationen";"30 - Kinder- und Jugendpsychiatrie","Stationen";"31 - Psychosomatik","Stationen";"","LEER";0,"LEER"},2,0)</f>
        <v>LEER</v>
      </c>
    </row>
    <row r="75" spans="2:27" ht="15" customHeight="1" x14ac:dyDescent="0.25">
      <c r="B75" s="78" t="str">
        <f t="shared" si="0"/>
        <v>!!!</v>
      </c>
      <c r="C75" s="284" t="str">
        <f>IF(LEN($D75)&gt;0,VLOOKUP(TEXT($D75,0),'Angaben Stationen'!$C$14:$D$113,2,0),"")</f>
        <v/>
      </c>
      <c r="D75" s="285"/>
      <c r="E75" s="286" t="str">
        <f>IF(LEN($D75)&gt;0,VLOOKUP(TEXT($D75,0),'Angaben Stationen'!$C$14:$E$113,3,0),"")</f>
        <v/>
      </c>
      <c r="F75" s="287"/>
      <c r="G75" s="288"/>
      <c r="H75" s="289"/>
      <c r="I75" s="72"/>
      <c r="R75" s="9">
        <f t="shared" si="2"/>
        <v>0</v>
      </c>
      <c r="S75" s="9">
        <f>VLOOKUP($C75,{"29 - Psychiatrie (Erwachsene)",1;"30 - Kinder- und Jugendpsychiatrie",1;"31 - Psychosomatik",1;"",0;0,0},2,0)</f>
        <v>0</v>
      </c>
      <c r="T75" s="9">
        <f t="shared" si="3"/>
        <v>0</v>
      </c>
      <c r="U75" s="9">
        <f t="shared" si="1"/>
        <v>1</v>
      </c>
      <c r="V75" s="9">
        <f t="shared" si="4"/>
        <v>0</v>
      </c>
      <c r="W75" s="9">
        <f t="shared" si="5"/>
        <v>0</v>
      </c>
      <c r="X75" s="9">
        <f t="shared" si="6"/>
        <v>0</v>
      </c>
      <c r="Y75" s="9" t="str">
        <f>VLOOKUP($C75,{"29 - Psychiatrie (Erwachsene)","MonatII";"30 - Kinder- und Jugendpsychiatrie","MonatII";"31 - Psychosomatik","MonatII";"","LEER";0,"Leer"},2,0)</f>
        <v>LEER</v>
      </c>
      <c r="Z75" s="9" t="str">
        <f>VLOOKUP($C75,{"29 - Psychiatrie (Erwachsene)","BGI";"30 - Kinder- und Jugendpsychiatrie","BGII";"31 - Psychosomatik","BGI";"","LEER";0,"Leer"},2,0)</f>
        <v>LEER</v>
      </c>
      <c r="AA75" s="9" t="str">
        <f>VLOOKUP($C74,{"29 - Psychiatrie (Erwachsene)","Stationen";"30 - Kinder- und Jugendpsychiatrie","Stationen";"31 - Psychosomatik","Stationen";"","LEER";0,"LEER"},2,0)</f>
        <v>LEER</v>
      </c>
    </row>
    <row r="76" spans="2:27" ht="15" customHeight="1" x14ac:dyDescent="0.25">
      <c r="B76" s="78" t="str">
        <f t="shared" si="0"/>
        <v>!!!</v>
      </c>
      <c r="C76" s="284" t="str">
        <f>IF(LEN($D76)&gt;0,VLOOKUP(TEXT($D76,0),'Angaben Stationen'!$C$14:$D$113,2,0),"")</f>
        <v/>
      </c>
      <c r="D76" s="285"/>
      <c r="E76" s="286" t="str">
        <f>IF(LEN($D76)&gt;0,VLOOKUP(TEXT($D76,0),'Angaben Stationen'!$C$14:$E$113,3,0),"")</f>
        <v/>
      </c>
      <c r="F76" s="287"/>
      <c r="G76" s="288"/>
      <c r="H76" s="289"/>
      <c r="I76" s="72"/>
      <c r="R76" s="9">
        <f t="shared" si="2"/>
        <v>0</v>
      </c>
      <c r="S76" s="9">
        <f>VLOOKUP($C76,{"29 - Psychiatrie (Erwachsene)",1;"30 - Kinder- und Jugendpsychiatrie",1;"31 - Psychosomatik",1;"",0;0,0},2,0)</f>
        <v>0</v>
      </c>
      <c r="T76" s="9">
        <f t="shared" si="3"/>
        <v>0</v>
      </c>
      <c r="U76" s="9">
        <f t="shared" si="1"/>
        <v>1</v>
      </c>
      <c r="V76" s="9">
        <f t="shared" si="4"/>
        <v>0</v>
      </c>
      <c r="W76" s="9">
        <f t="shared" si="5"/>
        <v>0</v>
      </c>
      <c r="X76" s="9">
        <f t="shared" si="6"/>
        <v>0</v>
      </c>
      <c r="Y76" s="9" t="str">
        <f>VLOOKUP($C76,{"29 - Psychiatrie (Erwachsene)","MonatII";"30 - Kinder- und Jugendpsychiatrie","MonatII";"31 - Psychosomatik","MonatII";"","LEER";0,"Leer"},2,0)</f>
        <v>LEER</v>
      </c>
      <c r="Z76" s="9" t="str">
        <f>VLOOKUP($C76,{"29 - Psychiatrie (Erwachsene)","BGI";"30 - Kinder- und Jugendpsychiatrie","BGII";"31 - Psychosomatik","BGI";"","LEER";0,"Leer"},2,0)</f>
        <v>LEER</v>
      </c>
      <c r="AA76" s="9" t="str">
        <f>VLOOKUP($C75,{"29 - Psychiatrie (Erwachsene)","Stationen";"30 - Kinder- und Jugendpsychiatrie","Stationen";"31 - Psychosomatik","Stationen";"","LEER";0,"LEER"},2,0)</f>
        <v>LEER</v>
      </c>
    </row>
    <row r="77" spans="2:27" ht="15" customHeight="1" x14ac:dyDescent="0.25">
      <c r="B77" s="78" t="str">
        <f t="shared" si="0"/>
        <v>!!!</v>
      </c>
      <c r="C77" s="284" t="str">
        <f>IF(LEN($D77)&gt;0,VLOOKUP(TEXT($D77,0),'Angaben Stationen'!$C$14:$D$113,2,0),"")</f>
        <v/>
      </c>
      <c r="D77" s="285"/>
      <c r="E77" s="286" t="str">
        <f>IF(LEN($D77)&gt;0,VLOOKUP(TEXT($D77,0),'Angaben Stationen'!$C$14:$E$113,3,0),"")</f>
        <v/>
      </c>
      <c r="F77" s="287"/>
      <c r="G77" s="288"/>
      <c r="H77" s="289"/>
      <c r="I77" s="72"/>
      <c r="R77" s="9">
        <f t="shared" si="2"/>
        <v>0</v>
      </c>
      <c r="S77" s="9">
        <f>VLOOKUP($C77,{"29 - Psychiatrie (Erwachsene)",1;"30 - Kinder- und Jugendpsychiatrie",1;"31 - Psychosomatik",1;"",0;0,0},2,0)</f>
        <v>0</v>
      </c>
      <c r="T77" s="9">
        <f t="shared" si="3"/>
        <v>0</v>
      </c>
      <c r="U77" s="9">
        <f t="shared" si="1"/>
        <v>1</v>
      </c>
      <c r="V77" s="9">
        <f t="shared" si="4"/>
        <v>0</v>
      </c>
      <c r="W77" s="9">
        <f t="shared" si="5"/>
        <v>0</v>
      </c>
      <c r="X77" s="9">
        <f t="shared" si="6"/>
        <v>0</v>
      </c>
      <c r="Y77" s="9" t="str">
        <f>VLOOKUP($C77,{"29 - Psychiatrie (Erwachsene)","MonatII";"30 - Kinder- und Jugendpsychiatrie","MonatII";"31 - Psychosomatik","MonatII";"","LEER";0,"Leer"},2,0)</f>
        <v>LEER</v>
      </c>
      <c r="Z77" s="9" t="str">
        <f>VLOOKUP($C77,{"29 - Psychiatrie (Erwachsene)","BGI";"30 - Kinder- und Jugendpsychiatrie","BGII";"31 - Psychosomatik","BGI";"","LEER";0,"Leer"},2,0)</f>
        <v>LEER</v>
      </c>
      <c r="AA77" s="9" t="str">
        <f>VLOOKUP($C76,{"29 - Psychiatrie (Erwachsene)","Stationen";"30 - Kinder- und Jugendpsychiatrie","Stationen";"31 - Psychosomatik","Stationen";"","LEER";0,"LEER"},2,0)</f>
        <v>LEER</v>
      </c>
    </row>
    <row r="78" spans="2:27" ht="15" customHeight="1" x14ac:dyDescent="0.25">
      <c r="B78" s="78" t="str">
        <f t="shared" si="0"/>
        <v>!!!</v>
      </c>
      <c r="C78" s="284" t="str">
        <f>IF(LEN($D78)&gt;0,VLOOKUP(TEXT($D78,0),'Angaben Stationen'!$C$14:$D$113,2,0),"")</f>
        <v/>
      </c>
      <c r="D78" s="285"/>
      <c r="E78" s="286" t="str">
        <f>IF(LEN($D78)&gt;0,VLOOKUP(TEXT($D78,0),'Angaben Stationen'!$C$14:$E$113,3,0),"")</f>
        <v/>
      </c>
      <c r="F78" s="287"/>
      <c r="G78" s="288"/>
      <c r="H78" s="289"/>
      <c r="I78" s="72"/>
      <c r="R78" s="9">
        <f t="shared" si="2"/>
        <v>0</v>
      </c>
      <c r="S78" s="9">
        <f>VLOOKUP($C78,{"29 - Psychiatrie (Erwachsene)",1;"30 - Kinder- und Jugendpsychiatrie",1;"31 - Psychosomatik",1;"",0;0,0},2,0)</f>
        <v>0</v>
      </c>
      <c r="T78" s="9">
        <f t="shared" si="3"/>
        <v>0</v>
      </c>
      <c r="U78" s="9">
        <f t="shared" si="1"/>
        <v>1</v>
      </c>
      <c r="V78" s="9">
        <f t="shared" si="4"/>
        <v>0</v>
      </c>
      <c r="W78" s="9">
        <f t="shared" si="5"/>
        <v>0</v>
      </c>
      <c r="X78" s="9">
        <f t="shared" si="6"/>
        <v>0</v>
      </c>
      <c r="Y78" s="9" t="str">
        <f>VLOOKUP($C78,{"29 - Psychiatrie (Erwachsene)","MonatII";"30 - Kinder- und Jugendpsychiatrie","MonatII";"31 - Psychosomatik","MonatII";"","LEER";0,"Leer"},2,0)</f>
        <v>LEER</v>
      </c>
      <c r="Z78" s="9" t="str">
        <f>VLOOKUP($C78,{"29 - Psychiatrie (Erwachsene)","BGI";"30 - Kinder- und Jugendpsychiatrie","BGII";"31 - Psychosomatik","BGI";"","LEER";0,"Leer"},2,0)</f>
        <v>LEER</v>
      </c>
      <c r="AA78" s="9" t="str">
        <f>VLOOKUP($C77,{"29 - Psychiatrie (Erwachsene)","Stationen";"30 - Kinder- und Jugendpsychiatrie","Stationen";"31 - Psychosomatik","Stationen";"","LEER";0,"LEER"},2,0)</f>
        <v>LEER</v>
      </c>
    </row>
    <row r="79" spans="2:27" ht="15" customHeight="1" x14ac:dyDescent="0.25">
      <c r="B79" s="78" t="str">
        <f t="shared" si="0"/>
        <v>!!!</v>
      </c>
      <c r="C79" s="284" t="str">
        <f>IF(LEN($D79)&gt;0,VLOOKUP(TEXT($D79,0),'Angaben Stationen'!$C$14:$D$113,2,0),"")</f>
        <v/>
      </c>
      <c r="D79" s="285"/>
      <c r="E79" s="286" t="str">
        <f>IF(LEN($D79)&gt;0,VLOOKUP(TEXT($D79,0),'Angaben Stationen'!$C$14:$E$113,3,0),"")</f>
        <v/>
      </c>
      <c r="F79" s="287"/>
      <c r="G79" s="288"/>
      <c r="H79" s="289"/>
      <c r="I79" s="72"/>
      <c r="R79" s="9">
        <f t="shared" si="2"/>
        <v>0</v>
      </c>
      <c r="S79" s="9">
        <f>VLOOKUP($C79,{"29 - Psychiatrie (Erwachsene)",1;"30 - Kinder- und Jugendpsychiatrie",1;"31 - Psychosomatik",1;"",0;0,0},2,0)</f>
        <v>0</v>
      </c>
      <c r="T79" s="9">
        <f t="shared" si="3"/>
        <v>0</v>
      </c>
      <c r="U79" s="9">
        <f t="shared" si="1"/>
        <v>1</v>
      </c>
      <c r="V79" s="9">
        <f t="shared" si="4"/>
        <v>0</v>
      </c>
      <c r="W79" s="9">
        <f t="shared" si="5"/>
        <v>0</v>
      </c>
      <c r="X79" s="9">
        <f t="shared" si="6"/>
        <v>0</v>
      </c>
      <c r="Y79" s="9" t="str">
        <f>VLOOKUP($C79,{"29 - Psychiatrie (Erwachsene)","MonatII";"30 - Kinder- und Jugendpsychiatrie","MonatII";"31 - Psychosomatik","MonatII";"","LEER";0,"Leer"},2,0)</f>
        <v>LEER</v>
      </c>
      <c r="Z79" s="9" t="str">
        <f>VLOOKUP($C79,{"29 - Psychiatrie (Erwachsene)","BGI";"30 - Kinder- und Jugendpsychiatrie","BGII";"31 - Psychosomatik","BGI";"","LEER";0,"Leer"},2,0)</f>
        <v>LEER</v>
      </c>
      <c r="AA79" s="9" t="str">
        <f>VLOOKUP($C78,{"29 - Psychiatrie (Erwachsene)","Stationen";"30 - Kinder- und Jugendpsychiatrie","Stationen";"31 - Psychosomatik","Stationen";"","LEER";0,"LEER"},2,0)</f>
        <v>LEER</v>
      </c>
    </row>
    <row r="80" spans="2:27" ht="15" customHeight="1" x14ac:dyDescent="0.25">
      <c r="B80" s="78" t="str">
        <f t="shared" ref="B80:B135" si="7">IF(SUM(S80:X80)&lt;6,"!!!","")</f>
        <v>!!!</v>
      </c>
      <c r="C80" s="284" t="str">
        <f>IF(LEN($D80)&gt;0,VLOOKUP(TEXT($D80,0),'Angaben Stationen'!$C$14:$D$113,2,0),"")</f>
        <v/>
      </c>
      <c r="D80" s="285"/>
      <c r="E80" s="286" t="str">
        <f>IF(LEN($D80)&gt;0,VLOOKUP(TEXT($D80,0),'Angaben Stationen'!$C$14:$E$113,3,0),"")</f>
        <v/>
      </c>
      <c r="F80" s="287"/>
      <c r="G80" s="288"/>
      <c r="H80" s="289"/>
      <c r="I80" s="72"/>
      <c r="R80" s="9">
        <f t="shared" si="2"/>
        <v>0</v>
      </c>
      <c r="S80" s="9">
        <f>VLOOKUP($C80,{"29 - Psychiatrie (Erwachsene)",1;"30 - Kinder- und Jugendpsychiatrie",1;"31 - Psychosomatik",1;"",0;0,0},2,0)</f>
        <v>0</v>
      </c>
      <c r="T80" s="9">
        <f t="shared" si="3"/>
        <v>0</v>
      </c>
      <c r="U80" s="9">
        <f t="shared" ref="U80:U134" si="8">IF($E80&lt;&gt;0,1,0)</f>
        <v>1</v>
      </c>
      <c r="V80" s="9">
        <f t="shared" si="4"/>
        <v>0</v>
      </c>
      <c r="W80" s="9">
        <f t="shared" si="5"/>
        <v>0</v>
      </c>
      <c r="X80" s="9">
        <f t="shared" si="6"/>
        <v>0</v>
      </c>
      <c r="Y80" s="9" t="str">
        <f>VLOOKUP($C80,{"29 - Psychiatrie (Erwachsene)","MonatII";"30 - Kinder- und Jugendpsychiatrie","MonatII";"31 - Psychosomatik","MonatII";"","LEER";0,"Leer"},2,0)</f>
        <v>LEER</v>
      </c>
      <c r="Z80" s="9" t="str">
        <f>VLOOKUP($C80,{"29 - Psychiatrie (Erwachsene)","BGI";"30 - Kinder- und Jugendpsychiatrie","BGII";"31 - Psychosomatik","BGI";"","LEER";0,"Leer"},2,0)</f>
        <v>LEER</v>
      </c>
      <c r="AA80" s="9" t="str">
        <f>VLOOKUP($C79,{"29 - Psychiatrie (Erwachsene)","Stationen";"30 - Kinder- und Jugendpsychiatrie","Stationen";"31 - Psychosomatik","Stationen";"","LEER";0,"LEER"},2,0)</f>
        <v>LEER</v>
      </c>
    </row>
    <row r="81" spans="2:27" ht="15" customHeight="1" x14ac:dyDescent="0.25">
      <c r="B81" s="78" t="str">
        <f t="shared" si="7"/>
        <v>!!!</v>
      </c>
      <c r="C81" s="284" t="str">
        <f>IF(LEN($D81)&gt;0,VLOOKUP(TEXT($D81,0),'Angaben Stationen'!$C$14:$D$113,2,0),"")</f>
        <v/>
      </c>
      <c r="D81" s="285"/>
      <c r="E81" s="286" t="str">
        <f>IF(LEN($D81)&gt;0,VLOOKUP(TEXT($D81,0),'Angaben Stationen'!$C$14:$E$113,3,0),"")</f>
        <v/>
      </c>
      <c r="F81" s="287"/>
      <c r="G81" s="288"/>
      <c r="H81" s="289"/>
      <c r="I81" s="72"/>
      <c r="R81" s="9">
        <f t="shared" ref="R81:R135" si="9">IF(LEN(B81)&gt;0,0,1)</f>
        <v>0</v>
      </c>
      <c r="S81" s="9">
        <f>VLOOKUP($C81,{"29 - Psychiatrie (Erwachsene)",1;"30 - Kinder- und Jugendpsychiatrie",1;"31 - Psychosomatik",1;"",0;0,0},2,0)</f>
        <v>0</v>
      </c>
      <c r="T81" s="9">
        <f t="shared" ref="T81:T135" si="10">IF(VALUE($D81)&gt;0,1,0)</f>
        <v>0</v>
      </c>
      <c r="U81" s="9">
        <f t="shared" si="8"/>
        <v>1</v>
      </c>
      <c r="V81" s="9">
        <f t="shared" ref="V81:V135" si="11">IF(VALUE($F81)&gt;0,1,0)</f>
        <v>0</v>
      </c>
      <c r="W81" s="9">
        <f t="shared" ref="W81:W135" si="12">IF(LEN($G81)&gt;0,1,0)</f>
        <v>0</v>
      </c>
      <c r="X81" s="9">
        <f t="shared" ref="X81:X135" si="13">IF(LEN($H81)&gt;0,1,0)</f>
        <v>0</v>
      </c>
      <c r="Y81" s="9" t="str">
        <f>VLOOKUP($C81,{"29 - Psychiatrie (Erwachsene)","MonatII";"30 - Kinder- und Jugendpsychiatrie","MonatII";"31 - Psychosomatik","MonatII";"","LEER";0,"Leer"},2,0)</f>
        <v>LEER</v>
      </c>
      <c r="Z81" s="9" t="str">
        <f>VLOOKUP($C81,{"29 - Psychiatrie (Erwachsene)","BGI";"30 - Kinder- und Jugendpsychiatrie","BGII";"31 - Psychosomatik","BGI";"","LEER";0,"Leer"},2,0)</f>
        <v>LEER</v>
      </c>
      <c r="AA81" s="9" t="str">
        <f>VLOOKUP($C80,{"29 - Psychiatrie (Erwachsene)","Stationen";"30 - Kinder- und Jugendpsychiatrie","Stationen";"31 - Psychosomatik","Stationen";"","LEER";0,"LEER"},2,0)</f>
        <v>LEER</v>
      </c>
    </row>
    <row r="82" spans="2:27" ht="15" customHeight="1" x14ac:dyDescent="0.25">
      <c r="B82" s="78" t="str">
        <f t="shared" si="7"/>
        <v>!!!</v>
      </c>
      <c r="C82" s="284" t="str">
        <f>IF(LEN($D82)&gt;0,VLOOKUP(TEXT($D82,0),'Angaben Stationen'!$C$14:$D$113,2,0),"")</f>
        <v/>
      </c>
      <c r="D82" s="285"/>
      <c r="E82" s="286" t="str">
        <f>IF(LEN($D82)&gt;0,VLOOKUP(TEXT($D82,0),'Angaben Stationen'!$C$14:$E$113,3,0),"")</f>
        <v/>
      </c>
      <c r="F82" s="287"/>
      <c r="G82" s="288"/>
      <c r="H82" s="289"/>
      <c r="I82" s="72"/>
      <c r="R82" s="9">
        <f t="shared" si="9"/>
        <v>0</v>
      </c>
      <c r="S82" s="9">
        <f>VLOOKUP($C82,{"29 - Psychiatrie (Erwachsene)",1;"30 - Kinder- und Jugendpsychiatrie",1;"31 - Psychosomatik",1;"",0;0,0},2,0)</f>
        <v>0</v>
      </c>
      <c r="T82" s="9">
        <f t="shared" si="10"/>
        <v>0</v>
      </c>
      <c r="U82" s="9">
        <f t="shared" si="8"/>
        <v>1</v>
      </c>
      <c r="V82" s="9">
        <f t="shared" si="11"/>
        <v>0</v>
      </c>
      <c r="W82" s="9">
        <f t="shared" si="12"/>
        <v>0</v>
      </c>
      <c r="X82" s="9">
        <f t="shared" si="13"/>
        <v>0</v>
      </c>
      <c r="Y82" s="9" t="str">
        <f>VLOOKUP($C82,{"29 - Psychiatrie (Erwachsene)","MonatII";"30 - Kinder- und Jugendpsychiatrie","MonatII";"31 - Psychosomatik","MonatII";"","LEER";0,"Leer"},2,0)</f>
        <v>LEER</v>
      </c>
      <c r="Z82" s="9" t="str">
        <f>VLOOKUP($C82,{"29 - Psychiatrie (Erwachsene)","BGI";"30 - Kinder- und Jugendpsychiatrie","BGII";"31 - Psychosomatik","BGI";"","LEER";0,"Leer"},2,0)</f>
        <v>LEER</v>
      </c>
      <c r="AA82" s="9" t="str">
        <f>VLOOKUP($C81,{"29 - Psychiatrie (Erwachsene)","Stationen";"30 - Kinder- und Jugendpsychiatrie","Stationen";"31 - Psychosomatik","Stationen";"","LEER";0,"LEER"},2,0)</f>
        <v>LEER</v>
      </c>
    </row>
    <row r="83" spans="2:27" ht="15" customHeight="1" x14ac:dyDescent="0.25">
      <c r="B83" s="78" t="str">
        <f t="shared" si="7"/>
        <v>!!!</v>
      </c>
      <c r="C83" s="284" t="str">
        <f>IF(LEN($D83)&gt;0,VLOOKUP(TEXT($D83,0),'Angaben Stationen'!$C$14:$D$113,2,0),"")</f>
        <v/>
      </c>
      <c r="D83" s="285"/>
      <c r="E83" s="286" t="str">
        <f>IF(LEN($D83)&gt;0,VLOOKUP(TEXT($D83,0),'Angaben Stationen'!$C$14:$E$113,3,0),"")</f>
        <v/>
      </c>
      <c r="F83" s="287"/>
      <c r="G83" s="288"/>
      <c r="H83" s="289"/>
      <c r="I83" s="72"/>
      <c r="R83" s="9">
        <f t="shared" si="9"/>
        <v>0</v>
      </c>
      <c r="S83" s="9">
        <f>VLOOKUP($C83,{"29 - Psychiatrie (Erwachsene)",1;"30 - Kinder- und Jugendpsychiatrie",1;"31 - Psychosomatik",1;"",0;0,0},2,0)</f>
        <v>0</v>
      </c>
      <c r="T83" s="9">
        <f t="shared" si="10"/>
        <v>0</v>
      </c>
      <c r="U83" s="9">
        <f t="shared" si="8"/>
        <v>1</v>
      </c>
      <c r="V83" s="9">
        <f t="shared" si="11"/>
        <v>0</v>
      </c>
      <c r="W83" s="9">
        <f t="shared" si="12"/>
        <v>0</v>
      </c>
      <c r="X83" s="9">
        <f t="shared" si="13"/>
        <v>0</v>
      </c>
      <c r="Y83" s="9" t="str">
        <f>VLOOKUP($C83,{"29 - Psychiatrie (Erwachsene)","MonatII";"30 - Kinder- und Jugendpsychiatrie","MonatII";"31 - Psychosomatik","MonatII";"","LEER";0,"Leer"},2,0)</f>
        <v>LEER</v>
      </c>
      <c r="Z83" s="9" t="str">
        <f>VLOOKUP($C83,{"29 - Psychiatrie (Erwachsene)","BGI";"30 - Kinder- und Jugendpsychiatrie","BGII";"31 - Psychosomatik","BGI";"","LEER";0,"Leer"},2,0)</f>
        <v>LEER</v>
      </c>
      <c r="AA83" s="9" t="str">
        <f>VLOOKUP($C82,{"29 - Psychiatrie (Erwachsene)","Stationen";"30 - Kinder- und Jugendpsychiatrie","Stationen";"31 - Psychosomatik","Stationen";"","LEER";0,"LEER"},2,0)</f>
        <v>LEER</v>
      </c>
    </row>
    <row r="84" spans="2:27" ht="15" customHeight="1" x14ac:dyDescent="0.25">
      <c r="B84" s="78" t="str">
        <f t="shared" si="7"/>
        <v>!!!</v>
      </c>
      <c r="C84" s="284" t="str">
        <f>IF(LEN($D84)&gt;0,VLOOKUP(TEXT($D84,0),'Angaben Stationen'!$C$14:$D$113,2,0),"")</f>
        <v/>
      </c>
      <c r="D84" s="285"/>
      <c r="E84" s="286" t="str">
        <f>IF(LEN($D84)&gt;0,VLOOKUP(TEXT($D84,0),'Angaben Stationen'!$C$14:$E$113,3,0),"")</f>
        <v/>
      </c>
      <c r="F84" s="287"/>
      <c r="G84" s="288"/>
      <c r="H84" s="289"/>
      <c r="I84" s="72"/>
      <c r="R84" s="9">
        <f t="shared" si="9"/>
        <v>0</v>
      </c>
      <c r="S84" s="9">
        <f>VLOOKUP($C84,{"29 - Psychiatrie (Erwachsene)",1;"30 - Kinder- und Jugendpsychiatrie",1;"31 - Psychosomatik",1;"",0;0,0},2,0)</f>
        <v>0</v>
      </c>
      <c r="T84" s="9">
        <f t="shared" si="10"/>
        <v>0</v>
      </c>
      <c r="U84" s="9">
        <f t="shared" si="8"/>
        <v>1</v>
      </c>
      <c r="V84" s="9">
        <f t="shared" si="11"/>
        <v>0</v>
      </c>
      <c r="W84" s="9">
        <f t="shared" si="12"/>
        <v>0</v>
      </c>
      <c r="X84" s="9">
        <f t="shared" si="13"/>
        <v>0</v>
      </c>
      <c r="Y84" s="9" t="str">
        <f>VLOOKUP($C84,{"29 - Psychiatrie (Erwachsene)","MonatII";"30 - Kinder- und Jugendpsychiatrie","MonatII";"31 - Psychosomatik","MonatII";"","LEER";0,"Leer"},2,0)</f>
        <v>LEER</v>
      </c>
      <c r="Z84" s="9" t="str">
        <f>VLOOKUP($C84,{"29 - Psychiatrie (Erwachsene)","BGI";"30 - Kinder- und Jugendpsychiatrie","BGII";"31 - Psychosomatik","BGI";"","LEER";0,"Leer"},2,0)</f>
        <v>LEER</v>
      </c>
      <c r="AA84" s="9" t="str">
        <f>VLOOKUP($C83,{"29 - Psychiatrie (Erwachsene)","Stationen";"30 - Kinder- und Jugendpsychiatrie","Stationen";"31 - Psychosomatik","Stationen";"","LEER";0,"LEER"},2,0)</f>
        <v>LEER</v>
      </c>
    </row>
    <row r="85" spans="2:27" ht="15" customHeight="1" x14ac:dyDescent="0.25">
      <c r="B85" s="78" t="str">
        <f t="shared" si="7"/>
        <v>!!!</v>
      </c>
      <c r="C85" s="284" t="str">
        <f>IF(LEN($D85)&gt;0,VLOOKUP(TEXT($D85,0),'Angaben Stationen'!$C$14:$D$113,2,0),"")</f>
        <v/>
      </c>
      <c r="D85" s="285"/>
      <c r="E85" s="286" t="str">
        <f>IF(LEN($D85)&gt;0,VLOOKUP(TEXT($D85,0),'Angaben Stationen'!$C$14:$E$113,3,0),"")</f>
        <v/>
      </c>
      <c r="F85" s="287"/>
      <c r="G85" s="288"/>
      <c r="H85" s="289"/>
      <c r="I85" s="72"/>
      <c r="R85" s="9">
        <f t="shared" si="9"/>
        <v>0</v>
      </c>
      <c r="S85" s="9">
        <f>VLOOKUP($C85,{"29 - Psychiatrie (Erwachsene)",1;"30 - Kinder- und Jugendpsychiatrie",1;"31 - Psychosomatik",1;"",0;0,0},2,0)</f>
        <v>0</v>
      </c>
      <c r="T85" s="9">
        <f t="shared" si="10"/>
        <v>0</v>
      </c>
      <c r="U85" s="9">
        <f t="shared" si="8"/>
        <v>1</v>
      </c>
      <c r="V85" s="9">
        <f t="shared" si="11"/>
        <v>0</v>
      </c>
      <c r="W85" s="9">
        <f t="shared" si="12"/>
        <v>0</v>
      </c>
      <c r="X85" s="9">
        <f t="shared" si="13"/>
        <v>0</v>
      </c>
      <c r="Y85" s="9" t="str">
        <f>VLOOKUP($C85,{"29 - Psychiatrie (Erwachsene)","MonatII";"30 - Kinder- und Jugendpsychiatrie","MonatII";"31 - Psychosomatik","MonatII";"","LEER";0,"Leer"},2,0)</f>
        <v>LEER</v>
      </c>
      <c r="Z85" s="9" t="str">
        <f>VLOOKUP($C85,{"29 - Psychiatrie (Erwachsene)","BGI";"30 - Kinder- und Jugendpsychiatrie","BGII";"31 - Psychosomatik","BGI";"","LEER";0,"Leer"},2,0)</f>
        <v>LEER</v>
      </c>
      <c r="AA85" s="9" t="str">
        <f>VLOOKUP($C84,{"29 - Psychiatrie (Erwachsene)","Stationen";"30 - Kinder- und Jugendpsychiatrie","Stationen";"31 - Psychosomatik","Stationen";"","LEER";0,"LEER"},2,0)</f>
        <v>LEER</v>
      </c>
    </row>
    <row r="86" spans="2:27" ht="15" customHeight="1" x14ac:dyDescent="0.25">
      <c r="B86" s="78" t="str">
        <f t="shared" si="7"/>
        <v>!!!</v>
      </c>
      <c r="C86" s="284" t="str">
        <f>IF(LEN($D86)&gt;0,VLOOKUP(TEXT($D86,0),'Angaben Stationen'!$C$14:$D$113,2,0),"")</f>
        <v/>
      </c>
      <c r="D86" s="285"/>
      <c r="E86" s="286" t="str">
        <f>IF(LEN($D86)&gt;0,VLOOKUP(TEXT($D86,0),'Angaben Stationen'!$C$14:$E$113,3,0),"")</f>
        <v/>
      </c>
      <c r="F86" s="287"/>
      <c r="G86" s="288"/>
      <c r="H86" s="289"/>
      <c r="I86" s="72"/>
      <c r="R86" s="9">
        <f t="shared" si="9"/>
        <v>0</v>
      </c>
      <c r="S86" s="9">
        <f>VLOOKUP($C86,{"29 - Psychiatrie (Erwachsene)",1;"30 - Kinder- und Jugendpsychiatrie",1;"31 - Psychosomatik",1;"",0;0,0},2,0)</f>
        <v>0</v>
      </c>
      <c r="T86" s="9">
        <f t="shared" si="10"/>
        <v>0</v>
      </c>
      <c r="U86" s="9">
        <f t="shared" si="8"/>
        <v>1</v>
      </c>
      <c r="V86" s="9">
        <f t="shared" si="11"/>
        <v>0</v>
      </c>
      <c r="W86" s="9">
        <f t="shared" si="12"/>
        <v>0</v>
      </c>
      <c r="X86" s="9">
        <f t="shared" si="13"/>
        <v>0</v>
      </c>
      <c r="Y86" s="9" t="str">
        <f>VLOOKUP($C86,{"29 - Psychiatrie (Erwachsene)","MonatII";"30 - Kinder- und Jugendpsychiatrie","MonatII";"31 - Psychosomatik","MonatII";"","LEER";0,"Leer"},2,0)</f>
        <v>LEER</v>
      </c>
      <c r="Z86" s="9" t="str">
        <f>VLOOKUP($C86,{"29 - Psychiatrie (Erwachsene)","BGI";"30 - Kinder- und Jugendpsychiatrie","BGII";"31 - Psychosomatik","BGI";"","LEER";0,"Leer"},2,0)</f>
        <v>LEER</v>
      </c>
      <c r="AA86" s="9" t="str">
        <f>VLOOKUP($C85,{"29 - Psychiatrie (Erwachsene)","Stationen";"30 - Kinder- und Jugendpsychiatrie","Stationen";"31 - Psychosomatik","Stationen";"","LEER";0,"LEER"},2,0)</f>
        <v>LEER</v>
      </c>
    </row>
    <row r="87" spans="2:27" ht="15" customHeight="1" x14ac:dyDescent="0.25">
      <c r="B87" s="78" t="str">
        <f t="shared" si="7"/>
        <v>!!!</v>
      </c>
      <c r="C87" s="284" t="str">
        <f>IF(LEN($D87)&gt;0,VLOOKUP(TEXT($D87,0),'Angaben Stationen'!$C$14:$D$113,2,0),"")</f>
        <v/>
      </c>
      <c r="D87" s="285"/>
      <c r="E87" s="286" t="str">
        <f>IF(LEN($D87)&gt;0,VLOOKUP(TEXT($D87,0),'Angaben Stationen'!$C$14:$E$113,3,0),"")</f>
        <v/>
      </c>
      <c r="F87" s="287"/>
      <c r="G87" s="288"/>
      <c r="H87" s="289"/>
      <c r="I87" s="72"/>
      <c r="R87" s="9">
        <f t="shared" si="9"/>
        <v>0</v>
      </c>
      <c r="S87" s="9">
        <f>VLOOKUP($C87,{"29 - Psychiatrie (Erwachsene)",1;"30 - Kinder- und Jugendpsychiatrie",1;"31 - Psychosomatik",1;"",0;0,0},2,0)</f>
        <v>0</v>
      </c>
      <c r="T87" s="9">
        <f t="shared" si="10"/>
        <v>0</v>
      </c>
      <c r="U87" s="9">
        <f t="shared" si="8"/>
        <v>1</v>
      </c>
      <c r="V87" s="9">
        <f t="shared" si="11"/>
        <v>0</v>
      </c>
      <c r="W87" s="9">
        <f t="shared" si="12"/>
        <v>0</v>
      </c>
      <c r="X87" s="9">
        <f t="shared" si="13"/>
        <v>0</v>
      </c>
      <c r="Y87" s="9" t="str">
        <f>VLOOKUP($C87,{"29 - Psychiatrie (Erwachsene)","MonatII";"30 - Kinder- und Jugendpsychiatrie","MonatII";"31 - Psychosomatik","MonatII";"","LEER";0,"Leer"},2,0)</f>
        <v>LEER</v>
      </c>
      <c r="Z87" s="9" t="str">
        <f>VLOOKUP($C87,{"29 - Psychiatrie (Erwachsene)","BGI";"30 - Kinder- und Jugendpsychiatrie","BGII";"31 - Psychosomatik","BGI";"","LEER";0,"Leer"},2,0)</f>
        <v>LEER</v>
      </c>
      <c r="AA87" s="9" t="str">
        <f>VLOOKUP($C86,{"29 - Psychiatrie (Erwachsene)","Stationen";"30 - Kinder- und Jugendpsychiatrie","Stationen";"31 - Psychosomatik","Stationen";"","LEER";0,"LEER"},2,0)</f>
        <v>LEER</v>
      </c>
    </row>
    <row r="88" spans="2:27" ht="15" customHeight="1" x14ac:dyDescent="0.25">
      <c r="B88" s="78" t="str">
        <f t="shared" si="7"/>
        <v>!!!</v>
      </c>
      <c r="C88" s="284" t="str">
        <f>IF(LEN($D88)&gt;0,VLOOKUP(TEXT($D88,0),'Angaben Stationen'!$C$14:$D$113,2,0),"")</f>
        <v/>
      </c>
      <c r="D88" s="285"/>
      <c r="E88" s="286" t="str">
        <f>IF(LEN($D88)&gt;0,VLOOKUP(TEXT($D88,0),'Angaben Stationen'!$C$14:$E$113,3,0),"")</f>
        <v/>
      </c>
      <c r="F88" s="287"/>
      <c r="G88" s="288"/>
      <c r="H88" s="289"/>
      <c r="I88" s="72"/>
      <c r="R88" s="9">
        <f t="shared" si="9"/>
        <v>0</v>
      </c>
      <c r="S88" s="9">
        <f>VLOOKUP($C88,{"29 - Psychiatrie (Erwachsene)",1;"30 - Kinder- und Jugendpsychiatrie",1;"31 - Psychosomatik",1;"",0;0,0},2,0)</f>
        <v>0</v>
      </c>
      <c r="T88" s="9">
        <f t="shared" si="10"/>
        <v>0</v>
      </c>
      <c r="U88" s="9">
        <f t="shared" si="8"/>
        <v>1</v>
      </c>
      <c r="V88" s="9">
        <f t="shared" si="11"/>
        <v>0</v>
      </c>
      <c r="W88" s="9">
        <f t="shared" si="12"/>
        <v>0</v>
      </c>
      <c r="X88" s="9">
        <f t="shared" si="13"/>
        <v>0</v>
      </c>
      <c r="Y88" s="9" t="str">
        <f>VLOOKUP($C88,{"29 - Psychiatrie (Erwachsene)","MonatII";"30 - Kinder- und Jugendpsychiatrie","MonatII";"31 - Psychosomatik","MonatII";"","LEER";0,"Leer"},2,0)</f>
        <v>LEER</v>
      </c>
      <c r="Z88" s="9" t="str">
        <f>VLOOKUP($C88,{"29 - Psychiatrie (Erwachsene)","BGI";"30 - Kinder- und Jugendpsychiatrie","BGII";"31 - Psychosomatik","BGI";"","LEER";0,"Leer"},2,0)</f>
        <v>LEER</v>
      </c>
      <c r="AA88" s="9" t="str">
        <f>VLOOKUP($C87,{"29 - Psychiatrie (Erwachsene)","Stationen";"30 - Kinder- und Jugendpsychiatrie","Stationen";"31 - Psychosomatik","Stationen";"","LEER";0,"LEER"},2,0)</f>
        <v>LEER</v>
      </c>
    </row>
    <row r="89" spans="2:27" ht="15" customHeight="1" x14ac:dyDescent="0.25">
      <c r="B89" s="78" t="str">
        <f t="shared" si="7"/>
        <v>!!!</v>
      </c>
      <c r="C89" s="284" t="str">
        <f>IF(LEN($D89)&gt;0,VLOOKUP(TEXT($D89,0),'Angaben Stationen'!$C$14:$D$113,2,0),"")</f>
        <v/>
      </c>
      <c r="D89" s="285"/>
      <c r="E89" s="286" t="str">
        <f>IF(LEN($D89)&gt;0,VLOOKUP(TEXT($D89,0),'Angaben Stationen'!$C$14:$E$113,3,0),"")</f>
        <v/>
      </c>
      <c r="F89" s="287"/>
      <c r="G89" s="288"/>
      <c r="H89" s="289"/>
      <c r="I89" s="72"/>
      <c r="R89" s="9">
        <f t="shared" si="9"/>
        <v>0</v>
      </c>
      <c r="S89" s="9">
        <f>VLOOKUP($C89,{"29 - Psychiatrie (Erwachsene)",1;"30 - Kinder- und Jugendpsychiatrie",1;"31 - Psychosomatik",1;"",0;0,0},2,0)</f>
        <v>0</v>
      </c>
      <c r="T89" s="9">
        <f t="shared" si="10"/>
        <v>0</v>
      </c>
      <c r="U89" s="9">
        <f t="shared" si="8"/>
        <v>1</v>
      </c>
      <c r="V89" s="9">
        <f t="shared" si="11"/>
        <v>0</v>
      </c>
      <c r="W89" s="9">
        <f t="shared" si="12"/>
        <v>0</v>
      </c>
      <c r="X89" s="9">
        <f t="shared" si="13"/>
        <v>0</v>
      </c>
      <c r="Y89" s="9" t="str">
        <f>VLOOKUP($C89,{"29 - Psychiatrie (Erwachsene)","MonatII";"30 - Kinder- und Jugendpsychiatrie","MonatII";"31 - Psychosomatik","MonatII";"","LEER";0,"Leer"},2,0)</f>
        <v>LEER</v>
      </c>
      <c r="Z89" s="9" t="str">
        <f>VLOOKUP($C89,{"29 - Psychiatrie (Erwachsene)","BGI";"30 - Kinder- und Jugendpsychiatrie","BGII";"31 - Psychosomatik","BGI";"","LEER";0,"Leer"},2,0)</f>
        <v>LEER</v>
      </c>
      <c r="AA89" s="9" t="str">
        <f>VLOOKUP($C88,{"29 - Psychiatrie (Erwachsene)","Stationen";"30 - Kinder- und Jugendpsychiatrie","Stationen";"31 - Psychosomatik","Stationen";"","LEER";0,"LEER"},2,0)</f>
        <v>LEER</v>
      </c>
    </row>
    <row r="90" spans="2:27" ht="15" customHeight="1" x14ac:dyDescent="0.25">
      <c r="B90" s="78" t="str">
        <f t="shared" si="7"/>
        <v>!!!</v>
      </c>
      <c r="C90" s="284" t="str">
        <f>IF(LEN($D90)&gt;0,VLOOKUP(TEXT($D90,0),'Angaben Stationen'!$C$14:$D$113,2,0),"")</f>
        <v/>
      </c>
      <c r="D90" s="285"/>
      <c r="E90" s="286" t="str">
        <f>IF(LEN($D90)&gt;0,VLOOKUP(TEXT($D90,0),'Angaben Stationen'!$C$14:$E$113,3,0),"")</f>
        <v/>
      </c>
      <c r="F90" s="287"/>
      <c r="G90" s="288"/>
      <c r="H90" s="289"/>
      <c r="I90" s="72"/>
      <c r="R90" s="9">
        <f t="shared" si="9"/>
        <v>0</v>
      </c>
      <c r="S90" s="9">
        <f>VLOOKUP($C90,{"29 - Psychiatrie (Erwachsene)",1;"30 - Kinder- und Jugendpsychiatrie",1;"31 - Psychosomatik",1;"",0;0,0},2,0)</f>
        <v>0</v>
      </c>
      <c r="T90" s="9">
        <f t="shared" si="10"/>
        <v>0</v>
      </c>
      <c r="U90" s="9">
        <f t="shared" si="8"/>
        <v>1</v>
      </c>
      <c r="V90" s="9">
        <f t="shared" si="11"/>
        <v>0</v>
      </c>
      <c r="W90" s="9">
        <f t="shared" si="12"/>
        <v>0</v>
      </c>
      <c r="X90" s="9">
        <f t="shared" si="13"/>
        <v>0</v>
      </c>
      <c r="Y90" s="9" t="str">
        <f>VLOOKUP($C90,{"29 - Psychiatrie (Erwachsene)","MonatII";"30 - Kinder- und Jugendpsychiatrie","MonatII";"31 - Psychosomatik","MonatII";"","LEER";0,"Leer"},2,0)</f>
        <v>LEER</v>
      </c>
      <c r="Z90" s="9" t="str">
        <f>VLOOKUP($C90,{"29 - Psychiatrie (Erwachsene)","BGI";"30 - Kinder- und Jugendpsychiatrie","BGII";"31 - Psychosomatik","BGI";"","LEER";0,"Leer"},2,0)</f>
        <v>LEER</v>
      </c>
      <c r="AA90" s="9" t="str">
        <f>VLOOKUP($C89,{"29 - Psychiatrie (Erwachsene)","Stationen";"30 - Kinder- und Jugendpsychiatrie","Stationen";"31 - Psychosomatik","Stationen";"","LEER";0,"LEER"},2,0)</f>
        <v>LEER</v>
      </c>
    </row>
    <row r="91" spans="2:27" ht="15" customHeight="1" x14ac:dyDescent="0.25">
      <c r="B91" s="78" t="str">
        <f t="shared" si="7"/>
        <v>!!!</v>
      </c>
      <c r="C91" s="284" t="str">
        <f>IF(LEN($D91)&gt;0,VLOOKUP(TEXT($D91,0),'Angaben Stationen'!$C$14:$D$113,2,0),"")</f>
        <v/>
      </c>
      <c r="D91" s="285"/>
      <c r="E91" s="286" t="str">
        <f>IF(LEN($D91)&gt;0,VLOOKUP(TEXT($D91,0),'Angaben Stationen'!$C$14:$E$113,3,0),"")</f>
        <v/>
      </c>
      <c r="F91" s="287"/>
      <c r="G91" s="288"/>
      <c r="H91" s="289"/>
      <c r="I91" s="72"/>
      <c r="R91" s="9">
        <f t="shared" si="9"/>
        <v>0</v>
      </c>
      <c r="S91" s="9">
        <f>VLOOKUP($C91,{"29 - Psychiatrie (Erwachsene)",1;"30 - Kinder- und Jugendpsychiatrie",1;"31 - Psychosomatik",1;"",0;0,0},2,0)</f>
        <v>0</v>
      </c>
      <c r="T91" s="9">
        <f t="shared" si="10"/>
        <v>0</v>
      </c>
      <c r="U91" s="9">
        <f t="shared" si="8"/>
        <v>1</v>
      </c>
      <c r="V91" s="9">
        <f t="shared" si="11"/>
        <v>0</v>
      </c>
      <c r="W91" s="9">
        <f t="shared" si="12"/>
        <v>0</v>
      </c>
      <c r="X91" s="9">
        <f t="shared" si="13"/>
        <v>0</v>
      </c>
      <c r="Y91" s="9" t="str">
        <f>VLOOKUP($C91,{"29 - Psychiatrie (Erwachsene)","MonatII";"30 - Kinder- und Jugendpsychiatrie","MonatII";"31 - Psychosomatik","MonatII";"","LEER";0,"Leer"},2,0)</f>
        <v>LEER</v>
      </c>
      <c r="Z91" s="9" t="str">
        <f>VLOOKUP($C91,{"29 - Psychiatrie (Erwachsene)","BGI";"30 - Kinder- und Jugendpsychiatrie","BGII";"31 - Psychosomatik","BGI";"","LEER";0,"Leer"},2,0)</f>
        <v>LEER</v>
      </c>
      <c r="AA91" s="9" t="str">
        <f>VLOOKUP($C90,{"29 - Psychiatrie (Erwachsene)","Stationen";"30 - Kinder- und Jugendpsychiatrie","Stationen";"31 - Psychosomatik","Stationen";"","LEER";0,"LEER"},2,0)</f>
        <v>LEER</v>
      </c>
    </row>
    <row r="92" spans="2:27" ht="15" customHeight="1" x14ac:dyDescent="0.25">
      <c r="B92" s="78" t="str">
        <f t="shared" si="7"/>
        <v>!!!</v>
      </c>
      <c r="C92" s="284" t="str">
        <f>IF(LEN($D92)&gt;0,VLOOKUP(TEXT($D92,0),'Angaben Stationen'!$C$14:$D$113,2,0),"")</f>
        <v/>
      </c>
      <c r="D92" s="285"/>
      <c r="E92" s="286" t="str">
        <f>IF(LEN($D92)&gt;0,VLOOKUP(TEXT($D92,0),'Angaben Stationen'!$C$14:$E$113,3,0),"")</f>
        <v/>
      </c>
      <c r="F92" s="287"/>
      <c r="G92" s="288"/>
      <c r="H92" s="289"/>
      <c r="I92" s="72"/>
      <c r="R92" s="9">
        <f t="shared" si="9"/>
        <v>0</v>
      </c>
      <c r="S92" s="9">
        <f>VLOOKUP($C92,{"29 - Psychiatrie (Erwachsene)",1;"30 - Kinder- und Jugendpsychiatrie",1;"31 - Psychosomatik",1;"",0;0,0},2,0)</f>
        <v>0</v>
      </c>
      <c r="T92" s="9">
        <f t="shared" si="10"/>
        <v>0</v>
      </c>
      <c r="U92" s="9">
        <f t="shared" si="8"/>
        <v>1</v>
      </c>
      <c r="V92" s="9">
        <f t="shared" si="11"/>
        <v>0</v>
      </c>
      <c r="W92" s="9">
        <f t="shared" si="12"/>
        <v>0</v>
      </c>
      <c r="X92" s="9">
        <f t="shared" si="13"/>
        <v>0</v>
      </c>
      <c r="Y92" s="9" t="str">
        <f>VLOOKUP($C92,{"29 - Psychiatrie (Erwachsene)","MonatII";"30 - Kinder- und Jugendpsychiatrie","MonatII";"31 - Psychosomatik","MonatII";"","LEER";0,"Leer"},2,0)</f>
        <v>LEER</v>
      </c>
      <c r="Z92" s="9" t="str">
        <f>VLOOKUP($C92,{"29 - Psychiatrie (Erwachsene)","BGI";"30 - Kinder- und Jugendpsychiatrie","BGII";"31 - Psychosomatik","BGI";"","LEER";0,"Leer"},2,0)</f>
        <v>LEER</v>
      </c>
      <c r="AA92" s="9" t="str">
        <f>VLOOKUP($C91,{"29 - Psychiatrie (Erwachsene)","Stationen";"30 - Kinder- und Jugendpsychiatrie","Stationen";"31 - Psychosomatik","Stationen";"","LEER";0,"LEER"},2,0)</f>
        <v>LEER</v>
      </c>
    </row>
    <row r="93" spans="2:27" ht="15" customHeight="1" x14ac:dyDescent="0.25">
      <c r="B93" s="78" t="str">
        <f t="shared" si="7"/>
        <v>!!!</v>
      </c>
      <c r="C93" s="284" t="str">
        <f>IF(LEN($D93)&gt;0,VLOOKUP(TEXT($D93,0),'Angaben Stationen'!$C$14:$D$113,2,0),"")</f>
        <v/>
      </c>
      <c r="D93" s="285"/>
      <c r="E93" s="286" t="str">
        <f>IF(LEN($D93)&gt;0,VLOOKUP(TEXT($D93,0),'Angaben Stationen'!$C$14:$E$113,3,0),"")</f>
        <v/>
      </c>
      <c r="F93" s="287"/>
      <c r="G93" s="288"/>
      <c r="H93" s="289"/>
      <c r="I93" s="72"/>
      <c r="R93" s="9">
        <f t="shared" si="9"/>
        <v>0</v>
      </c>
      <c r="S93" s="9">
        <f>VLOOKUP($C93,{"29 - Psychiatrie (Erwachsene)",1;"30 - Kinder- und Jugendpsychiatrie",1;"31 - Psychosomatik",1;"",0;0,0},2,0)</f>
        <v>0</v>
      </c>
      <c r="T93" s="9">
        <f t="shared" si="10"/>
        <v>0</v>
      </c>
      <c r="U93" s="9">
        <f t="shared" si="8"/>
        <v>1</v>
      </c>
      <c r="V93" s="9">
        <f t="shared" si="11"/>
        <v>0</v>
      </c>
      <c r="W93" s="9">
        <f t="shared" si="12"/>
        <v>0</v>
      </c>
      <c r="X93" s="9">
        <f t="shared" si="13"/>
        <v>0</v>
      </c>
      <c r="Y93" s="9" t="str">
        <f>VLOOKUP($C93,{"29 - Psychiatrie (Erwachsene)","MonatII";"30 - Kinder- und Jugendpsychiatrie","MonatII";"31 - Psychosomatik","MonatII";"","LEER";0,"Leer"},2,0)</f>
        <v>LEER</v>
      </c>
      <c r="Z93" s="9" t="str">
        <f>VLOOKUP($C93,{"29 - Psychiatrie (Erwachsene)","BGI";"30 - Kinder- und Jugendpsychiatrie","BGII";"31 - Psychosomatik","BGI";"","LEER";0,"Leer"},2,0)</f>
        <v>LEER</v>
      </c>
      <c r="AA93" s="9" t="str">
        <f>VLOOKUP($C92,{"29 - Psychiatrie (Erwachsene)","Stationen";"30 - Kinder- und Jugendpsychiatrie","Stationen";"31 - Psychosomatik","Stationen";"","LEER";0,"LEER"},2,0)</f>
        <v>LEER</v>
      </c>
    </row>
    <row r="94" spans="2:27" ht="15" customHeight="1" x14ac:dyDescent="0.25">
      <c r="B94" s="78" t="str">
        <f t="shared" si="7"/>
        <v>!!!</v>
      </c>
      <c r="C94" s="284" t="str">
        <f>IF(LEN($D94)&gt;0,VLOOKUP(TEXT($D94,0),'Angaben Stationen'!$C$14:$D$113,2,0),"")</f>
        <v/>
      </c>
      <c r="D94" s="285"/>
      <c r="E94" s="286" t="str">
        <f>IF(LEN($D94)&gt;0,VLOOKUP(TEXT($D94,0),'Angaben Stationen'!$C$14:$E$113,3,0),"")</f>
        <v/>
      </c>
      <c r="F94" s="287"/>
      <c r="G94" s="288"/>
      <c r="H94" s="289"/>
      <c r="I94" s="72"/>
      <c r="R94" s="9">
        <f t="shared" si="9"/>
        <v>0</v>
      </c>
      <c r="S94" s="9">
        <f>VLOOKUP($C94,{"29 - Psychiatrie (Erwachsene)",1;"30 - Kinder- und Jugendpsychiatrie",1;"31 - Psychosomatik",1;"",0;0,0},2,0)</f>
        <v>0</v>
      </c>
      <c r="T94" s="9">
        <f t="shared" si="10"/>
        <v>0</v>
      </c>
      <c r="U94" s="9">
        <f t="shared" si="8"/>
        <v>1</v>
      </c>
      <c r="V94" s="9">
        <f t="shared" si="11"/>
        <v>0</v>
      </c>
      <c r="W94" s="9">
        <f t="shared" si="12"/>
        <v>0</v>
      </c>
      <c r="X94" s="9">
        <f t="shared" si="13"/>
        <v>0</v>
      </c>
      <c r="Y94" s="9" t="str">
        <f>VLOOKUP($C94,{"29 - Psychiatrie (Erwachsene)","MonatII";"30 - Kinder- und Jugendpsychiatrie","MonatII";"31 - Psychosomatik","MonatII";"","LEER";0,"Leer"},2,0)</f>
        <v>LEER</v>
      </c>
      <c r="Z94" s="9" t="str">
        <f>VLOOKUP($C94,{"29 - Psychiatrie (Erwachsene)","BGI";"30 - Kinder- und Jugendpsychiatrie","BGII";"31 - Psychosomatik","BGI";"","LEER";0,"Leer"},2,0)</f>
        <v>LEER</v>
      </c>
      <c r="AA94" s="9" t="str">
        <f>VLOOKUP($C93,{"29 - Psychiatrie (Erwachsene)","Stationen";"30 - Kinder- und Jugendpsychiatrie","Stationen";"31 - Psychosomatik","Stationen";"","LEER";0,"LEER"},2,0)</f>
        <v>LEER</v>
      </c>
    </row>
    <row r="95" spans="2:27" ht="15" customHeight="1" x14ac:dyDescent="0.25">
      <c r="B95" s="78" t="str">
        <f t="shared" si="7"/>
        <v>!!!</v>
      </c>
      <c r="C95" s="284" t="str">
        <f>IF(LEN($D95)&gt;0,VLOOKUP(TEXT($D95,0),'Angaben Stationen'!$C$14:$D$113,2,0),"")</f>
        <v/>
      </c>
      <c r="D95" s="285"/>
      <c r="E95" s="286" t="str">
        <f>IF(LEN($D95)&gt;0,VLOOKUP(TEXT($D95,0),'Angaben Stationen'!$C$14:$E$113,3,0),"")</f>
        <v/>
      </c>
      <c r="F95" s="287"/>
      <c r="G95" s="288"/>
      <c r="H95" s="289"/>
      <c r="I95" s="72"/>
      <c r="R95" s="9">
        <f t="shared" si="9"/>
        <v>0</v>
      </c>
      <c r="S95" s="9">
        <f>VLOOKUP($C95,{"29 - Psychiatrie (Erwachsene)",1;"30 - Kinder- und Jugendpsychiatrie",1;"31 - Psychosomatik",1;"",0;0,0},2,0)</f>
        <v>0</v>
      </c>
      <c r="T95" s="9">
        <f t="shared" si="10"/>
        <v>0</v>
      </c>
      <c r="U95" s="9">
        <f t="shared" si="8"/>
        <v>1</v>
      </c>
      <c r="V95" s="9">
        <f t="shared" si="11"/>
        <v>0</v>
      </c>
      <c r="W95" s="9">
        <f t="shared" si="12"/>
        <v>0</v>
      </c>
      <c r="X95" s="9">
        <f t="shared" si="13"/>
        <v>0</v>
      </c>
      <c r="Y95" s="9" t="str">
        <f>VLOOKUP($C95,{"29 - Psychiatrie (Erwachsene)","MonatII";"30 - Kinder- und Jugendpsychiatrie","MonatII";"31 - Psychosomatik","MonatII";"","LEER";0,"Leer"},2,0)</f>
        <v>LEER</v>
      </c>
      <c r="Z95" s="9" t="str">
        <f>VLOOKUP($C95,{"29 - Psychiatrie (Erwachsene)","BGI";"30 - Kinder- und Jugendpsychiatrie","BGII";"31 - Psychosomatik","BGI";"","LEER";0,"Leer"},2,0)</f>
        <v>LEER</v>
      </c>
      <c r="AA95" s="9" t="str">
        <f>VLOOKUP($C94,{"29 - Psychiatrie (Erwachsene)","Stationen";"30 - Kinder- und Jugendpsychiatrie","Stationen";"31 - Psychosomatik","Stationen";"","LEER";0,"LEER"},2,0)</f>
        <v>LEER</v>
      </c>
    </row>
    <row r="96" spans="2:27" ht="15" customHeight="1" x14ac:dyDescent="0.25">
      <c r="B96" s="78" t="str">
        <f t="shared" si="7"/>
        <v>!!!</v>
      </c>
      <c r="C96" s="284" t="str">
        <f>IF(LEN($D96)&gt;0,VLOOKUP(TEXT($D96,0),'Angaben Stationen'!$C$14:$D$113,2,0),"")</f>
        <v/>
      </c>
      <c r="D96" s="285"/>
      <c r="E96" s="286" t="str">
        <f>IF(LEN($D96)&gt;0,VLOOKUP(TEXT($D96,0),'Angaben Stationen'!$C$14:$E$113,3,0),"")</f>
        <v/>
      </c>
      <c r="F96" s="287"/>
      <c r="G96" s="288"/>
      <c r="H96" s="289"/>
      <c r="I96" s="72"/>
      <c r="R96" s="9">
        <f t="shared" si="9"/>
        <v>0</v>
      </c>
      <c r="S96" s="9">
        <f>VLOOKUP($C96,{"29 - Psychiatrie (Erwachsene)",1;"30 - Kinder- und Jugendpsychiatrie",1;"31 - Psychosomatik",1;"",0;0,0},2,0)</f>
        <v>0</v>
      </c>
      <c r="T96" s="9">
        <f t="shared" si="10"/>
        <v>0</v>
      </c>
      <c r="U96" s="9">
        <f t="shared" si="8"/>
        <v>1</v>
      </c>
      <c r="V96" s="9">
        <f t="shared" si="11"/>
        <v>0</v>
      </c>
      <c r="W96" s="9">
        <f t="shared" si="12"/>
        <v>0</v>
      </c>
      <c r="X96" s="9">
        <f t="shared" si="13"/>
        <v>0</v>
      </c>
      <c r="Y96" s="9" t="str">
        <f>VLOOKUP($C96,{"29 - Psychiatrie (Erwachsene)","MonatII";"30 - Kinder- und Jugendpsychiatrie","MonatII";"31 - Psychosomatik","MonatII";"","LEER";0,"Leer"},2,0)</f>
        <v>LEER</v>
      </c>
      <c r="Z96" s="9" t="str">
        <f>VLOOKUP($C96,{"29 - Psychiatrie (Erwachsene)","BGI";"30 - Kinder- und Jugendpsychiatrie","BGII";"31 - Psychosomatik","BGI";"","LEER";0,"Leer"},2,0)</f>
        <v>LEER</v>
      </c>
      <c r="AA96" s="9" t="str">
        <f>VLOOKUP($C95,{"29 - Psychiatrie (Erwachsene)","Stationen";"30 - Kinder- und Jugendpsychiatrie","Stationen";"31 - Psychosomatik","Stationen";"","LEER";0,"LEER"},2,0)</f>
        <v>LEER</v>
      </c>
    </row>
    <row r="97" spans="2:27" ht="15" customHeight="1" x14ac:dyDescent="0.25">
      <c r="B97" s="78" t="str">
        <f t="shared" si="7"/>
        <v>!!!</v>
      </c>
      <c r="C97" s="284" t="str">
        <f>IF(LEN($D97)&gt;0,VLOOKUP(TEXT($D97,0),'Angaben Stationen'!$C$14:$D$113,2,0),"")</f>
        <v/>
      </c>
      <c r="D97" s="285"/>
      <c r="E97" s="286" t="str">
        <f>IF(LEN($D97)&gt;0,VLOOKUP(TEXT($D97,0),'Angaben Stationen'!$C$14:$E$113,3,0),"")</f>
        <v/>
      </c>
      <c r="F97" s="287"/>
      <c r="G97" s="288"/>
      <c r="H97" s="289"/>
      <c r="I97" s="72"/>
      <c r="R97" s="9">
        <f t="shared" si="9"/>
        <v>0</v>
      </c>
      <c r="S97" s="9">
        <f>VLOOKUP($C97,{"29 - Psychiatrie (Erwachsene)",1;"30 - Kinder- und Jugendpsychiatrie",1;"31 - Psychosomatik",1;"",0;0,0},2,0)</f>
        <v>0</v>
      </c>
      <c r="T97" s="9">
        <f t="shared" si="10"/>
        <v>0</v>
      </c>
      <c r="U97" s="9">
        <f t="shared" si="8"/>
        <v>1</v>
      </c>
      <c r="V97" s="9">
        <f t="shared" si="11"/>
        <v>0</v>
      </c>
      <c r="W97" s="9">
        <f t="shared" si="12"/>
        <v>0</v>
      </c>
      <c r="X97" s="9">
        <f t="shared" si="13"/>
        <v>0</v>
      </c>
      <c r="Y97" s="9" t="str">
        <f>VLOOKUP($C97,{"29 - Psychiatrie (Erwachsene)","MonatII";"30 - Kinder- und Jugendpsychiatrie","MonatII";"31 - Psychosomatik","MonatII";"","LEER";0,"Leer"},2,0)</f>
        <v>LEER</v>
      </c>
      <c r="Z97" s="9" t="str">
        <f>VLOOKUP($C97,{"29 - Psychiatrie (Erwachsene)","BGI";"30 - Kinder- und Jugendpsychiatrie","BGII";"31 - Psychosomatik","BGI";"","LEER";0,"Leer"},2,0)</f>
        <v>LEER</v>
      </c>
      <c r="AA97" s="9" t="str">
        <f>VLOOKUP($C96,{"29 - Psychiatrie (Erwachsene)","Stationen";"30 - Kinder- und Jugendpsychiatrie","Stationen";"31 - Psychosomatik","Stationen";"","LEER";0,"LEER"},2,0)</f>
        <v>LEER</v>
      </c>
    </row>
    <row r="98" spans="2:27" ht="15" customHeight="1" x14ac:dyDescent="0.25">
      <c r="B98" s="78" t="str">
        <f t="shared" si="7"/>
        <v>!!!</v>
      </c>
      <c r="C98" s="284" t="str">
        <f>IF(LEN($D98)&gt;0,VLOOKUP(TEXT($D98,0),'Angaben Stationen'!$C$14:$D$113,2,0),"")</f>
        <v/>
      </c>
      <c r="D98" s="285"/>
      <c r="E98" s="286" t="str">
        <f>IF(LEN($D98)&gt;0,VLOOKUP(TEXT($D98,0),'Angaben Stationen'!$C$14:$E$113,3,0),"")</f>
        <v/>
      </c>
      <c r="F98" s="287"/>
      <c r="G98" s="288"/>
      <c r="H98" s="289"/>
      <c r="I98" s="72"/>
      <c r="R98" s="9">
        <f t="shared" si="9"/>
        <v>0</v>
      </c>
      <c r="S98" s="9">
        <f>VLOOKUP($C98,{"29 - Psychiatrie (Erwachsene)",1;"30 - Kinder- und Jugendpsychiatrie",1;"31 - Psychosomatik",1;"",0;0,0},2,0)</f>
        <v>0</v>
      </c>
      <c r="T98" s="9">
        <f t="shared" si="10"/>
        <v>0</v>
      </c>
      <c r="U98" s="9">
        <f t="shared" si="8"/>
        <v>1</v>
      </c>
      <c r="V98" s="9">
        <f t="shared" si="11"/>
        <v>0</v>
      </c>
      <c r="W98" s="9">
        <f t="shared" si="12"/>
        <v>0</v>
      </c>
      <c r="X98" s="9">
        <f t="shared" si="13"/>
        <v>0</v>
      </c>
      <c r="Y98" s="9" t="str">
        <f>VLOOKUP($C98,{"29 - Psychiatrie (Erwachsene)","MonatII";"30 - Kinder- und Jugendpsychiatrie","MonatII";"31 - Psychosomatik","MonatII";"","LEER";0,"Leer"},2,0)</f>
        <v>LEER</v>
      </c>
      <c r="Z98" s="9" t="str">
        <f>VLOOKUP($C98,{"29 - Psychiatrie (Erwachsene)","BGI";"30 - Kinder- und Jugendpsychiatrie","BGII";"31 - Psychosomatik","BGI";"","LEER";0,"Leer"},2,0)</f>
        <v>LEER</v>
      </c>
      <c r="AA98" s="9" t="str">
        <f>VLOOKUP($C97,{"29 - Psychiatrie (Erwachsene)","Stationen";"30 - Kinder- und Jugendpsychiatrie","Stationen";"31 - Psychosomatik","Stationen";"","LEER";0,"LEER"},2,0)</f>
        <v>LEER</v>
      </c>
    </row>
    <row r="99" spans="2:27" ht="15" customHeight="1" x14ac:dyDescent="0.25">
      <c r="B99" s="78" t="str">
        <f t="shared" si="7"/>
        <v>!!!</v>
      </c>
      <c r="C99" s="284" t="str">
        <f>IF(LEN($D99)&gt;0,VLOOKUP(TEXT($D99,0),'Angaben Stationen'!$C$14:$D$113,2,0),"")</f>
        <v/>
      </c>
      <c r="D99" s="285"/>
      <c r="E99" s="286" t="str">
        <f>IF(LEN($D99)&gt;0,VLOOKUP(TEXT($D99,0),'Angaben Stationen'!$C$14:$E$113,3,0),"")</f>
        <v/>
      </c>
      <c r="F99" s="287"/>
      <c r="G99" s="288"/>
      <c r="H99" s="289"/>
      <c r="I99" s="72"/>
      <c r="R99" s="9">
        <f t="shared" si="9"/>
        <v>0</v>
      </c>
      <c r="S99" s="9">
        <f>VLOOKUP($C99,{"29 - Psychiatrie (Erwachsene)",1;"30 - Kinder- und Jugendpsychiatrie",1;"31 - Psychosomatik",1;"",0;0,0},2,0)</f>
        <v>0</v>
      </c>
      <c r="T99" s="9">
        <f t="shared" si="10"/>
        <v>0</v>
      </c>
      <c r="U99" s="9">
        <f t="shared" si="8"/>
        <v>1</v>
      </c>
      <c r="V99" s="9">
        <f t="shared" si="11"/>
        <v>0</v>
      </c>
      <c r="W99" s="9">
        <f t="shared" si="12"/>
        <v>0</v>
      </c>
      <c r="X99" s="9">
        <f t="shared" si="13"/>
        <v>0</v>
      </c>
      <c r="Y99" s="9" t="str">
        <f>VLOOKUP($C99,{"29 - Psychiatrie (Erwachsene)","MonatII";"30 - Kinder- und Jugendpsychiatrie","MonatII";"31 - Psychosomatik","MonatII";"","LEER";0,"Leer"},2,0)</f>
        <v>LEER</v>
      </c>
      <c r="Z99" s="9" t="str">
        <f>VLOOKUP($C99,{"29 - Psychiatrie (Erwachsene)","BGI";"30 - Kinder- und Jugendpsychiatrie","BGII";"31 - Psychosomatik","BGI";"","LEER";0,"Leer"},2,0)</f>
        <v>LEER</v>
      </c>
      <c r="AA99" s="9" t="str">
        <f>VLOOKUP($C98,{"29 - Psychiatrie (Erwachsene)","Stationen";"30 - Kinder- und Jugendpsychiatrie","Stationen";"31 - Psychosomatik","Stationen";"","LEER";0,"LEER"},2,0)</f>
        <v>LEER</v>
      </c>
    </row>
    <row r="100" spans="2:27" ht="15" customHeight="1" x14ac:dyDescent="0.25">
      <c r="B100" s="78" t="str">
        <f t="shared" si="7"/>
        <v>!!!</v>
      </c>
      <c r="C100" s="284" t="str">
        <f>IF(LEN($D100)&gt;0,VLOOKUP(TEXT($D100,0),'Angaben Stationen'!$C$14:$D$113,2,0),"")</f>
        <v/>
      </c>
      <c r="D100" s="285"/>
      <c r="E100" s="286" t="str">
        <f>IF(LEN($D100)&gt;0,VLOOKUP(TEXT($D100,0),'Angaben Stationen'!$C$14:$E$113,3,0),"")</f>
        <v/>
      </c>
      <c r="F100" s="287"/>
      <c r="G100" s="288"/>
      <c r="H100" s="289"/>
      <c r="I100" s="72"/>
      <c r="R100" s="9">
        <f t="shared" si="9"/>
        <v>0</v>
      </c>
      <c r="S100" s="9">
        <f>VLOOKUP($C100,{"29 - Psychiatrie (Erwachsene)",1;"30 - Kinder- und Jugendpsychiatrie",1;"31 - Psychosomatik",1;"",0;0,0},2,0)</f>
        <v>0</v>
      </c>
      <c r="T100" s="9">
        <f t="shared" si="10"/>
        <v>0</v>
      </c>
      <c r="U100" s="9">
        <f t="shared" si="8"/>
        <v>1</v>
      </c>
      <c r="V100" s="9">
        <f t="shared" si="11"/>
        <v>0</v>
      </c>
      <c r="W100" s="9">
        <f t="shared" si="12"/>
        <v>0</v>
      </c>
      <c r="X100" s="9">
        <f t="shared" si="13"/>
        <v>0</v>
      </c>
      <c r="Y100" s="9" t="str">
        <f>VLOOKUP($C100,{"29 - Psychiatrie (Erwachsene)","MonatII";"30 - Kinder- und Jugendpsychiatrie","MonatII";"31 - Psychosomatik","MonatII";"","LEER";0,"Leer"},2,0)</f>
        <v>LEER</v>
      </c>
      <c r="Z100" s="9" t="str">
        <f>VLOOKUP($C100,{"29 - Psychiatrie (Erwachsene)","BGI";"30 - Kinder- und Jugendpsychiatrie","BGII";"31 - Psychosomatik","BGI";"","LEER";0,"Leer"},2,0)</f>
        <v>LEER</v>
      </c>
      <c r="AA100" s="9" t="str">
        <f>VLOOKUP($C99,{"29 - Psychiatrie (Erwachsene)","Stationen";"30 - Kinder- und Jugendpsychiatrie","Stationen";"31 - Psychosomatik","Stationen";"","LEER";0,"LEER"},2,0)</f>
        <v>LEER</v>
      </c>
    </row>
    <row r="101" spans="2:27" ht="15" customHeight="1" x14ac:dyDescent="0.25">
      <c r="B101" s="78" t="str">
        <f t="shared" si="7"/>
        <v>!!!</v>
      </c>
      <c r="C101" s="284" t="str">
        <f>IF(LEN($D101)&gt;0,VLOOKUP(TEXT($D101,0),'Angaben Stationen'!$C$14:$D$113,2,0),"")</f>
        <v/>
      </c>
      <c r="D101" s="285"/>
      <c r="E101" s="286" t="str">
        <f>IF(LEN($D101)&gt;0,VLOOKUP(TEXT($D101,0),'Angaben Stationen'!$C$14:$E$113,3,0),"")</f>
        <v/>
      </c>
      <c r="F101" s="287"/>
      <c r="G101" s="288"/>
      <c r="H101" s="289"/>
      <c r="I101" s="72"/>
      <c r="R101" s="9">
        <f t="shared" si="9"/>
        <v>0</v>
      </c>
      <c r="S101" s="9">
        <f>VLOOKUP($C101,{"29 - Psychiatrie (Erwachsene)",1;"30 - Kinder- und Jugendpsychiatrie",1;"31 - Psychosomatik",1;"",0;0,0},2,0)</f>
        <v>0</v>
      </c>
      <c r="T101" s="9">
        <f t="shared" si="10"/>
        <v>0</v>
      </c>
      <c r="U101" s="9">
        <f t="shared" si="8"/>
        <v>1</v>
      </c>
      <c r="V101" s="9">
        <f t="shared" si="11"/>
        <v>0</v>
      </c>
      <c r="W101" s="9">
        <f t="shared" si="12"/>
        <v>0</v>
      </c>
      <c r="X101" s="9">
        <f t="shared" si="13"/>
        <v>0</v>
      </c>
      <c r="Y101" s="9" t="str">
        <f>VLOOKUP($C101,{"29 - Psychiatrie (Erwachsene)","MonatII";"30 - Kinder- und Jugendpsychiatrie","MonatII";"31 - Psychosomatik","MonatII";"","LEER";0,"Leer"},2,0)</f>
        <v>LEER</v>
      </c>
      <c r="Z101" s="9" t="str">
        <f>VLOOKUP($C101,{"29 - Psychiatrie (Erwachsene)","BGI";"30 - Kinder- und Jugendpsychiatrie","BGII";"31 - Psychosomatik","BGI";"","LEER";0,"Leer"},2,0)</f>
        <v>LEER</v>
      </c>
      <c r="AA101" s="9" t="str">
        <f>VLOOKUP($C100,{"29 - Psychiatrie (Erwachsene)","Stationen";"30 - Kinder- und Jugendpsychiatrie","Stationen";"31 - Psychosomatik","Stationen";"","LEER";0,"LEER"},2,0)</f>
        <v>LEER</v>
      </c>
    </row>
    <row r="102" spans="2:27" ht="15" customHeight="1" x14ac:dyDescent="0.25">
      <c r="B102" s="78" t="str">
        <f t="shared" si="7"/>
        <v>!!!</v>
      </c>
      <c r="C102" s="284" t="str">
        <f>IF(LEN($D102)&gt;0,VLOOKUP(TEXT($D102,0),'Angaben Stationen'!$C$14:$D$113,2,0),"")</f>
        <v/>
      </c>
      <c r="D102" s="285"/>
      <c r="E102" s="286" t="str">
        <f>IF(LEN($D102)&gt;0,VLOOKUP(TEXT($D102,0),'Angaben Stationen'!$C$14:$E$113,3,0),"")</f>
        <v/>
      </c>
      <c r="F102" s="287"/>
      <c r="G102" s="288"/>
      <c r="H102" s="289"/>
      <c r="I102" s="72"/>
      <c r="R102" s="9">
        <f t="shared" si="9"/>
        <v>0</v>
      </c>
      <c r="S102" s="9">
        <f>VLOOKUP($C102,{"29 - Psychiatrie (Erwachsene)",1;"30 - Kinder- und Jugendpsychiatrie",1;"31 - Psychosomatik",1;"",0;0,0},2,0)</f>
        <v>0</v>
      </c>
      <c r="T102" s="9">
        <f t="shared" si="10"/>
        <v>0</v>
      </c>
      <c r="U102" s="9">
        <f t="shared" si="8"/>
        <v>1</v>
      </c>
      <c r="V102" s="9">
        <f t="shared" si="11"/>
        <v>0</v>
      </c>
      <c r="W102" s="9">
        <f t="shared" si="12"/>
        <v>0</v>
      </c>
      <c r="X102" s="9">
        <f t="shared" si="13"/>
        <v>0</v>
      </c>
      <c r="Y102" s="9" t="str">
        <f>VLOOKUP($C102,{"29 - Psychiatrie (Erwachsene)","MonatII";"30 - Kinder- und Jugendpsychiatrie","MonatII";"31 - Psychosomatik","MonatII";"","LEER";0,"Leer"},2,0)</f>
        <v>LEER</v>
      </c>
      <c r="Z102" s="9" t="str">
        <f>VLOOKUP($C102,{"29 - Psychiatrie (Erwachsene)","BGI";"30 - Kinder- und Jugendpsychiatrie","BGII";"31 - Psychosomatik","BGI";"","LEER";0,"Leer"},2,0)</f>
        <v>LEER</v>
      </c>
      <c r="AA102" s="9" t="str">
        <f>VLOOKUP($C101,{"29 - Psychiatrie (Erwachsene)","Stationen";"30 - Kinder- und Jugendpsychiatrie","Stationen";"31 - Psychosomatik","Stationen";"","LEER";0,"LEER"},2,0)</f>
        <v>LEER</v>
      </c>
    </row>
    <row r="103" spans="2:27" ht="15" customHeight="1" x14ac:dyDescent="0.25">
      <c r="B103" s="78" t="str">
        <f t="shared" si="7"/>
        <v>!!!</v>
      </c>
      <c r="C103" s="284" t="str">
        <f>IF(LEN($D103)&gt;0,VLOOKUP(TEXT($D103,0),'Angaben Stationen'!$C$14:$D$113,2,0),"")</f>
        <v/>
      </c>
      <c r="D103" s="285"/>
      <c r="E103" s="286" t="str">
        <f>IF(LEN($D103)&gt;0,VLOOKUP(TEXT($D103,0),'Angaben Stationen'!$C$14:$E$113,3,0),"")</f>
        <v/>
      </c>
      <c r="F103" s="287"/>
      <c r="G103" s="288"/>
      <c r="H103" s="289"/>
      <c r="I103" s="72"/>
      <c r="R103" s="9">
        <f t="shared" si="9"/>
        <v>0</v>
      </c>
      <c r="S103" s="9">
        <f>VLOOKUP($C103,{"29 - Psychiatrie (Erwachsene)",1;"30 - Kinder- und Jugendpsychiatrie",1;"31 - Psychosomatik",1;"",0;0,0},2,0)</f>
        <v>0</v>
      </c>
      <c r="T103" s="9">
        <f t="shared" si="10"/>
        <v>0</v>
      </c>
      <c r="U103" s="9">
        <f t="shared" si="8"/>
        <v>1</v>
      </c>
      <c r="V103" s="9">
        <f t="shared" si="11"/>
        <v>0</v>
      </c>
      <c r="W103" s="9">
        <f t="shared" si="12"/>
        <v>0</v>
      </c>
      <c r="X103" s="9">
        <f t="shared" si="13"/>
        <v>0</v>
      </c>
      <c r="Y103" s="9" t="str">
        <f>VLOOKUP($C103,{"29 - Psychiatrie (Erwachsene)","MonatII";"30 - Kinder- und Jugendpsychiatrie","MonatII";"31 - Psychosomatik","MonatII";"","LEER";0,"Leer"},2,0)</f>
        <v>LEER</v>
      </c>
      <c r="Z103" s="9" t="str">
        <f>VLOOKUP($C103,{"29 - Psychiatrie (Erwachsene)","BGI";"30 - Kinder- und Jugendpsychiatrie","BGII";"31 - Psychosomatik","BGI";"","LEER";0,"Leer"},2,0)</f>
        <v>LEER</v>
      </c>
      <c r="AA103" s="9" t="str">
        <f>VLOOKUP($C102,{"29 - Psychiatrie (Erwachsene)","Stationen";"30 - Kinder- und Jugendpsychiatrie","Stationen";"31 - Psychosomatik","Stationen";"","LEER";0,"LEER"},2,0)</f>
        <v>LEER</v>
      </c>
    </row>
    <row r="104" spans="2:27" ht="15" customHeight="1" x14ac:dyDescent="0.25">
      <c r="B104" s="78" t="str">
        <f t="shared" si="7"/>
        <v>!!!</v>
      </c>
      <c r="C104" s="284" t="str">
        <f>IF(LEN($D104)&gt;0,VLOOKUP(TEXT($D104,0),'Angaben Stationen'!$C$14:$D$113,2,0),"")</f>
        <v/>
      </c>
      <c r="D104" s="285"/>
      <c r="E104" s="286" t="str">
        <f>IF(LEN($D104)&gt;0,VLOOKUP(TEXT($D104,0),'Angaben Stationen'!$C$14:$E$113,3,0),"")</f>
        <v/>
      </c>
      <c r="F104" s="287"/>
      <c r="G104" s="288"/>
      <c r="H104" s="289"/>
      <c r="I104" s="72"/>
      <c r="R104" s="9">
        <f t="shared" si="9"/>
        <v>0</v>
      </c>
      <c r="S104" s="9">
        <f>VLOOKUP($C104,{"29 - Psychiatrie (Erwachsene)",1;"30 - Kinder- und Jugendpsychiatrie",1;"31 - Psychosomatik",1;"",0;0,0},2,0)</f>
        <v>0</v>
      </c>
      <c r="T104" s="9">
        <f t="shared" si="10"/>
        <v>0</v>
      </c>
      <c r="U104" s="9">
        <f t="shared" si="8"/>
        <v>1</v>
      </c>
      <c r="V104" s="9">
        <f t="shared" si="11"/>
        <v>0</v>
      </c>
      <c r="W104" s="9">
        <f t="shared" si="12"/>
        <v>0</v>
      </c>
      <c r="X104" s="9">
        <f t="shared" si="13"/>
        <v>0</v>
      </c>
      <c r="Y104" s="9" t="str">
        <f>VLOOKUP($C104,{"29 - Psychiatrie (Erwachsene)","MonatII";"30 - Kinder- und Jugendpsychiatrie","MonatII";"31 - Psychosomatik","MonatII";"","LEER";0,"Leer"},2,0)</f>
        <v>LEER</v>
      </c>
      <c r="Z104" s="9" t="str">
        <f>VLOOKUP($C104,{"29 - Psychiatrie (Erwachsene)","BGI";"30 - Kinder- und Jugendpsychiatrie","BGII";"31 - Psychosomatik","BGI";"","LEER";0,"Leer"},2,0)</f>
        <v>LEER</v>
      </c>
      <c r="AA104" s="9" t="str">
        <f>VLOOKUP($C103,{"29 - Psychiatrie (Erwachsene)","Stationen";"30 - Kinder- und Jugendpsychiatrie","Stationen";"31 - Psychosomatik","Stationen";"","LEER";0,"LEER"},2,0)</f>
        <v>LEER</v>
      </c>
    </row>
    <row r="105" spans="2:27" ht="15" customHeight="1" x14ac:dyDescent="0.25">
      <c r="B105" s="78" t="str">
        <f t="shared" si="7"/>
        <v>!!!</v>
      </c>
      <c r="C105" s="284" t="str">
        <f>IF(LEN($D105)&gt;0,VLOOKUP(TEXT($D105,0),'Angaben Stationen'!$C$14:$D$113,2,0),"")</f>
        <v/>
      </c>
      <c r="D105" s="285"/>
      <c r="E105" s="286" t="str">
        <f>IF(LEN($D105)&gt;0,VLOOKUP(TEXT($D105,0),'Angaben Stationen'!$C$14:$E$113,3,0),"")</f>
        <v/>
      </c>
      <c r="F105" s="287"/>
      <c r="G105" s="288"/>
      <c r="H105" s="289"/>
      <c r="I105" s="72"/>
      <c r="R105" s="9">
        <f t="shared" si="9"/>
        <v>0</v>
      </c>
      <c r="S105" s="9">
        <f>VLOOKUP($C105,{"29 - Psychiatrie (Erwachsene)",1;"30 - Kinder- und Jugendpsychiatrie",1;"31 - Psychosomatik",1;"",0;0,0},2,0)</f>
        <v>0</v>
      </c>
      <c r="T105" s="9">
        <f t="shared" si="10"/>
        <v>0</v>
      </c>
      <c r="U105" s="9">
        <f t="shared" si="8"/>
        <v>1</v>
      </c>
      <c r="V105" s="9">
        <f t="shared" si="11"/>
        <v>0</v>
      </c>
      <c r="W105" s="9">
        <f t="shared" si="12"/>
        <v>0</v>
      </c>
      <c r="X105" s="9">
        <f t="shared" si="13"/>
        <v>0</v>
      </c>
      <c r="Y105" s="9" t="str">
        <f>VLOOKUP($C105,{"29 - Psychiatrie (Erwachsene)","MonatII";"30 - Kinder- und Jugendpsychiatrie","MonatII";"31 - Psychosomatik","MonatII";"","LEER";0,"Leer"},2,0)</f>
        <v>LEER</v>
      </c>
      <c r="Z105" s="9" t="str">
        <f>VLOOKUP($C105,{"29 - Psychiatrie (Erwachsene)","BGI";"30 - Kinder- und Jugendpsychiatrie","BGII";"31 - Psychosomatik","BGI";"","LEER";0,"Leer"},2,0)</f>
        <v>LEER</v>
      </c>
      <c r="AA105" s="9" t="str">
        <f>VLOOKUP($C104,{"29 - Psychiatrie (Erwachsene)","Stationen";"30 - Kinder- und Jugendpsychiatrie","Stationen";"31 - Psychosomatik","Stationen";"","LEER";0,"LEER"},2,0)</f>
        <v>LEER</v>
      </c>
    </row>
    <row r="106" spans="2:27" ht="15" customHeight="1" x14ac:dyDescent="0.25">
      <c r="B106" s="78" t="str">
        <f t="shared" si="7"/>
        <v>!!!</v>
      </c>
      <c r="C106" s="284" t="str">
        <f>IF(LEN($D106)&gt;0,VLOOKUP(TEXT($D106,0),'Angaben Stationen'!$C$14:$D$113,2,0),"")</f>
        <v/>
      </c>
      <c r="D106" s="285"/>
      <c r="E106" s="286" t="str">
        <f>IF(LEN($D106)&gt;0,VLOOKUP(TEXT($D106,0),'Angaben Stationen'!$C$14:$E$113,3,0),"")</f>
        <v/>
      </c>
      <c r="F106" s="287"/>
      <c r="G106" s="288"/>
      <c r="H106" s="289"/>
      <c r="I106" s="72"/>
      <c r="R106" s="9">
        <f t="shared" si="9"/>
        <v>0</v>
      </c>
      <c r="S106" s="9">
        <f>VLOOKUP($C106,{"29 - Psychiatrie (Erwachsene)",1;"30 - Kinder- und Jugendpsychiatrie",1;"31 - Psychosomatik",1;"",0;0,0},2,0)</f>
        <v>0</v>
      </c>
      <c r="T106" s="9">
        <f t="shared" si="10"/>
        <v>0</v>
      </c>
      <c r="U106" s="9">
        <f t="shared" si="8"/>
        <v>1</v>
      </c>
      <c r="V106" s="9">
        <f t="shared" si="11"/>
        <v>0</v>
      </c>
      <c r="W106" s="9">
        <f t="shared" si="12"/>
        <v>0</v>
      </c>
      <c r="X106" s="9">
        <f t="shared" si="13"/>
        <v>0</v>
      </c>
      <c r="Y106" s="9" t="str">
        <f>VLOOKUP($C106,{"29 - Psychiatrie (Erwachsene)","MonatII";"30 - Kinder- und Jugendpsychiatrie","MonatII";"31 - Psychosomatik","MonatII";"","LEER";0,"Leer"},2,0)</f>
        <v>LEER</v>
      </c>
      <c r="Z106" s="9" t="str">
        <f>VLOOKUP($C106,{"29 - Psychiatrie (Erwachsene)","BGI";"30 - Kinder- und Jugendpsychiatrie","BGII";"31 - Psychosomatik","BGI";"","LEER";0,"Leer"},2,0)</f>
        <v>LEER</v>
      </c>
      <c r="AA106" s="9" t="str">
        <f>VLOOKUP($C105,{"29 - Psychiatrie (Erwachsene)","Stationen";"30 - Kinder- und Jugendpsychiatrie","Stationen";"31 - Psychosomatik","Stationen";"","LEER";0,"LEER"},2,0)</f>
        <v>LEER</v>
      </c>
    </row>
    <row r="107" spans="2:27" ht="15" customHeight="1" x14ac:dyDescent="0.25">
      <c r="B107" s="78" t="str">
        <f t="shared" si="7"/>
        <v>!!!</v>
      </c>
      <c r="C107" s="284" t="str">
        <f>IF(LEN($D107)&gt;0,VLOOKUP(TEXT($D107,0),'Angaben Stationen'!$C$14:$D$113,2,0),"")</f>
        <v/>
      </c>
      <c r="D107" s="285"/>
      <c r="E107" s="286" t="str">
        <f>IF(LEN($D107)&gt;0,VLOOKUP(TEXT($D107,0),'Angaben Stationen'!$C$14:$E$113,3,0),"")</f>
        <v/>
      </c>
      <c r="F107" s="287"/>
      <c r="G107" s="288"/>
      <c r="H107" s="289"/>
      <c r="I107" s="72"/>
      <c r="R107" s="9">
        <f t="shared" si="9"/>
        <v>0</v>
      </c>
      <c r="S107" s="9">
        <f>VLOOKUP($C107,{"29 - Psychiatrie (Erwachsene)",1;"30 - Kinder- und Jugendpsychiatrie",1;"31 - Psychosomatik",1;"",0;0,0},2,0)</f>
        <v>0</v>
      </c>
      <c r="T107" s="9">
        <f t="shared" si="10"/>
        <v>0</v>
      </c>
      <c r="U107" s="9">
        <f t="shared" si="8"/>
        <v>1</v>
      </c>
      <c r="V107" s="9">
        <f t="shared" si="11"/>
        <v>0</v>
      </c>
      <c r="W107" s="9">
        <f t="shared" si="12"/>
        <v>0</v>
      </c>
      <c r="X107" s="9">
        <f t="shared" si="13"/>
        <v>0</v>
      </c>
      <c r="Y107" s="9" t="str">
        <f>VLOOKUP($C107,{"29 - Psychiatrie (Erwachsene)","MonatII";"30 - Kinder- und Jugendpsychiatrie","MonatII";"31 - Psychosomatik","MonatII";"","LEER";0,"Leer"},2,0)</f>
        <v>LEER</v>
      </c>
      <c r="Z107" s="9" t="str">
        <f>VLOOKUP($C107,{"29 - Psychiatrie (Erwachsene)","BGI";"30 - Kinder- und Jugendpsychiatrie","BGII";"31 - Psychosomatik","BGI";"","LEER";0,"Leer"},2,0)</f>
        <v>LEER</v>
      </c>
      <c r="AA107" s="9" t="str">
        <f>VLOOKUP($C106,{"29 - Psychiatrie (Erwachsene)","Stationen";"30 - Kinder- und Jugendpsychiatrie","Stationen";"31 - Psychosomatik","Stationen";"","LEER";0,"LEER"},2,0)</f>
        <v>LEER</v>
      </c>
    </row>
    <row r="108" spans="2:27" ht="15" customHeight="1" x14ac:dyDescent="0.25">
      <c r="B108" s="78" t="str">
        <f t="shared" si="7"/>
        <v>!!!</v>
      </c>
      <c r="C108" s="284" t="str">
        <f>IF(LEN($D108)&gt;0,VLOOKUP(TEXT($D108,0),'Angaben Stationen'!$C$14:$D$113,2,0),"")</f>
        <v/>
      </c>
      <c r="D108" s="285"/>
      <c r="E108" s="286" t="str">
        <f>IF(LEN($D108)&gt;0,VLOOKUP(TEXT($D108,0),'Angaben Stationen'!$C$14:$E$113,3,0),"")</f>
        <v/>
      </c>
      <c r="F108" s="287"/>
      <c r="G108" s="288"/>
      <c r="H108" s="289"/>
      <c r="I108" s="72"/>
      <c r="R108" s="9">
        <f t="shared" si="9"/>
        <v>0</v>
      </c>
      <c r="S108" s="9">
        <f>VLOOKUP($C108,{"29 - Psychiatrie (Erwachsene)",1;"30 - Kinder- und Jugendpsychiatrie",1;"31 - Psychosomatik",1;"",0;0,0},2,0)</f>
        <v>0</v>
      </c>
      <c r="T108" s="9">
        <f t="shared" si="10"/>
        <v>0</v>
      </c>
      <c r="U108" s="9">
        <f t="shared" si="8"/>
        <v>1</v>
      </c>
      <c r="V108" s="9">
        <f t="shared" si="11"/>
        <v>0</v>
      </c>
      <c r="W108" s="9">
        <f t="shared" si="12"/>
        <v>0</v>
      </c>
      <c r="X108" s="9">
        <f t="shared" si="13"/>
        <v>0</v>
      </c>
      <c r="Y108" s="9" t="str">
        <f>VLOOKUP($C108,{"29 - Psychiatrie (Erwachsene)","MonatII";"30 - Kinder- und Jugendpsychiatrie","MonatII";"31 - Psychosomatik","MonatII";"","LEER";0,"Leer"},2,0)</f>
        <v>LEER</v>
      </c>
      <c r="Z108" s="9" t="str">
        <f>VLOOKUP($C108,{"29 - Psychiatrie (Erwachsene)","BGI";"30 - Kinder- und Jugendpsychiatrie","BGII";"31 - Psychosomatik","BGI";"","LEER";0,"Leer"},2,0)</f>
        <v>LEER</v>
      </c>
      <c r="AA108" s="9" t="str">
        <f>VLOOKUP($C107,{"29 - Psychiatrie (Erwachsene)","Stationen";"30 - Kinder- und Jugendpsychiatrie","Stationen";"31 - Psychosomatik","Stationen";"","LEER";0,"LEER"},2,0)</f>
        <v>LEER</v>
      </c>
    </row>
    <row r="109" spans="2:27" ht="15" customHeight="1" x14ac:dyDescent="0.25">
      <c r="B109" s="78" t="str">
        <f t="shared" si="7"/>
        <v>!!!</v>
      </c>
      <c r="C109" s="284" t="str">
        <f>IF(LEN($D109)&gt;0,VLOOKUP(TEXT($D109,0),'Angaben Stationen'!$C$14:$D$113,2,0),"")</f>
        <v/>
      </c>
      <c r="D109" s="285"/>
      <c r="E109" s="286" t="str">
        <f>IF(LEN($D109)&gt;0,VLOOKUP(TEXT($D109,0),'Angaben Stationen'!$C$14:$E$113,3,0),"")</f>
        <v/>
      </c>
      <c r="F109" s="287"/>
      <c r="G109" s="288"/>
      <c r="H109" s="289"/>
      <c r="I109" s="72"/>
      <c r="R109" s="9">
        <f t="shared" si="9"/>
        <v>0</v>
      </c>
      <c r="S109" s="9">
        <f>VLOOKUP($C109,{"29 - Psychiatrie (Erwachsene)",1;"30 - Kinder- und Jugendpsychiatrie",1;"31 - Psychosomatik",1;"",0;0,0},2,0)</f>
        <v>0</v>
      </c>
      <c r="T109" s="9">
        <f t="shared" si="10"/>
        <v>0</v>
      </c>
      <c r="U109" s="9">
        <f t="shared" si="8"/>
        <v>1</v>
      </c>
      <c r="V109" s="9">
        <f t="shared" si="11"/>
        <v>0</v>
      </c>
      <c r="W109" s="9">
        <f t="shared" si="12"/>
        <v>0</v>
      </c>
      <c r="X109" s="9">
        <f t="shared" si="13"/>
        <v>0</v>
      </c>
      <c r="Y109" s="9" t="str">
        <f>VLOOKUP($C109,{"29 - Psychiatrie (Erwachsene)","MonatII";"30 - Kinder- und Jugendpsychiatrie","MonatII";"31 - Psychosomatik","MonatII";"","LEER";0,"Leer"},2,0)</f>
        <v>LEER</v>
      </c>
      <c r="Z109" s="9" t="str">
        <f>VLOOKUP($C109,{"29 - Psychiatrie (Erwachsene)","BGI";"30 - Kinder- und Jugendpsychiatrie","BGII";"31 - Psychosomatik","BGI";"","LEER";0,"Leer"},2,0)</f>
        <v>LEER</v>
      </c>
      <c r="AA109" s="9" t="str">
        <f>VLOOKUP($C108,{"29 - Psychiatrie (Erwachsene)","Stationen";"30 - Kinder- und Jugendpsychiatrie","Stationen";"31 - Psychosomatik","Stationen";"","LEER";0,"LEER"},2,0)</f>
        <v>LEER</v>
      </c>
    </row>
    <row r="110" spans="2:27" ht="15" customHeight="1" x14ac:dyDescent="0.25">
      <c r="B110" s="78" t="str">
        <f t="shared" si="7"/>
        <v>!!!</v>
      </c>
      <c r="C110" s="284" t="str">
        <f>IF(LEN($D110)&gt;0,VLOOKUP(TEXT($D110,0),'Angaben Stationen'!$C$14:$D$113,2,0),"")</f>
        <v/>
      </c>
      <c r="D110" s="285"/>
      <c r="E110" s="286" t="str">
        <f>IF(LEN($D110)&gt;0,VLOOKUP(TEXT($D110,0),'Angaben Stationen'!$C$14:$E$113,3,0),"")</f>
        <v/>
      </c>
      <c r="F110" s="287"/>
      <c r="G110" s="288"/>
      <c r="H110" s="289"/>
      <c r="I110" s="72"/>
      <c r="R110" s="9">
        <f t="shared" si="9"/>
        <v>0</v>
      </c>
      <c r="S110" s="9">
        <f>VLOOKUP($C110,{"29 - Psychiatrie (Erwachsene)",1;"30 - Kinder- und Jugendpsychiatrie",1;"31 - Psychosomatik",1;"",0;0,0},2,0)</f>
        <v>0</v>
      </c>
      <c r="T110" s="9">
        <f t="shared" si="10"/>
        <v>0</v>
      </c>
      <c r="U110" s="9">
        <f t="shared" si="8"/>
        <v>1</v>
      </c>
      <c r="V110" s="9">
        <f t="shared" si="11"/>
        <v>0</v>
      </c>
      <c r="W110" s="9">
        <f t="shared" si="12"/>
        <v>0</v>
      </c>
      <c r="X110" s="9">
        <f t="shared" si="13"/>
        <v>0</v>
      </c>
      <c r="Y110" s="9" t="str">
        <f>VLOOKUP($C110,{"29 - Psychiatrie (Erwachsene)","MonatII";"30 - Kinder- und Jugendpsychiatrie","MonatII";"31 - Psychosomatik","MonatII";"","LEER";0,"Leer"},2,0)</f>
        <v>LEER</v>
      </c>
      <c r="Z110" s="9" t="str">
        <f>VLOOKUP($C110,{"29 - Psychiatrie (Erwachsene)","BGI";"30 - Kinder- und Jugendpsychiatrie","BGII";"31 - Psychosomatik","BGI";"","LEER";0,"Leer"},2,0)</f>
        <v>LEER</v>
      </c>
      <c r="AA110" s="9" t="str">
        <f>VLOOKUP($C109,{"29 - Psychiatrie (Erwachsene)","Stationen";"30 - Kinder- und Jugendpsychiatrie","Stationen";"31 - Psychosomatik","Stationen";"","LEER";0,"LEER"},2,0)</f>
        <v>LEER</v>
      </c>
    </row>
    <row r="111" spans="2:27" ht="15" customHeight="1" x14ac:dyDescent="0.25">
      <c r="B111" s="78" t="str">
        <f t="shared" si="7"/>
        <v>!!!</v>
      </c>
      <c r="C111" s="284" t="str">
        <f>IF(LEN($D111)&gt;0,VLOOKUP(TEXT($D111,0),'Angaben Stationen'!$C$14:$D$113,2,0),"")</f>
        <v/>
      </c>
      <c r="D111" s="285"/>
      <c r="E111" s="286" t="str">
        <f>IF(LEN($D111)&gt;0,VLOOKUP(TEXT($D111,0),'Angaben Stationen'!$C$14:$E$113,3,0),"")</f>
        <v/>
      </c>
      <c r="F111" s="287"/>
      <c r="G111" s="288"/>
      <c r="H111" s="289"/>
      <c r="I111" s="72"/>
      <c r="R111" s="9">
        <f t="shared" si="9"/>
        <v>0</v>
      </c>
      <c r="S111" s="9">
        <f>VLOOKUP($C111,{"29 - Psychiatrie (Erwachsene)",1;"30 - Kinder- und Jugendpsychiatrie",1;"31 - Psychosomatik",1;"",0;0,0},2,0)</f>
        <v>0</v>
      </c>
      <c r="T111" s="9">
        <f t="shared" si="10"/>
        <v>0</v>
      </c>
      <c r="U111" s="9">
        <f t="shared" si="8"/>
        <v>1</v>
      </c>
      <c r="V111" s="9">
        <f t="shared" si="11"/>
        <v>0</v>
      </c>
      <c r="W111" s="9">
        <f t="shared" si="12"/>
        <v>0</v>
      </c>
      <c r="X111" s="9">
        <f t="shared" si="13"/>
        <v>0</v>
      </c>
      <c r="Y111" s="9" t="str">
        <f>VLOOKUP($C111,{"29 - Psychiatrie (Erwachsene)","MonatII";"30 - Kinder- und Jugendpsychiatrie","MonatII";"31 - Psychosomatik","MonatII";"","LEER";0,"Leer"},2,0)</f>
        <v>LEER</v>
      </c>
      <c r="Z111" s="9" t="str">
        <f>VLOOKUP($C111,{"29 - Psychiatrie (Erwachsene)","BGI";"30 - Kinder- und Jugendpsychiatrie","BGII";"31 - Psychosomatik","BGI";"","LEER";0,"Leer"},2,0)</f>
        <v>LEER</v>
      </c>
      <c r="AA111" s="9" t="str">
        <f>VLOOKUP($C110,{"29 - Psychiatrie (Erwachsene)","Stationen";"30 - Kinder- und Jugendpsychiatrie","Stationen";"31 - Psychosomatik","Stationen";"","LEER";0,"LEER"},2,0)</f>
        <v>LEER</v>
      </c>
    </row>
    <row r="112" spans="2:27" ht="15" customHeight="1" x14ac:dyDescent="0.25">
      <c r="B112" s="78" t="str">
        <f t="shared" si="7"/>
        <v>!!!</v>
      </c>
      <c r="C112" s="284" t="str">
        <f>IF(LEN($D112)&gt;0,VLOOKUP(TEXT($D112,0),'Angaben Stationen'!$C$14:$D$113,2,0),"")</f>
        <v/>
      </c>
      <c r="D112" s="285"/>
      <c r="E112" s="286" t="str">
        <f>IF(LEN($D112)&gt;0,VLOOKUP(TEXT($D112,0),'Angaben Stationen'!$C$14:$E$113,3,0),"")</f>
        <v/>
      </c>
      <c r="F112" s="287"/>
      <c r="G112" s="288"/>
      <c r="H112" s="289"/>
      <c r="I112" s="72"/>
      <c r="R112" s="9">
        <f t="shared" si="9"/>
        <v>0</v>
      </c>
      <c r="S112" s="9">
        <f>VLOOKUP($C112,{"29 - Psychiatrie (Erwachsene)",1;"30 - Kinder- und Jugendpsychiatrie",1;"31 - Psychosomatik",1;"",0;0,0},2,0)</f>
        <v>0</v>
      </c>
      <c r="T112" s="9">
        <f t="shared" si="10"/>
        <v>0</v>
      </c>
      <c r="U112" s="9">
        <f t="shared" si="8"/>
        <v>1</v>
      </c>
      <c r="V112" s="9">
        <f t="shared" si="11"/>
        <v>0</v>
      </c>
      <c r="W112" s="9">
        <f t="shared" si="12"/>
        <v>0</v>
      </c>
      <c r="X112" s="9">
        <f t="shared" si="13"/>
        <v>0</v>
      </c>
      <c r="Y112" s="9" t="str">
        <f>VLOOKUP($C112,{"29 - Psychiatrie (Erwachsene)","MonatII";"30 - Kinder- und Jugendpsychiatrie","MonatII";"31 - Psychosomatik","MonatII";"","LEER";0,"Leer"},2,0)</f>
        <v>LEER</v>
      </c>
      <c r="Z112" s="9" t="str">
        <f>VLOOKUP($C112,{"29 - Psychiatrie (Erwachsene)","BGI";"30 - Kinder- und Jugendpsychiatrie","BGII";"31 - Psychosomatik","BGI";"","LEER";0,"Leer"},2,0)</f>
        <v>LEER</v>
      </c>
      <c r="AA112" s="9" t="str">
        <f>VLOOKUP($C111,{"29 - Psychiatrie (Erwachsene)","Stationen";"30 - Kinder- und Jugendpsychiatrie","Stationen";"31 - Psychosomatik","Stationen";"","LEER";0,"LEER"},2,0)</f>
        <v>LEER</v>
      </c>
    </row>
    <row r="113" spans="2:27" ht="15" customHeight="1" x14ac:dyDescent="0.25">
      <c r="B113" s="78" t="str">
        <f t="shared" si="7"/>
        <v>!!!</v>
      </c>
      <c r="C113" s="284" t="str">
        <f>IF(LEN($D113)&gt;0,VLOOKUP(TEXT($D113,0),'Angaben Stationen'!$C$14:$D$113,2,0),"")</f>
        <v/>
      </c>
      <c r="D113" s="285"/>
      <c r="E113" s="286" t="str">
        <f>IF(LEN($D113)&gt;0,VLOOKUP(TEXT($D113,0),'Angaben Stationen'!$C$14:$E$113,3,0),"")</f>
        <v/>
      </c>
      <c r="F113" s="287"/>
      <c r="G113" s="288"/>
      <c r="H113" s="289"/>
      <c r="I113" s="72"/>
      <c r="R113" s="9">
        <f t="shared" si="9"/>
        <v>0</v>
      </c>
      <c r="S113" s="9">
        <f>VLOOKUP($C113,{"29 - Psychiatrie (Erwachsene)",1;"30 - Kinder- und Jugendpsychiatrie",1;"31 - Psychosomatik",1;"",0;0,0},2,0)</f>
        <v>0</v>
      </c>
      <c r="T113" s="9">
        <f t="shared" si="10"/>
        <v>0</v>
      </c>
      <c r="U113" s="9">
        <f t="shared" si="8"/>
        <v>1</v>
      </c>
      <c r="V113" s="9">
        <f t="shared" si="11"/>
        <v>0</v>
      </c>
      <c r="W113" s="9">
        <f t="shared" si="12"/>
        <v>0</v>
      </c>
      <c r="X113" s="9">
        <f t="shared" si="13"/>
        <v>0</v>
      </c>
      <c r="Y113" s="9" t="str">
        <f>VLOOKUP($C113,{"29 - Psychiatrie (Erwachsene)","MonatII";"30 - Kinder- und Jugendpsychiatrie","MonatII";"31 - Psychosomatik","MonatII";"","LEER";0,"Leer"},2,0)</f>
        <v>LEER</v>
      </c>
      <c r="Z113" s="9" t="str">
        <f>VLOOKUP($C113,{"29 - Psychiatrie (Erwachsene)","BGI";"30 - Kinder- und Jugendpsychiatrie","BGII";"31 - Psychosomatik","BGI";"","LEER";0,"Leer"},2,0)</f>
        <v>LEER</v>
      </c>
      <c r="AA113" s="9" t="str">
        <f>VLOOKUP($C112,{"29 - Psychiatrie (Erwachsene)","Stationen";"30 - Kinder- und Jugendpsychiatrie","Stationen";"31 - Psychosomatik","Stationen";"","LEER";0,"LEER"},2,0)</f>
        <v>LEER</v>
      </c>
    </row>
    <row r="114" spans="2:27" ht="15" customHeight="1" x14ac:dyDescent="0.25">
      <c r="B114" s="78" t="str">
        <f t="shared" si="7"/>
        <v>!!!</v>
      </c>
      <c r="C114" s="284" t="str">
        <f>IF(LEN($D114)&gt;0,VLOOKUP(TEXT($D114,0),'Angaben Stationen'!$C$14:$D$113,2,0),"")</f>
        <v/>
      </c>
      <c r="D114" s="285"/>
      <c r="E114" s="286" t="str">
        <f>IF(LEN($D114)&gt;0,VLOOKUP(TEXT($D114,0),'Angaben Stationen'!$C$14:$E$113,3,0),"")</f>
        <v/>
      </c>
      <c r="F114" s="287"/>
      <c r="G114" s="288"/>
      <c r="H114" s="289"/>
      <c r="I114" s="72"/>
      <c r="R114" s="9">
        <f t="shared" si="9"/>
        <v>0</v>
      </c>
      <c r="S114" s="9">
        <f>VLOOKUP($C114,{"29 - Psychiatrie (Erwachsene)",1;"30 - Kinder- und Jugendpsychiatrie",1;"31 - Psychosomatik",1;"",0;0,0},2,0)</f>
        <v>0</v>
      </c>
      <c r="T114" s="9">
        <f t="shared" si="10"/>
        <v>0</v>
      </c>
      <c r="U114" s="9">
        <f t="shared" si="8"/>
        <v>1</v>
      </c>
      <c r="V114" s="9">
        <f t="shared" si="11"/>
        <v>0</v>
      </c>
      <c r="W114" s="9">
        <f t="shared" si="12"/>
        <v>0</v>
      </c>
      <c r="X114" s="9">
        <f t="shared" si="13"/>
        <v>0</v>
      </c>
      <c r="Y114" s="9" t="str">
        <f>VLOOKUP($C114,{"29 - Psychiatrie (Erwachsene)","MonatII";"30 - Kinder- und Jugendpsychiatrie","MonatII";"31 - Psychosomatik","MonatII";"","LEER";0,"Leer"},2,0)</f>
        <v>LEER</v>
      </c>
      <c r="Z114" s="9" t="str">
        <f>VLOOKUP($C114,{"29 - Psychiatrie (Erwachsene)","BGI";"30 - Kinder- und Jugendpsychiatrie","BGII";"31 - Psychosomatik","BGI";"","LEER";0,"Leer"},2,0)</f>
        <v>LEER</v>
      </c>
      <c r="AA114" s="9" t="str">
        <f>VLOOKUP($C113,{"29 - Psychiatrie (Erwachsene)","Stationen";"30 - Kinder- und Jugendpsychiatrie","Stationen";"31 - Psychosomatik","Stationen";"","LEER";0,"LEER"},2,0)</f>
        <v>LEER</v>
      </c>
    </row>
    <row r="115" spans="2:27" ht="15" customHeight="1" x14ac:dyDescent="0.25">
      <c r="B115" s="78" t="str">
        <f t="shared" si="7"/>
        <v>!!!</v>
      </c>
      <c r="C115" s="284" t="str">
        <f>IF(LEN($D115)&gt;0,VLOOKUP(TEXT($D115,0),'Angaben Stationen'!$C$14:$D$113,2,0),"")</f>
        <v/>
      </c>
      <c r="D115" s="285"/>
      <c r="E115" s="286" t="str">
        <f>IF(LEN($D115)&gt;0,VLOOKUP(TEXT($D115,0),'Angaben Stationen'!$C$14:$E$113,3,0),"")</f>
        <v/>
      </c>
      <c r="F115" s="287"/>
      <c r="G115" s="288"/>
      <c r="H115" s="289"/>
      <c r="I115" s="72"/>
      <c r="R115" s="9">
        <f t="shared" si="9"/>
        <v>0</v>
      </c>
      <c r="S115" s="9">
        <f>VLOOKUP($C115,{"29 - Psychiatrie (Erwachsene)",1;"30 - Kinder- und Jugendpsychiatrie",1;"31 - Psychosomatik",1;"",0;0,0},2,0)</f>
        <v>0</v>
      </c>
      <c r="T115" s="9">
        <f t="shared" si="10"/>
        <v>0</v>
      </c>
      <c r="U115" s="9">
        <f t="shared" si="8"/>
        <v>1</v>
      </c>
      <c r="V115" s="9">
        <f t="shared" si="11"/>
        <v>0</v>
      </c>
      <c r="W115" s="9">
        <f t="shared" si="12"/>
        <v>0</v>
      </c>
      <c r="X115" s="9">
        <f t="shared" si="13"/>
        <v>0</v>
      </c>
      <c r="Y115" s="9" t="str">
        <f>VLOOKUP($C115,{"29 - Psychiatrie (Erwachsene)","MonatII";"30 - Kinder- und Jugendpsychiatrie","MonatII";"31 - Psychosomatik","MonatII";"","LEER";0,"Leer"},2,0)</f>
        <v>LEER</v>
      </c>
      <c r="Z115" s="9" t="str">
        <f>VLOOKUP($C115,{"29 - Psychiatrie (Erwachsene)","BGI";"30 - Kinder- und Jugendpsychiatrie","BGII";"31 - Psychosomatik","BGI";"","LEER";0,"Leer"},2,0)</f>
        <v>LEER</v>
      </c>
      <c r="AA115" s="9" t="str">
        <f>VLOOKUP($C114,{"29 - Psychiatrie (Erwachsene)","Stationen";"30 - Kinder- und Jugendpsychiatrie","Stationen";"31 - Psychosomatik","Stationen";"","LEER";0,"LEER"},2,0)</f>
        <v>LEER</v>
      </c>
    </row>
    <row r="116" spans="2:27" ht="15" customHeight="1" x14ac:dyDescent="0.25">
      <c r="B116" s="78" t="str">
        <f t="shared" si="7"/>
        <v>!!!</v>
      </c>
      <c r="C116" s="284" t="str">
        <f>IF(LEN($D116)&gt;0,VLOOKUP(TEXT($D116,0),'Angaben Stationen'!$C$14:$D$113,2,0),"")</f>
        <v/>
      </c>
      <c r="D116" s="285"/>
      <c r="E116" s="286" t="str">
        <f>IF(LEN($D116)&gt;0,VLOOKUP(TEXT($D116,0),'Angaben Stationen'!$C$14:$E$113,3,0),"")</f>
        <v/>
      </c>
      <c r="F116" s="287"/>
      <c r="G116" s="288"/>
      <c r="H116" s="289"/>
      <c r="I116" s="72"/>
      <c r="R116" s="9">
        <f t="shared" si="9"/>
        <v>0</v>
      </c>
      <c r="S116" s="9">
        <f>VLOOKUP($C116,{"29 - Psychiatrie (Erwachsene)",1;"30 - Kinder- und Jugendpsychiatrie",1;"31 - Psychosomatik",1;"",0;0,0},2,0)</f>
        <v>0</v>
      </c>
      <c r="T116" s="9">
        <f t="shared" si="10"/>
        <v>0</v>
      </c>
      <c r="U116" s="9">
        <f t="shared" si="8"/>
        <v>1</v>
      </c>
      <c r="V116" s="9">
        <f t="shared" si="11"/>
        <v>0</v>
      </c>
      <c r="W116" s="9">
        <f t="shared" si="12"/>
        <v>0</v>
      </c>
      <c r="X116" s="9">
        <f t="shared" si="13"/>
        <v>0</v>
      </c>
      <c r="Y116" s="9" t="str">
        <f>VLOOKUP($C116,{"29 - Psychiatrie (Erwachsene)","MonatII";"30 - Kinder- und Jugendpsychiatrie","MonatII";"31 - Psychosomatik","MonatII";"","LEER";0,"Leer"},2,0)</f>
        <v>LEER</v>
      </c>
      <c r="Z116" s="9" t="str">
        <f>VLOOKUP($C116,{"29 - Psychiatrie (Erwachsene)","BGI";"30 - Kinder- und Jugendpsychiatrie","BGII";"31 - Psychosomatik","BGI";"","LEER";0,"Leer"},2,0)</f>
        <v>LEER</v>
      </c>
      <c r="AA116" s="9" t="str">
        <f>VLOOKUP($C115,{"29 - Psychiatrie (Erwachsene)","Stationen";"30 - Kinder- und Jugendpsychiatrie","Stationen";"31 - Psychosomatik","Stationen";"","LEER";0,"LEER"},2,0)</f>
        <v>LEER</v>
      </c>
    </row>
    <row r="117" spans="2:27" ht="15" customHeight="1" x14ac:dyDescent="0.25">
      <c r="B117" s="78" t="str">
        <f t="shared" si="7"/>
        <v>!!!</v>
      </c>
      <c r="C117" s="284" t="str">
        <f>IF(LEN($D117)&gt;0,VLOOKUP(TEXT($D117,0),'Angaben Stationen'!$C$14:$D$113,2,0),"")</f>
        <v/>
      </c>
      <c r="D117" s="285"/>
      <c r="E117" s="286" t="str">
        <f>IF(LEN($D117)&gt;0,VLOOKUP(TEXT($D117,0),'Angaben Stationen'!$C$14:$E$113,3,0),"")</f>
        <v/>
      </c>
      <c r="F117" s="287"/>
      <c r="G117" s="288"/>
      <c r="H117" s="289"/>
      <c r="I117" s="72"/>
      <c r="R117" s="9">
        <f t="shared" si="9"/>
        <v>0</v>
      </c>
      <c r="S117" s="9">
        <f>VLOOKUP($C117,{"29 - Psychiatrie (Erwachsene)",1;"30 - Kinder- und Jugendpsychiatrie",1;"31 - Psychosomatik",1;"",0;0,0},2,0)</f>
        <v>0</v>
      </c>
      <c r="T117" s="9">
        <f t="shared" si="10"/>
        <v>0</v>
      </c>
      <c r="U117" s="9">
        <f t="shared" si="8"/>
        <v>1</v>
      </c>
      <c r="V117" s="9">
        <f t="shared" si="11"/>
        <v>0</v>
      </c>
      <c r="W117" s="9">
        <f t="shared" si="12"/>
        <v>0</v>
      </c>
      <c r="X117" s="9">
        <f t="shared" si="13"/>
        <v>0</v>
      </c>
      <c r="Y117" s="9" t="str">
        <f>VLOOKUP($C117,{"29 - Psychiatrie (Erwachsene)","MonatII";"30 - Kinder- und Jugendpsychiatrie","MonatII";"31 - Psychosomatik","MonatII";"","LEER";0,"Leer"},2,0)</f>
        <v>LEER</v>
      </c>
      <c r="Z117" s="9" t="str">
        <f>VLOOKUP($C117,{"29 - Psychiatrie (Erwachsene)","BGI";"30 - Kinder- und Jugendpsychiatrie","BGII";"31 - Psychosomatik","BGI";"","LEER";0,"Leer"},2,0)</f>
        <v>LEER</v>
      </c>
      <c r="AA117" s="9" t="str">
        <f>VLOOKUP($C116,{"29 - Psychiatrie (Erwachsene)","Stationen";"30 - Kinder- und Jugendpsychiatrie","Stationen";"31 - Psychosomatik","Stationen";"","LEER";0,"LEER"},2,0)</f>
        <v>LEER</v>
      </c>
    </row>
    <row r="118" spans="2:27" ht="15" customHeight="1" x14ac:dyDescent="0.25">
      <c r="B118" s="78" t="str">
        <f t="shared" si="7"/>
        <v>!!!</v>
      </c>
      <c r="C118" s="284" t="str">
        <f>IF(LEN($D118)&gt;0,VLOOKUP(TEXT($D118,0),'Angaben Stationen'!$C$14:$D$113,2,0),"")</f>
        <v/>
      </c>
      <c r="D118" s="285"/>
      <c r="E118" s="286" t="str">
        <f>IF(LEN($D118)&gt;0,VLOOKUP(TEXT($D118,0),'Angaben Stationen'!$C$14:$E$113,3,0),"")</f>
        <v/>
      </c>
      <c r="F118" s="287"/>
      <c r="G118" s="288"/>
      <c r="H118" s="289"/>
      <c r="I118" s="72"/>
      <c r="R118" s="9">
        <f t="shared" si="9"/>
        <v>0</v>
      </c>
      <c r="S118" s="9">
        <f>VLOOKUP($C118,{"29 - Psychiatrie (Erwachsene)",1;"30 - Kinder- und Jugendpsychiatrie",1;"31 - Psychosomatik",1;"",0;0,0},2,0)</f>
        <v>0</v>
      </c>
      <c r="T118" s="9">
        <f t="shared" si="10"/>
        <v>0</v>
      </c>
      <c r="U118" s="9">
        <f t="shared" si="8"/>
        <v>1</v>
      </c>
      <c r="V118" s="9">
        <f t="shared" si="11"/>
        <v>0</v>
      </c>
      <c r="W118" s="9">
        <f t="shared" si="12"/>
        <v>0</v>
      </c>
      <c r="X118" s="9">
        <f t="shared" si="13"/>
        <v>0</v>
      </c>
      <c r="Y118" s="9" t="str">
        <f>VLOOKUP($C118,{"29 - Psychiatrie (Erwachsene)","MonatII";"30 - Kinder- und Jugendpsychiatrie","MonatII";"31 - Psychosomatik","MonatII";"","LEER";0,"Leer"},2,0)</f>
        <v>LEER</v>
      </c>
      <c r="Z118" s="9" t="str">
        <f>VLOOKUP($C118,{"29 - Psychiatrie (Erwachsene)","BGI";"30 - Kinder- und Jugendpsychiatrie","BGII";"31 - Psychosomatik","BGI";"","LEER";0,"Leer"},2,0)</f>
        <v>LEER</v>
      </c>
      <c r="AA118" s="9" t="str">
        <f>VLOOKUP($C117,{"29 - Psychiatrie (Erwachsene)","Stationen";"30 - Kinder- und Jugendpsychiatrie","Stationen";"31 - Psychosomatik","Stationen";"","LEER";0,"LEER"},2,0)</f>
        <v>LEER</v>
      </c>
    </row>
    <row r="119" spans="2:27" ht="15" customHeight="1" x14ac:dyDescent="0.25">
      <c r="B119" s="78" t="str">
        <f t="shared" si="7"/>
        <v>!!!</v>
      </c>
      <c r="C119" s="284" t="str">
        <f>IF(LEN($D119)&gt;0,VLOOKUP(TEXT($D119,0),'Angaben Stationen'!$C$14:$D$113,2,0),"")</f>
        <v/>
      </c>
      <c r="D119" s="285"/>
      <c r="E119" s="286" t="str">
        <f>IF(LEN($D119)&gt;0,VLOOKUP(TEXT($D119,0),'Angaben Stationen'!$C$14:$E$113,3,0),"")</f>
        <v/>
      </c>
      <c r="F119" s="287"/>
      <c r="G119" s="288"/>
      <c r="H119" s="289"/>
      <c r="I119" s="72"/>
      <c r="R119" s="9">
        <f t="shared" si="9"/>
        <v>0</v>
      </c>
      <c r="S119" s="9">
        <f>VLOOKUP($C119,{"29 - Psychiatrie (Erwachsene)",1;"30 - Kinder- und Jugendpsychiatrie",1;"31 - Psychosomatik",1;"",0;0,0},2,0)</f>
        <v>0</v>
      </c>
      <c r="T119" s="9">
        <f t="shared" si="10"/>
        <v>0</v>
      </c>
      <c r="U119" s="9">
        <f t="shared" si="8"/>
        <v>1</v>
      </c>
      <c r="V119" s="9">
        <f t="shared" si="11"/>
        <v>0</v>
      </c>
      <c r="W119" s="9">
        <f t="shared" si="12"/>
        <v>0</v>
      </c>
      <c r="X119" s="9">
        <f t="shared" si="13"/>
        <v>0</v>
      </c>
      <c r="Y119" s="9" t="str">
        <f>VLOOKUP($C119,{"29 - Psychiatrie (Erwachsene)","MonatII";"30 - Kinder- und Jugendpsychiatrie","MonatII";"31 - Psychosomatik","MonatII";"","LEER";0,"Leer"},2,0)</f>
        <v>LEER</v>
      </c>
      <c r="Z119" s="9" t="str">
        <f>VLOOKUP($C119,{"29 - Psychiatrie (Erwachsene)","BGI";"30 - Kinder- und Jugendpsychiatrie","BGII";"31 - Psychosomatik","BGI";"","LEER";0,"Leer"},2,0)</f>
        <v>LEER</v>
      </c>
      <c r="AA119" s="9" t="str">
        <f>VLOOKUP($C118,{"29 - Psychiatrie (Erwachsene)","Stationen";"30 - Kinder- und Jugendpsychiatrie","Stationen";"31 - Psychosomatik","Stationen";"","LEER";0,"LEER"},2,0)</f>
        <v>LEER</v>
      </c>
    </row>
    <row r="120" spans="2:27" ht="15" customHeight="1" x14ac:dyDescent="0.25">
      <c r="B120" s="78" t="str">
        <f t="shared" si="7"/>
        <v>!!!</v>
      </c>
      <c r="C120" s="284" t="str">
        <f>IF(LEN($D120)&gt;0,VLOOKUP(TEXT($D120,0),'Angaben Stationen'!$C$14:$D$113,2,0),"")</f>
        <v/>
      </c>
      <c r="D120" s="285"/>
      <c r="E120" s="286" t="str">
        <f>IF(LEN($D120)&gt;0,VLOOKUP(TEXT($D120,0),'Angaben Stationen'!$C$14:$E$113,3,0),"")</f>
        <v/>
      </c>
      <c r="F120" s="287"/>
      <c r="G120" s="288"/>
      <c r="H120" s="289"/>
      <c r="I120" s="72"/>
      <c r="R120" s="9">
        <f t="shared" si="9"/>
        <v>0</v>
      </c>
      <c r="S120" s="9">
        <f>VLOOKUP($C120,{"29 - Psychiatrie (Erwachsene)",1;"30 - Kinder- und Jugendpsychiatrie",1;"31 - Psychosomatik",1;"",0;0,0},2,0)</f>
        <v>0</v>
      </c>
      <c r="T120" s="9">
        <f t="shared" si="10"/>
        <v>0</v>
      </c>
      <c r="U120" s="9">
        <f t="shared" si="8"/>
        <v>1</v>
      </c>
      <c r="V120" s="9">
        <f t="shared" si="11"/>
        <v>0</v>
      </c>
      <c r="W120" s="9">
        <f t="shared" si="12"/>
        <v>0</v>
      </c>
      <c r="X120" s="9">
        <f t="shared" si="13"/>
        <v>0</v>
      </c>
      <c r="Y120" s="9" t="str">
        <f>VLOOKUP($C120,{"29 - Psychiatrie (Erwachsene)","MonatII";"30 - Kinder- und Jugendpsychiatrie","MonatII";"31 - Psychosomatik","MonatII";"","LEER";0,"Leer"},2,0)</f>
        <v>LEER</v>
      </c>
      <c r="Z120" s="9" t="str">
        <f>VLOOKUP($C120,{"29 - Psychiatrie (Erwachsene)","BGI";"30 - Kinder- und Jugendpsychiatrie","BGII";"31 - Psychosomatik","BGI";"","LEER";0,"Leer"},2,0)</f>
        <v>LEER</v>
      </c>
      <c r="AA120" s="9" t="str">
        <f>VLOOKUP($C119,{"29 - Psychiatrie (Erwachsene)","Stationen";"30 - Kinder- und Jugendpsychiatrie","Stationen";"31 - Psychosomatik","Stationen";"","LEER";0,"LEER"},2,0)</f>
        <v>LEER</v>
      </c>
    </row>
    <row r="121" spans="2:27" ht="15" customHeight="1" x14ac:dyDescent="0.25">
      <c r="B121" s="78" t="str">
        <f t="shared" si="7"/>
        <v>!!!</v>
      </c>
      <c r="C121" s="284" t="str">
        <f>IF(LEN($D121)&gt;0,VLOOKUP(TEXT($D121,0),'Angaben Stationen'!$C$14:$D$113,2,0),"")</f>
        <v/>
      </c>
      <c r="D121" s="285"/>
      <c r="E121" s="286" t="str">
        <f>IF(LEN($D121)&gt;0,VLOOKUP(TEXT($D121,0),'Angaben Stationen'!$C$14:$E$113,3,0),"")</f>
        <v/>
      </c>
      <c r="F121" s="287"/>
      <c r="G121" s="288"/>
      <c r="H121" s="289"/>
      <c r="I121" s="72"/>
      <c r="R121" s="9">
        <f t="shared" si="9"/>
        <v>0</v>
      </c>
      <c r="S121" s="9">
        <f>VLOOKUP($C121,{"29 - Psychiatrie (Erwachsene)",1;"30 - Kinder- und Jugendpsychiatrie",1;"31 - Psychosomatik",1;"",0;0,0},2,0)</f>
        <v>0</v>
      </c>
      <c r="T121" s="9">
        <f t="shared" si="10"/>
        <v>0</v>
      </c>
      <c r="U121" s="9">
        <f t="shared" si="8"/>
        <v>1</v>
      </c>
      <c r="V121" s="9">
        <f t="shared" si="11"/>
        <v>0</v>
      </c>
      <c r="W121" s="9">
        <f t="shared" si="12"/>
        <v>0</v>
      </c>
      <c r="X121" s="9">
        <f t="shared" si="13"/>
        <v>0</v>
      </c>
      <c r="Y121" s="9" t="str">
        <f>VLOOKUP($C121,{"29 - Psychiatrie (Erwachsene)","MonatII";"30 - Kinder- und Jugendpsychiatrie","MonatII";"31 - Psychosomatik","MonatII";"","LEER";0,"Leer"},2,0)</f>
        <v>LEER</v>
      </c>
      <c r="Z121" s="9" t="str">
        <f>VLOOKUP($C121,{"29 - Psychiatrie (Erwachsene)","BGI";"30 - Kinder- und Jugendpsychiatrie","BGII";"31 - Psychosomatik","BGI";"","LEER";0,"Leer"},2,0)</f>
        <v>LEER</v>
      </c>
      <c r="AA121" s="9" t="str">
        <f>VLOOKUP($C120,{"29 - Psychiatrie (Erwachsene)","Stationen";"30 - Kinder- und Jugendpsychiatrie","Stationen";"31 - Psychosomatik","Stationen";"","LEER";0,"LEER"},2,0)</f>
        <v>LEER</v>
      </c>
    </row>
    <row r="122" spans="2:27" ht="15" customHeight="1" x14ac:dyDescent="0.25">
      <c r="B122" s="78" t="str">
        <f t="shared" si="7"/>
        <v>!!!</v>
      </c>
      <c r="C122" s="284" t="str">
        <f>IF(LEN($D122)&gt;0,VLOOKUP(TEXT($D122,0),'Angaben Stationen'!$C$14:$D$113,2,0),"")</f>
        <v/>
      </c>
      <c r="D122" s="285"/>
      <c r="E122" s="286" t="str">
        <f>IF(LEN($D122)&gt;0,VLOOKUP(TEXT($D122,0),'Angaben Stationen'!$C$14:$E$113,3,0),"")</f>
        <v/>
      </c>
      <c r="F122" s="287"/>
      <c r="G122" s="288"/>
      <c r="H122" s="289"/>
      <c r="I122" s="72"/>
      <c r="R122" s="9">
        <f t="shared" si="9"/>
        <v>0</v>
      </c>
      <c r="S122" s="9">
        <f>VLOOKUP($C122,{"29 - Psychiatrie (Erwachsene)",1;"30 - Kinder- und Jugendpsychiatrie",1;"31 - Psychosomatik",1;"",0;0,0},2,0)</f>
        <v>0</v>
      </c>
      <c r="T122" s="9">
        <f t="shared" si="10"/>
        <v>0</v>
      </c>
      <c r="U122" s="9">
        <f t="shared" si="8"/>
        <v>1</v>
      </c>
      <c r="V122" s="9">
        <f t="shared" si="11"/>
        <v>0</v>
      </c>
      <c r="W122" s="9">
        <f t="shared" si="12"/>
        <v>0</v>
      </c>
      <c r="X122" s="9">
        <f t="shared" si="13"/>
        <v>0</v>
      </c>
      <c r="Y122" s="9" t="str">
        <f>VLOOKUP($C122,{"29 - Psychiatrie (Erwachsene)","MonatII";"30 - Kinder- und Jugendpsychiatrie","MonatII";"31 - Psychosomatik","MonatII";"","LEER";0,"Leer"},2,0)</f>
        <v>LEER</v>
      </c>
      <c r="Z122" s="9" t="str">
        <f>VLOOKUP($C122,{"29 - Psychiatrie (Erwachsene)","BGI";"30 - Kinder- und Jugendpsychiatrie","BGII";"31 - Psychosomatik","BGI";"","LEER";0,"Leer"},2,0)</f>
        <v>LEER</v>
      </c>
      <c r="AA122" s="9" t="str">
        <f>VLOOKUP($C121,{"29 - Psychiatrie (Erwachsene)","Stationen";"30 - Kinder- und Jugendpsychiatrie","Stationen";"31 - Psychosomatik","Stationen";"","LEER";0,"LEER"},2,0)</f>
        <v>LEER</v>
      </c>
    </row>
    <row r="123" spans="2:27" ht="15" customHeight="1" x14ac:dyDescent="0.25">
      <c r="B123" s="78" t="str">
        <f t="shared" si="7"/>
        <v>!!!</v>
      </c>
      <c r="C123" s="284" t="str">
        <f>IF(LEN($D123)&gt;0,VLOOKUP(TEXT($D123,0),'Angaben Stationen'!$C$14:$D$113,2,0),"")</f>
        <v/>
      </c>
      <c r="D123" s="285"/>
      <c r="E123" s="286" t="str">
        <f>IF(LEN($D123)&gt;0,VLOOKUP(TEXT($D123,0),'Angaben Stationen'!$C$14:$E$113,3,0),"")</f>
        <v/>
      </c>
      <c r="F123" s="287"/>
      <c r="G123" s="288"/>
      <c r="H123" s="289"/>
      <c r="I123" s="72"/>
      <c r="R123" s="9">
        <f t="shared" si="9"/>
        <v>0</v>
      </c>
      <c r="S123" s="9">
        <f>VLOOKUP($C123,{"29 - Psychiatrie (Erwachsene)",1;"30 - Kinder- und Jugendpsychiatrie",1;"31 - Psychosomatik",1;"",0;0,0},2,0)</f>
        <v>0</v>
      </c>
      <c r="T123" s="9">
        <f t="shared" si="10"/>
        <v>0</v>
      </c>
      <c r="U123" s="9">
        <f t="shared" si="8"/>
        <v>1</v>
      </c>
      <c r="V123" s="9">
        <f t="shared" si="11"/>
        <v>0</v>
      </c>
      <c r="W123" s="9">
        <f t="shared" si="12"/>
        <v>0</v>
      </c>
      <c r="X123" s="9">
        <f t="shared" si="13"/>
        <v>0</v>
      </c>
      <c r="Y123" s="9" t="str">
        <f>VLOOKUP($C123,{"29 - Psychiatrie (Erwachsene)","MonatII";"30 - Kinder- und Jugendpsychiatrie","MonatII";"31 - Psychosomatik","MonatII";"","LEER";0,"Leer"},2,0)</f>
        <v>LEER</v>
      </c>
      <c r="Z123" s="9" t="str">
        <f>VLOOKUP($C123,{"29 - Psychiatrie (Erwachsene)","BGI";"30 - Kinder- und Jugendpsychiatrie","BGII";"31 - Psychosomatik","BGI";"","LEER";0,"Leer"},2,0)</f>
        <v>LEER</v>
      </c>
      <c r="AA123" s="9" t="str">
        <f>VLOOKUP($C122,{"29 - Psychiatrie (Erwachsene)","Stationen";"30 - Kinder- und Jugendpsychiatrie","Stationen";"31 - Psychosomatik","Stationen";"","LEER";0,"LEER"},2,0)</f>
        <v>LEER</v>
      </c>
    </row>
    <row r="124" spans="2:27" ht="15" customHeight="1" x14ac:dyDescent="0.25">
      <c r="B124" s="78" t="str">
        <f t="shared" si="7"/>
        <v>!!!</v>
      </c>
      <c r="C124" s="284" t="str">
        <f>IF(LEN($D124)&gt;0,VLOOKUP(TEXT($D124,0),'Angaben Stationen'!$C$14:$D$113,2,0),"")</f>
        <v/>
      </c>
      <c r="D124" s="285"/>
      <c r="E124" s="286" t="str">
        <f>IF(LEN($D124)&gt;0,VLOOKUP(TEXT($D124,0),'Angaben Stationen'!$C$14:$E$113,3,0),"")</f>
        <v/>
      </c>
      <c r="F124" s="287"/>
      <c r="G124" s="288"/>
      <c r="H124" s="289"/>
      <c r="I124" s="72"/>
      <c r="R124" s="9">
        <f t="shared" si="9"/>
        <v>0</v>
      </c>
      <c r="S124" s="9">
        <f>VLOOKUP($C124,{"29 - Psychiatrie (Erwachsene)",1;"30 - Kinder- und Jugendpsychiatrie",1;"31 - Psychosomatik",1;"",0;0,0},2,0)</f>
        <v>0</v>
      </c>
      <c r="T124" s="9">
        <f t="shared" si="10"/>
        <v>0</v>
      </c>
      <c r="U124" s="9">
        <f t="shared" si="8"/>
        <v>1</v>
      </c>
      <c r="V124" s="9">
        <f t="shared" si="11"/>
        <v>0</v>
      </c>
      <c r="W124" s="9">
        <f t="shared" si="12"/>
        <v>0</v>
      </c>
      <c r="X124" s="9">
        <f t="shared" si="13"/>
        <v>0</v>
      </c>
      <c r="Y124" s="9" t="str">
        <f>VLOOKUP($C124,{"29 - Psychiatrie (Erwachsene)","MonatII";"30 - Kinder- und Jugendpsychiatrie","MonatII";"31 - Psychosomatik","MonatII";"","LEER";0,"Leer"},2,0)</f>
        <v>LEER</v>
      </c>
      <c r="Z124" s="9" t="str">
        <f>VLOOKUP($C124,{"29 - Psychiatrie (Erwachsene)","BGI";"30 - Kinder- und Jugendpsychiatrie","BGII";"31 - Psychosomatik","BGI";"","LEER";0,"Leer"},2,0)</f>
        <v>LEER</v>
      </c>
      <c r="AA124" s="9" t="str">
        <f>VLOOKUP($C123,{"29 - Psychiatrie (Erwachsene)","Stationen";"30 - Kinder- und Jugendpsychiatrie","Stationen";"31 - Psychosomatik","Stationen";"","LEER";0,"LEER"},2,0)</f>
        <v>LEER</v>
      </c>
    </row>
    <row r="125" spans="2:27" ht="15" customHeight="1" x14ac:dyDescent="0.25">
      <c r="B125" s="78" t="str">
        <f t="shared" si="7"/>
        <v>!!!</v>
      </c>
      <c r="C125" s="284" t="str">
        <f>IF(LEN($D125)&gt;0,VLOOKUP(TEXT($D125,0),'Angaben Stationen'!$C$14:$D$113,2,0),"")</f>
        <v/>
      </c>
      <c r="D125" s="285"/>
      <c r="E125" s="286" t="str">
        <f>IF(LEN($D125)&gt;0,VLOOKUP(TEXT($D125,0),'Angaben Stationen'!$C$14:$E$113,3,0),"")</f>
        <v/>
      </c>
      <c r="F125" s="287"/>
      <c r="G125" s="288"/>
      <c r="H125" s="289"/>
      <c r="I125" s="72"/>
      <c r="R125" s="9">
        <f t="shared" si="9"/>
        <v>0</v>
      </c>
      <c r="S125" s="9">
        <f>VLOOKUP($C125,{"29 - Psychiatrie (Erwachsene)",1;"30 - Kinder- und Jugendpsychiatrie",1;"31 - Psychosomatik",1;"",0;0,0},2,0)</f>
        <v>0</v>
      </c>
      <c r="T125" s="9">
        <f t="shared" si="10"/>
        <v>0</v>
      </c>
      <c r="U125" s="9">
        <f t="shared" si="8"/>
        <v>1</v>
      </c>
      <c r="V125" s="9">
        <f t="shared" si="11"/>
        <v>0</v>
      </c>
      <c r="W125" s="9">
        <f t="shared" si="12"/>
        <v>0</v>
      </c>
      <c r="X125" s="9">
        <f t="shared" si="13"/>
        <v>0</v>
      </c>
      <c r="Y125" s="9" t="str">
        <f>VLOOKUP($C125,{"29 - Psychiatrie (Erwachsene)","MonatII";"30 - Kinder- und Jugendpsychiatrie","MonatII";"31 - Psychosomatik","MonatII";"","LEER";0,"Leer"},2,0)</f>
        <v>LEER</v>
      </c>
      <c r="Z125" s="9" t="str">
        <f>VLOOKUP($C125,{"29 - Psychiatrie (Erwachsene)","BGI";"30 - Kinder- und Jugendpsychiatrie","BGII";"31 - Psychosomatik","BGI";"","LEER";0,"Leer"},2,0)</f>
        <v>LEER</v>
      </c>
      <c r="AA125" s="9" t="str">
        <f>VLOOKUP($C124,{"29 - Psychiatrie (Erwachsene)","Stationen";"30 - Kinder- und Jugendpsychiatrie","Stationen";"31 - Psychosomatik","Stationen";"","LEER";0,"LEER"},2,0)</f>
        <v>LEER</v>
      </c>
    </row>
    <row r="126" spans="2:27" ht="15" customHeight="1" x14ac:dyDescent="0.25">
      <c r="B126" s="78" t="str">
        <f t="shared" si="7"/>
        <v>!!!</v>
      </c>
      <c r="C126" s="284" t="str">
        <f>IF(LEN($D126)&gt;0,VLOOKUP(TEXT($D126,0),'Angaben Stationen'!$C$14:$D$113,2,0),"")</f>
        <v/>
      </c>
      <c r="D126" s="285"/>
      <c r="E126" s="286" t="str">
        <f>IF(LEN($D126)&gt;0,VLOOKUP(TEXT($D126,0),'Angaben Stationen'!$C$14:$E$113,3,0),"")</f>
        <v/>
      </c>
      <c r="F126" s="287"/>
      <c r="G126" s="288"/>
      <c r="H126" s="289"/>
      <c r="I126" s="72"/>
      <c r="R126" s="9">
        <f t="shared" si="9"/>
        <v>0</v>
      </c>
      <c r="S126" s="9">
        <f>VLOOKUP($C126,{"29 - Psychiatrie (Erwachsene)",1;"30 - Kinder- und Jugendpsychiatrie",1;"31 - Psychosomatik",1;"",0;0,0},2,0)</f>
        <v>0</v>
      </c>
      <c r="T126" s="9">
        <f t="shared" si="10"/>
        <v>0</v>
      </c>
      <c r="U126" s="9">
        <f t="shared" si="8"/>
        <v>1</v>
      </c>
      <c r="V126" s="9">
        <f t="shared" si="11"/>
        <v>0</v>
      </c>
      <c r="W126" s="9">
        <f t="shared" si="12"/>
        <v>0</v>
      </c>
      <c r="X126" s="9">
        <f t="shared" si="13"/>
        <v>0</v>
      </c>
      <c r="Y126" s="9" t="str">
        <f>VLOOKUP($C126,{"29 - Psychiatrie (Erwachsene)","MonatII";"30 - Kinder- und Jugendpsychiatrie","MonatII";"31 - Psychosomatik","MonatII";"","LEER";0,"Leer"},2,0)</f>
        <v>LEER</v>
      </c>
      <c r="Z126" s="9" t="str">
        <f>VLOOKUP($C126,{"29 - Psychiatrie (Erwachsene)","BGI";"30 - Kinder- und Jugendpsychiatrie","BGII";"31 - Psychosomatik","BGI";"","LEER";0,"Leer"},2,0)</f>
        <v>LEER</v>
      </c>
      <c r="AA126" s="9" t="str">
        <f>VLOOKUP($C125,{"29 - Psychiatrie (Erwachsene)","Stationen";"30 - Kinder- und Jugendpsychiatrie","Stationen";"31 - Psychosomatik","Stationen";"","LEER";0,"LEER"},2,0)</f>
        <v>LEER</v>
      </c>
    </row>
    <row r="127" spans="2:27" ht="15" customHeight="1" x14ac:dyDescent="0.25">
      <c r="B127" s="78" t="str">
        <f t="shared" si="7"/>
        <v>!!!</v>
      </c>
      <c r="C127" s="284" t="str">
        <f>IF(LEN($D127)&gt;0,VLOOKUP(TEXT($D127,0),'Angaben Stationen'!$C$14:$D$113,2,0),"")</f>
        <v/>
      </c>
      <c r="D127" s="285"/>
      <c r="E127" s="286" t="str">
        <f>IF(LEN($D127)&gt;0,VLOOKUP(TEXT($D127,0),'Angaben Stationen'!$C$14:$E$113,3,0),"")</f>
        <v/>
      </c>
      <c r="F127" s="287"/>
      <c r="G127" s="288"/>
      <c r="H127" s="289"/>
      <c r="I127" s="72"/>
      <c r="R127" s="9">
        <f t="shared" si="9"/>
        <v>0</v>
      </c>
      <c r="S127" s="9">
        <f>VLOOKUP($C127,{"29 - Psychiatrie (Erwachsene)",1;"30 - Kinder- und Jugendpsychiatrie",1;"31 - Psychosomatik",1;"",0;0,0},2,0)</f>
        <v>0</v>
      </c>
      <c r="T127" s="9">
        <f t="shared" si="10"/>
        <v>0</v>
      </c>
      <c r="U127" s="9">
        <f t="shared" si="8"/>
        <v>1</v>
      </c>
      <c r="V127" s="9">
        <f t="shared" si="11"/>
        <v>0</v>
      </c>
      <c r="W127" s="9">
        <f t="shared" si="12"/>
        <v>0</v>
      </c>
      <c r="X127" s="9">
        <f t="shared" si="13"/>
        <v>0</v>
      </c>
      <c r="Y127" s="9" t="str">
        <f>VLOOKUP($C127,{"29 - Psychiatrie (Erwachsene)","MonatII";"30 - Kinder- und Jugendpsychiatrie","MonatII";"31 - Psychosomatik","MonatII";"","LEER";0,"Leer"},2,0)</f>
        <v>LEER</v>
      </c>
      <c r="Z127" s="9" t="str">
        <f>VLOOKUP($C127,{"29 - Psychiatrie (Erwachsene)","BGI";"30 - Kinder- und Jugendpsychiatrie","BGII";"31 - Psychosomatik","BGI";"","LEER";0,"Leer"},2,0)</f>
        <v>LEER</v>
      </c>
      <c r="AA127" s="9" t="str">
        <f>VLOOKUP($C126,{"29 - Psychiatrie (Erwachsene)","Stationen";"30 - Kinder- und Jugendpsychiatrie","Stationen";"31 - Psychosomatik","Stationen";"","LEER";0,"LEER"},2,0)</f>
        <v>LEER</v>
      </c>
    </row>
    <row r="128" spans="2:27" ht="15" customHeight="1" x14ac:dyDescent="0.25">
      <c r="B128" s="78" t="str">
        <f t="shared" si="7"/>
        <v>!!!</v>
      </c>
      <c r="C128" s="284" t="str">
        <f>IF(LEN($D128)&gt;0,VLOOKUP(TEXT($D128,0),'Angaben Stationen'!$C$14:$D$113,2,0),"")</f>
        <v/>
      </c>
      <c r="D128" s="285"/>
      <c r="E128" s="286" t="str">
        <f>IF(LEN($D128)&gt;0,VLOOKUP(TEXT($D128,0),'Angaben Stationen'!$C$14:$E$113,3,0),"")</f>
        <v/>
      </c>
      <c r="F128" s="287"/>
      <c r="G128" s="288"/>
      <c r="H128" s="289"/>
      <c r="I128" s="72"/>
      <c r="R128" s="9">
        <f t="shared" si="9"/>
        <v>0</v>
      </c>
      <c r="S128" s="9">
        <f>VLOOKUP($C128,{"29 - Psychiatrie (Erwachsene)",1;"30 - Kinder- und Jugendpsychiatrie",1;"31 - Psychosomatik",1;"",0;0,0},2,0)</f>
        <v>0</v>
      </c>
      <c r="T128" s="9">
        <f t="shared" si="10"/>
        <v>0</v>
      </c>
      <c r="U128" s="9">
        <f t="shared" si="8"/>
        <v>1</v>
      </c>
      <c r="V128" s="9">
        <f t="shared" si="11"/>
        <v>0</v>
      </c>
      <c r="W128" s="9">
        <f t="shared" si="12"/>
        <v>0</v>
      </c>
      <c r="X128" s="9">
        <f t="shared" si="13"/>
        <v>0</v>
      </c>
      <c r="Y128" s="9" t="str">
        <f>VLOOKUP($C128,{"29 - Psychiatrie (Erwachsene)","MonatII";"30 - Kinder- und Jugendpsychiatrie","MonatII";"31 - Psychosomatik","MonatII";"","LEER";0,"Leer"},2,0)</f>
        <v>LEER</v>
      </c>
      <c r="Z128" s="9" t="str">
        <f>VLOOKUP($C128,{"29 - Psychiatrie (Erwachsene)","BGI";"30 - Kinder- und Jugendpsychiatrie","BGII";"31 - Psychosomatik","BGI";"","LEER";0,"Leer"},2,0)</f>
        <v>LEER</v>
      </c>
      <c r="AA128" s="9" t="str">
        <f>VLOOKUP($C127,{"29 - Psychiatrie (Erwachsene)","Stationen";"30 - Kinder- und Jugendpsychiatrie","Stationen";"31 - Psychosomatik","Stationen";"","LEER";0,"LEER"},2,0)</f>
        <v>LEER</v>
      </c>
    </row>
    <row r="129" spans="2:27" ht="15" customHeight="1" x14ac:dyDescent="0.25">
      <c r="B129" s="78" t="str">
        <f t="shared" si="7"/>
        <v>!!!</v>
      </c>
      <c r="C129" s="284" t="str">
        <f>IF(LEN($D129)&gt;0,VLOOKUP(TEXT($D129,0),'Angaben Stationen'!$C$14:$D$113,2,0),"")</f>
        <v/>
      </c>
      <c r="D129" s="285"/>
      <c r="E129" s="286" t="str">
        <f>IF(LEN($D129)&gt;0,VLOOKUP(TEXT($D129,0),'Angaben Stationen'!$C$14:$E$113,3,0),"")</f>
        <v/>
      </c>
      <c r="F129" s="287"/>
      <c r="G129" s="288"/>
      <c r="H129" s="289"/>
      <c r="I129" s="72"/>
      <c r="R129" s="9">
        <f t="shared" si="9"/>
        <v>0</v>
      </c>
      <c r="S129" s="9">
        <f>VLOOKUP($C129,{"29 - Psychiatrie (Erwachsene)",1;"30 - Kinder- und Jugendpsychiatrie",1;"31 - Psychosomatik",1;"",0;0,0},2,0)</f>
        <v>0</v>
      </c>
      <c r="T129" s="9">
        <f t="shared" si="10"/>
        <v>0</v>
      </c>
      <c r="U129" s="9">
        <f t="shared" si="8"/>
        <v>1</v>
      </c>
      <c r="V129" s="9">
        <f t="shared" si="11"/>
        <v>0</v>
      </c>
      <c r="W129" s="9">
        <f t="shared" si="12"/>
        <v>0</v>
      </c>
      <c r="X129" s="9">
        <f t="shared" si="13"/>
        <v>0</v>
      </c>
      <c r="Y129" s="9" t="str">
        <f>VLOOKUP($C129,{"29 - Psychiatrie (Erwachsene)","MonatII";"30 - Kinder- und Jugendpsychiatrie","MonatII";"31 - Psychosomatik","MonatII";"","LEER";0,"Leer"},2,0)</f>
        <v>LEER</v>
      </c>
      <c r="Z129" s="9" t="str">
        <f>VLOOKUP($C129,{"29 - Psychiatrie (Erwachsene)","BGI";"30 - Kinder- und Jugendpsychiatrie","BGII";"31 - Psychosomatik","BGI";"","LEER";0,"Leer"},2,0)</f>
        <v>LEER</v>
      </c>
      <c r="AA129" s="9" t="str">
        <f>VLOOKUP($C128,{"29 - Psychiatrie (Erwachsene)","Stationen";"30 - Kinder- und Jugendpsychiatrie","Stationen";"31 - Psychosomatik","Stationen";"","LEER";0,"LEER"},2,0)</f>
        <v>LEER</v>
      </c>
    </row>
    <row r="130" spans="2:27" ht="15" customHeight="1" x14ac:dyDescent="0.25">
      <c r="B130" s="78" t="str">
        <f t="shared" si="7"/>
        <v>!!!</v>
      </c>
      <c r="C130" s="284" t="str">
        <f>IF(LEN($D130)&gt;0,VLOOKUP(TEXT($D130,0),'Angaben Stationen'!$C$14:$D$113,2,0),"")</f>
        <v/>
      </c>
      <c r="D130" s="285"/>
      <c r="E130" s="286" t="str">
        <f>IF(LEN($D130)&gt;0,VLOOKUP(TEXT($D130,0),'Angaben Stationen'!$C$14:$E$113,3,0),"")</f>
        <v/>
      </c>
      <c r="F130" s="287"/>
      <c r="G130" s="288"/>
      <c r="H130" s="289"/>
      <c r="I130" s="72"/>
      <c r="R130" s="9">
        <f t="shared" si="9"/>
        <v>0</v>
      </c>
      <c r="S130" s="9">
        <f>VLOOKUP($C130,{"29 - Psychiatrie (Erwachsene)",1;"30 - Kinder- und Jugendpsychiatrie",1;"31 - Psychosomatik",1;"",0;0,0},2,0)</f>
        <v>0</v>
      </c>
      <c r="T130" s="9">
        <f t="shared" si="10"/>
        <v>0</v>
      </c>
      <c r="U130" s="9">
        <f t="shared" si="8"/>
        <v>1</v>
      </c>
      <c r="V130" s="9">
        <f t="shared" si="11"/>
        <v>0</v>
      </c>
      <c r="W130" s="9">
        <f t="shared" si="12"/>
        <v>0</v>
      </c>
      <c r="X130" s="9">
        <f t="shared" si="13"/>
        <v>0</v>
      </c>
      <c r="Y130" s="9" t="str">
        <f>VLOOKUP($C130,{"29 - Psychiatrie (Erwachsene)","MonatII";"30 - Kinder- und Jugendpsychiatrie","MonatII";"31 - Psychosomatik","MonatII";"","LEER";0,"Leer"},2,0)</f>
        <v>LEER</v>
      </c>
      <c r="Z130" s="9" t="str">
        <f>VLOOKUP($C130,{"29 - Psychiatrie (Erwachsene)","BGI";"30 - Kinder- und Jugendpsychiatrie","BGII";"31 - Psychosomatik","BGI";"","LEER";0,"Leer"},2,0)</f>
        <v>LEER</v>
      </c>
      <c r="AA130" s="9" t="str">
        <f>VLOOKUP($C129,{"29 - Psychiatrie (Erwachsene)","Stationen";"30 - Kinder- und Jugendpsychiatrie","Stationen";"31 - Psychosomatik","Stationen";"","LEER";0,"LEER"},2,0)</f>
        <v>LEER</v>
      </c>
    </row>
    <row r="131" spans="2:27" ht="15" customHeight="1" x14ac:dyDescent="0.25">
      <c r="B131" s="78" t="str">
        <f t="shared" si="7"/>
        <v>!!!</v>
      </c>
      <c r="C131" s="284" t="str">
        <f>IF(LEN($D131)&gt;0,VLOOKUP(TEXT($D131,0),'Angaben Stationen'!$C$14:$D$113,2,0),"")</f>
        <v/>
      </c>
      <c r="D131" s="285"/>
      <c r="E131" s="286" t="str">
        <f>IF(LEN($D131)&gt;0,VLOOKUP(TEXT($D131,0),'Angaben Stationen'!$C$14:$E$113,3,0),"")</f>
        <v/>
      </c>
      <c r="F131" s="287"/>
      <c r="G131" s="288"/>
      <c r="H131" s="289"/>
      <c r="I131" s="72"/>
      <c r="R131" s="9">
        <f t="shared" si="9"/>
        <v>0</v>
      </c>
      <c r="S131" s="9">
        <f>VLOOKUP($C131,{"29 - Psychiatrie (Erwachsene)",1;"30 - Kinder- und Jugendpsychiatrie",1;"31 - Psychosomatik",1;"",0;0,0},2,0)</f>
        <v>0</v>
      </c>
      <c r="T131" s="9">
        <f t="shared" si="10"/>
        <v>0</v>
      </c>
      <c r="U131" s="9">
        <f t="shared" si="8"/>
        <v>1</v>
      </c>
      <c r="V131" s="9">
        <f t="shared" si="11"/>
        <v>0</v>
      </c>
      <c r="W131" s="9">
        <f t="shared" si="12"/>
        <v>0</v>
      </c>
      <c r="X131" s="9">
        <f t="shared" si="13"/>
        <v>0</v>
      </c>
      <c r="Y131" s="9" t="str">
        <f>VLOOKUP($C131,{"29 - Psychiatrie (Erwachsene)","MonatII";"30 - Kinder- und Jugendpsychiatrie","MonatII";"31 - Psychosomatik","MonatII";"","LEER";0,"Leer"},2,0)</f>
        <v>LEER</v>
      </c>
      <c r="Z131" s="9" t="str">
        <f>VLOOKUP($C131,{"29 - Psychiatrie (Erwachsene)","BGI";"30 - Kinder- und Jugendpsychiatrie","BGII";"31 - Psychosomatik","BGI";"","LEER";0,"Leer"},2,0)</f>
        <v>LEER</v>
      </c>
      <c r="AA131" s="9" t="str">
        <f>VLOOKUP($C130,{"29 - Psychiatrie (Erwachsene)","Stationen";"30 - Kinder- und Jugendpsychiatrie","Stationen";"31 - Psychosomatik","Stationen";"","LEER";0,"LEER"},2,0)</f>
        <v>LEER</v>
      </c>
    </row>
    <row r="132" spans="2:27" ht="15" customHeight="1" x14ac:dyDescent="0.25">
      <c r="B132" s="78" t="str">
        <f t="shared" si="7"/>
        <v>!!!</v>
      </c>
      <c r="C132" s="284" t="str">
        <f>IF(LEN($D132)&gt;0,VLOOKUP(TEXT($D132,0),'Angaben Stationen'!$C$14:$D$113,2,0),"")</f>
        <v/>
      </c>
      <c r="D132" s="285"/>
      <c r="E132" s="286" t="str">
        <f>IF(LEN($D132)&gt;0,VLOOKUP(TEXT($D132,0),'Angaben Stationen'!$C$14:$E$113,3,0),"")</f>
        <v/>
      </c>
      <c r="F132" s="287"/>
      <c r="G132" s="288"/>
      <c r="H132" s="289"/>
      <c r="I132" s="72"/>
      <c r="R132" s="9">
        <f t="shared" si="9"/>
        <v>0</v>
      </c>
      <c r="S132" s="9">
        <f>VLOOKUP($C132,{"29 - Psychiatrie (Erwachsene)",1;"30 - Kinder- und Jugendpsychiatrie",1;"31 - Psychosomatik",1;"",0;0,0},2,0)</f>
        <v>0</v>
      </c>
      <c r="T132" s="9">
        <f t="shared" si="10"/>
        <v>0</v>
      </c>
      <c r="U132" s="9">
        <f t="shared" si="8"/>
        <v>1</v>
      </c>
      <c r="V132" s="9">
        <f t="shared" si="11"/>
        <v>0</v>
      </c>
      <c r="W132" s="9">
        <f t="shared" si="12"/>
        <v>0</v>
      </c>
      <c r="X132" s="9">
        <f t="shared" si="13"/>
        <v>0</v>
      </c>
      <c r="Y132" s="9" t="str">
        <f>VLOOKUP($C132,{"29 - Psychiatrie (Erwachsene)","MonatII";"30 - Kinder- und Jugendpsychiatrie","MonatII";"31 - Psychosomatik","MonatII";"","LEER";0,"Leer"},2,0)</f>
        <v>LEER</v>
      </c>
      <c r="Z132" s="9" t="str">
        <f>VLOOKUP($C132,{"29 - Psychiatrie (Erwachsene)","BGI";"30 - Kinder- und Jugendpsychiatrie","BGII";"31 - Psychosomatik","BGI";"","LEER";0,"Leer"},2,0)</f>
        <v>LEER</v>
      </c>
      <c r="AA132" s="9" t="str">
        <f>VLOOKUP($C131,{"29 - Psychiatrie (Erwachsene)","Stationen";"30 - Kinder- und Jugendpsychiatrie","Stationen";"31 - Psychosomatik","Stationen";"","LEER";0,"LEER"},2,0)</f>
        <v>LEER</v>
      </c>
    </row>
    <row r="133" spans="2:27" ht="15" customHeight="1" x14ac:dyDescent="0.25">
      <c r="B133" s="78" t="str">
        <f t="shared" si="7"/>
        <v>!!!</v>
      </c>
      <c r="C133" s="284" t="str">
        <f>IF(LEN($D133)&gt;0,VLOOKUP(TEXT($D133,0),'Angaben Stationen'!$C$14:$D$113,2,0),"")</f>
        <v/>
      </c>
      <c r="D133" s="285"/>
      <c r="E133" s="286" t="str">
        <f>IF(LEN($D133)&gt;0,VLOOKUP(TEXT($D133,0),'Angaben Stationen'!$C$14:$E$113,3,0),"")</f>
        <v/>
      </c>
      <c r="F133" s="287"/>
      <c r="G133" s="288"/>
      <c r="H133" s="289"/>
      <c r="I133" s="72"/>
      <c r="R133" s="9">
        <f t="shared" si="9"/>
        <v>0</v>
      </c>
      <c r="S133" s="9">
        <f>VLOOKUP($C133,{"29 - Psychiatrie (Erwachsene)",1;"30 - Kinder- und Jugendpsychiatrie",1;"31 - Psychosomatik",1;"",0;0,0},2,0)</f>
        <v>0</v>
      </c>
      <c r="T133" s="9">
        <f t="shared" si="10"/>
        <v>0</v>
      </c>
      <c r="U133" s="9">
        <f t="shared" si="8"/>
        <v>1</v>
      </c>
      <c r="V133" s="9">
        <f t="shared" si="11"/>
        <v>0</v>
      </c>
      <c r="W133" s="9">
        <f t="shared" si="12"/>
        <v>0</v>
      </c>
      <c r="X133" s="9">
        <f t="shared" si="13"/>
        <v>0</v>
      </c>
      <c r="Y133" s="9" t="str">
        <f>VLOOKUP($C133,{"29 - Psychiatrie (Erwachsene)","MonatII";"30 - Kinder- und Jugendpsychiatrie","MonatII";"31 - Psychosomatik","MonatII";"","LEER";0,"Leer"},2,0)</f>
        <v>LEER</v>
      </c>
      <c r="Z133" s="9" t="str">
        <f>VLOOKUP($C133,{"29 - Psychiatrie (Erwachsene)","BGI";"30 - Kinder- und Jugendpsychiatrie","BGII";"31 - Psychosomatik","BGI";"","LEER";0,"Leer"},2,0)</f>
        <v>LEER</v>
      </c>
      <c r="AA133" s="9" t="str">
        <f>VLOOKUP($C132,{"29 - Psychiatrie (Erwachsene)","Stationen";"30 - Kinder- und Jugendpsychiatrie","Stationen";"31 - Psychosomatik","Stationen";"","LEER";0,"LEER"},2,0)</f>
        <v>LEER</v>
      </c>
    </row>
    <row r="134" spans="2:27" ht="15" customHeight="1" x14ac:dyDescent="0.25">
      <c r="B134" s="78" t="str">
        <f t="shared" si="7"/>
        <v>!!!</v>
      </c>
      <c r="C134" s="284" t="str">
        <f>IF(LEN($D134)&gt;0,VLOOKUP(TEXT($D134,0),'Angaben Stationen'!$C$14:$D$113,2,0),"")</f>
        <v/>
      </c>
      <c r="D134" s="285"/>
      <c r="E134" s="286" t="str">
        <f>IF(LEN($D134)&gt;0,VLOOKUP(TEXT($D134,0),'Angaben Stationen'!$C$14:$E$113,3,0),"")</f>
        <v/>
      </c>
      <c r="F134" s="287"/>
      <c r="G134" s="288"/>
      <c r="H134" s="289"/>
      <c r="I134" s="72"/>
      <c r="R134" s="9">
        <f t="shared" si="9"/>
        <v>0</v>
      </c>
      <c r="S134" s="9">
        <f>VLOOKUP($C134,{"29 - Psychiatrie (Erwachsene)",1;"30 - Kinder- und Jugendpsychiatrie",1;"31 - Psychosomatik",1;"",0;0,0},2,0)</f>
        <v>0</v>
      </c>
      <c r="T134" s="9">
        <f t="shared" si="10"/>
        <v>0</v>
      </c>
      <c r="U134" s="9">
        <f t="shared" si="8"/>
        <v>1</v>
      </c>
      <c r="V134" s="9">
        <f t="shared" si="11"/>
        <v>0</v>
      </c>
      <c r="W134" s="9">
        <f t="shared" si="12"/>
        <v>0</v>
      </c>
      <c r="X134" s="9">
        <f t="shared" si="13"/>
        <v>0</v>
      </c>
      <c r="Y134" s="9" t="str">
        <f>VLOOKUP($C134,{"29 - Psychiatrie (Erwachsene)","MonatII";"30 - Kinder- und Jugendpsychiatrie","MonatII";"31 - Psychosomatik","MonatII";"","LEER";0,"Leer"},2,0)</f>
        <v>LEER</v>
      </c>
      <c r="Z134" s="9" t="str">
        <f>VLOOKUP($C134,{"29 - Psychiatrie (Erwachsene)","BGI";"30 - Kinder- und Jugendpsychiatrie","BGII";"31 - Psychosomatik","BGI";"","LEER";0,"Leer"},2,0)</f>
        <v>LEER</v>
      </c>
      <c r="AA134" s="9" t="str">
        <f>VLOOKUP($C133,{"29 - Psychiatrie (Erwachsene)","Stationen";"30 - Kinder- und Jugendpsychiatrie","Stationen";"31 - Psychosomatik","Stationen";"","LEER";0,"LEER"},2,0)</f>
        <v>LEER</v>
      </c>
    </row>
    <row r="135" spans="2:27" ht="15" customHeight="1" x14ac:dyDescent="0.25">
      <c r="B135" s="78" t="str">
        <f t="shared" si="7"/>
        <v>!!!</v>
      </c>
      <c r="C135" s="284" t="str">
        <f>IF(LEN($D135)&gt;0,VLOOKUP(TEXT($D135,0),'Angaben Stationen'!$C$14:$D$113,2,0),"")</f>
        <v/>
      </c>
      <c r="D135" s="285"/>
      <c r="E135" s="286" t="str">
        <f>IF(LEN($D135)&gt;0,VLOOKUP(TEXT($D135,0),'Angaben Stationen'!$C$14:$E$113,3,0),"")</f>
        <v/>
      </c>
      <c r="F135" s="287"/>
      <c r="G135" s="288"/>
      <c r="H135" s="289"/>
      <c r="I135" s="72"/>
      <c r="R135" s="9">
        <f t="shared" si="9"/>
        <v>0</v>
      </c>
      <c r="S135" s="9">
        <f>VLOOKUP($C135,{"29 - Psychiatrie (Erwachsene)",1;"30 - Kinder- und Jugendpsychiatrie",1;"31 - Psychosomatik",1;"",0;0,0},2,0)</f>
        <v>0</v>
      </c>
      <c r="T135" s="9">
        <f t="shared" si="10"/>
        <v>0</v>
      </c>
      <c r="U135" s="9">
        <f>IF($E135&lt;&gt;0,1,0)</f>
        <v>1</v>
      </c>
      <c r="V135" s="9">
        <f t="shared" si="11"/>
        <v>0</v>
      </c>
      <c r="W135" s="9">
        <f t="shared" si="12"/>
        <v>0</v>
      </c>
      <c r="X135" s="9">
        <f t="shared" si="13"/>
        <v>0</v>
      </c>
      <c r="Y135" s="9" t="str">
        <f>VLOOKUP($C135,{"29 - Psychiatrie (Erwachsene)","MonatII";"30 - Kinder- und Jugendpsychiatrie","MonatII";"31 - Psychosomatik","MonatII";"","LEER";0,"Leer"},2,0)</f>
        <v>LEER</v>
      </c>
      <c r="Z135" s="9" t="str">
        <f>VLOOKUP($C135,{"29 - Psychiatrie (Erwachsene)","BGI";"30 - Kinder- und Jugendpsychiatrie","BGII";"31 - Psychosomatik","BGI";"","LEER";0,"Leer"},2,0)</f>
        <v>LEER</v>
      </c>
      <c r="AA135" s="9" t="str">
        <f>VLOOKUP($C134,{"29 - Psychiatrie (Erwachsene)","Stationen";"30 - Kinder- und Jugendpsychiatrie","Stationen";"31 - Psychosomatik","Stationen";"","LEER";0,"LEER"},2,0)</f>
        <v>LEER</v>
      </c>
    </row>
    <row r="136" spans="2:27" ht="15" customHeight="1" x14ac:dyDescent="0.25">
      <c r="B136" s="79"/>
      <c r="C136" s="68"/>
      <c r="D136" s="68"/>
      <c r="E136" s="68"/>
      <c r="F136" s="68"/>
      <c r="G136" s="68"/>
      <c r="H136" s="68"/>
      <c r="I136" s="81"/>
    </row>
    <row r="137" spans="2:27" ht="15" customHeight="1" x14ac:dyDescent="0.25"/>
  </sheetData>
  <sheetProtection algorithmName="SHA-512" hashValue="CDqwmiwu2ADGkHzGxiQQSSDc9tDSMfGwGFaywufxvRz2iu50ZFr3fDwNnZhw1ejLnrRIpek3RuajGCQY2/tCLA==" saltValue="vbZLgeUs7WqUa0Jidb+2gg==" spinCount="100000" sheet="1" selectLockedCells="1" autoFilter="0"/>
  <autoFilter ref="C15:G135"/>
  <mergeCells count="2">
    <mergeCell ref="C10:H13"/>
    <mergeCell ref="C14:H14"/>
  </mergeCells>
  <conditionalFormatting sqref="F16:F135">
    <cfRule type="expression" dxfId="107" priority="612">
      <formula>C16=""</formula>
    </cfRule>
  </conditionalFormatting>
  <conditionalFormatting sqref="G16:G135">
    <cfRule type="expression" dxfId="106" priority="610">
      <formula>C16=""</formula>
    </cfRule>
  </conditionalFormatting>
  <conditionalFormatting sqref="F16:F135">
    <cfRule type="expression" dxfId="105" priority="608">
      <formula>C16="00 - Bitte eine Einrichtung auswählen"</formula>
    </cfRule>
  </conditionalFormatting>
  <conditionalFormatting sqref="G16:G135">
    <cfRule type="expression" dxfId="104" priority="488">
      <formula>C16="00 - Bitte eine Einrichtung auswählen"</formula>
    </cfRule>
  </conditionalFormatting>
  <conditionalFormatting sqref="G16:G135">
    <cfRule type="expression" dxfId="103" priority="487">
      <formula>C16="00 - Bitte eine Einrichtung auswählen"</formula>
    </cfRule>
  </conditionalFormatting>
  <conditionalFormatting sqref="H16:H135">
    <cfRule type="expression" dxfId="102" priority="8">
      <formula>C16=""</formula>
    </cfRule>
    <cfRule type="expression" dxfId="101" priority="368">
      <formula>C16="00 - Bitte eine Einrichtung auswählen"</formula>
    </cfRule>
  </conditionalFormatting>
  <conditionalFormatting sqref="B16:B135">
    <cfRule type="expression" dxfId="100" priority="7">
      <formula>D16=""</formula>
    </cfRule>
  </conditionalFormatting>
  <conditionalFormatting sqref="E16:E135">
    <cfRule type="expression" dxfId="99" priority="6">
      <formula>D16=""</formula>
    </cfRule>
  </conditionalFormatting>
  <conditionalFormatting sqref="E16:E135">
    <cfRule type="expression" dxfId="98" priority="5">
      <formula>E16=0</formula>
    </cfRule>
  </conditionalFormatting>
  <conditionalFormatting sqref="C16:C135">
    <cfRule type="expression" dxfId="97" priority="4">
      <formula>D16=""</formula>
    </cfRule>
  </conditionalFormatting>
  <conditionalFormatting sqref="C16:C135">
    <cfRule type="expression" dxfId="96" priority="3">
      <formula>C16=0</formula>
    </cfRule>
  </conditionalFormatting>
  <conditionalFormatting sqref="C14:H14">
    <cfRule type="expression" dxfId="95" priority="2">
      <formula>C14&lt;&gt;""</formula>
    </cfRule>
  </conditionalFormatting>
  <conditionalFormatting sqref="B14">
    <cfRule type="expression" dxfId="94" priority="1">
      <formula>B14&lt;&gt;""</formula>
    </cfRule>
  </conditionalFormatting>
  <dataValidations xWindow="833" yWindow="568" count="3">
    <dataValidation type="list" allowBlank="1" showInputMessage="1" showErrorMessage="1" errorTitle="ACHTUNG: " error="Zulässige Eingaben: _x000a_29 - Psychiatrie (Erwachsene): a-f_x000a_30 - Kinder- und Jugendpsychiatrie: a-g_x000a_31 - Psychosomatik: a-f_x000a_" promptTitle="Hinweis" prompt="Bitte wählen Sie einen Wert aus der Liste aus" sqref="G16:G135">
      <formula1>INDIRECT(Z16)</formula1>
    </dataValidation>
    <dataValidation type="list" allowBlank="1" showInputMessage="1" showErrorMessage="1" errorTitle="ACHTUNG" error="Zulässig sind nur die Zahlen der Monate des ausgewählten Quartals. Bitte wählen Sie diese aus der Auswahlliste aus." promptTitle="Hinweis" prompt="Bitte wählen Sie einen Wert aus der Liste aus" sqref="F16:F135">
      <formula1>INDIRECT(Y16)</formula1>
    </dataValidation>
    <dataValidation type="whole" allowBlank="1" showErrorMessage="1" errorTitle="ACHTUNG: " error="Es sind nur Eingaben zwischen 0 und 999999 zulässig" sqref="H16:H135">
      <formula1>0</formula1>
      <formula2>999999</formula2>
    </dataValidation>
  </dataValidations>
  <hyperlinks>
    <hyperlink ref="H3:M3" location="A3.3!A1" display="&lt;&lt; A3.3"/>
    <hyperlink ref="I3:P3" location="A5.1!A1" display="A5.1 &gt;&gt;"/>
    <hyperlink ref="H3" location="A3.3!C18" display="&lt;&lt; A3.3"/>
    <hyperlink ref="I3" location="A5.1!C15" display="A5.1 &gt;&gt;"/>
    <hyperlink ref="Q3" location="A5.1!A1" display="A5.1 &gt;&gt;"/>
  </hyperlinks>
  <pageMargins left="0.25" right="0.25" top="0.75" bottom="0.75" header="0.3" footer="0.3"/>
  <pageSetup paperSize="9" scale="61" fitToHeight="0" orientation="portrait" r:id="rId1"/>
  <legacyDrawing r:id="rId2"/>
  <extLst>
    <ext xmlns:x14="http://schemas.microsoft.com/office/spreadsheetml/2009/9/main" uri="{CCE6A557-97BC-4b89-ADB6-D9C93CAAB3DF}">
      <x14:dataValidations xmlns:xm="http://schemas.microsoft.com/office/excel/2006/main" xWindow="833" yWindow="568" count="1">
        <x14:dataValidation type="whole" allowBlank="1" showInputMessage="1" showErrorMessage="1" errorTitle="ACHTUNG" error="Bitte geben Sie eine Stations-ID ein, für die die differenzierte Einrichtung und die Stationsbezeichnung angegeben wurde">
          <x14:formula1>
            <xm:f>VALUE('Angaben Stationen'!$U$10)</xm:f>
          </x14:formula1>
          <x14:formula2>
            <xm:f>VALUE('Angaben Stationen'!$U$11)</xm:f>
          </x14:formula2>
          <xm:sqref>D16:D135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B1:AG137"/>
  <sheetViews>
    <sheetView showGridLines="0" zoomScaleNormal="100" zoomScalePageLayoutView="90" workbookViewId="0">
      <selection activeCell="C16" sqref="C16"/>
    </sheetView>
  </sheetViews>
  <sheetFormatPr baseColWidth="10" defaultColWidth="11.42578125" defaultRowHeight="15" x14ac:dyDescent="0.25"/>
  <cols>
    <col min="1" max="1" width="4.28515625" style="7" customWidth="1"/>
    <col min="2" max="2" width="11.42578125" style="7" customWidth="1"/>
    <col min="3" max="3" width="33.28515625" style="7" customWidth="1"/>
    <col min="4" max="4" width="9.7109375" style="7" customWidth="1"/>
    <col min="5" max="8" width="15.140625" style="7" customWidth="1"/>
    <col min="9" max="9" width="15.42578125" style="7" customWidth="1"/>
    <col min="10" max="11" width="15.140625" style="7" customWidth="1"/>
    <col min="12" max="12" width="17.140625" style="30" customWidth="1"/>
    <col min="13" max="13" width="11.42578125" style="9"/>
    <col min="14" max="14" width="8.7109375" style="30" customWidth="1"/>
    <col min="15" max="17" width="11.42578125" style="30"/>
    <col min="18" max="32" width="11.42578125" style="9"/>
    <col min="33" max="33" width="11.42578125" style="30"/>
    <col min="34" max="16384" width="11.42578125" style="7"/>
  </cols>
  <sheetData>
    <row r="1" spans="2:32" x14ac:dyDescent="0.25">
      <c r="L1" s="7"/>
      <c r="M1" s="7"/>
    </row>
    <row r="2" spans="2:32" x14ac:dyDescent="0.25">
      <c r="L2" s="7"/>
      <c r="M2" s="7"/>
    </row>
    <row r="3" spans="2:32" s="57" customFormat="1" ht="30" customHeight="1" x14ac:dyDescent="0.35">
      <c r="B3" s="58" t="s">
        <v>212</v>
      </c>
      <c r="C3" s="48" t="s">
        <v>287</v>
      </c>
      <c r="D3" s="50"/>
      <c r="E3" s="50"/>
      <c r="F3" s="52"/>
      <c r="G3" s="53"/>
      <c r="H3" s="53"/>
      <c r="I3" s="53"/>
      <c r="J3" s="53"/>
      <c r="K3" s="164" t="s">
        <v>120</v>
      </c>
      <c r="L3" s="164" t="s">
        <v>149</v>
      </c>
      <c r="M3" s="131"/>
      <c r="R3" s="56"/>
      <c r="S3" s="56"/>
      <c r="T3" s="56"/>
      <c r="U3" s="56"/>
      <c r="V3" s="56"/>
      <c r="W3" s="56"/>
      <c r="X3" s="56"/>
      <c r="Y3" s="56"/>
      <c r="Z3" s="56"/>
      <c r="AA3" s="56"/>
      <c r="AB3" s="56"/>
      <c r="AC3" s="56"/>
      <c r="AD3" s="56"/>
      <c r="AE3" s="56"/>
      <c r="AF3" s="56"/>
    </row>
    <row r="4" spans="2:32" ht="15" customHeight="1" x14ac:dyDescent="0.25">
      <c r="B4" s="21"/>
      <c r="C4" s="21"/>
      <c r="D4" s="21"/>
      <c r="E4" s="21"/>
      <c r="F4" s="21"/>
      <c r="G4" s="21"/>
      <c r="H4" s="21"/>
      <c r="I4" s="21"/>
      <c r="J4" s="21"/>
      <c r="K4" s="21"/>
      <c r="L4" s="21"/>
      <c r="M4" s="21"/>
      <c r="N4" s="21"/>
      <c r="O4" s="21"/>
      <c r="P4" s="21"/>
      <c r="Q4" s="21"/>
    </row>
    <row r="5" spans="2:32" ht="15" customHeight="1" x14ac:dyDescent="0.25">
      <c r="B5" s="126"/>
      <c r="C5" s="166" t="str">
        <f ca="1">"Haupt-IK: " &amp; CELL("inhalt",'Angaben KH-Standort'!D26)</f>
        <v xml:space="preserve">Haupt-IK: </v>
      </c>
      <c r="D5" s="86"/>
      <c r="E5" s="166" t="str">
        <f ca="1">"Jahr: " &amp; CELL("inhalt",'Angaben KH-Standort'!D13)</f>
        <v xml:space="preserve">Jahr: </v>
      </c>
      <c r="F5" s="62"/>
      <c r="G5" s="62"/>
      <c r="H5" s="62"/>
      <c r="I5" s="62"/>
      <c r="J5" s="62"/>
      <c r="K5" s="62"/>
      <c r="L5" s="62"/>
      <c r="M5" s="132"/>
      <c r="N5" s="21"/>
      <c r="O5" s="21"/>
      <c r="P5" s="21"/>
      <c r="Q5" s="21"/>
    </row>
    <row r="6" spans="2:32" ht="15" customHeight="1" x14ac:dyDescent="0.25">
      <c r="B6" s="127"/>
      <c r="C6" s="167" t="str">
        <f ca="1" xml:space="preserve"> "Standort-ID: " &amp; CELL("inhalt",'Angaben KH-Standort'!D27)</f>
        <v xml:space="preserve">Standort-ID: </v>
      </c>
      <c r="D6" s="88"/>
      <c r="E6" s="167" t="str">
        <f ca="1">CELL("inhalt",'A1'!$F$15) &amp; ". Quartal"</f>
        <v>0. Quartal</v>
      </c>
      <c r="F6" s="65"/>
      <c r="G6" s="65"/>
      <c r="H6" s="65"/>
      <c r="I6" s="65"/>
      <c r="J6" s="65"/>
      <c r="K6" s="65"/>
      <c r="L6" s="65"/>
      <c r="M6" s="132"/>
      <c r="N6" s="21"/>
      <c r="O6" s="21"/>
      <c r="P6" s="21"/>
      <c r="Q6" s="21"/>
    </row>
    <row r="7" spans="2:32" ht="15" customHeight="1" x14ac:dyDescent="0.25">
      <c r="B7" s="21"/>
      <c r="C7" s="21"/>
      <c r="D7" s="21"/>
      <c r="E7" s="21"/>
      <c r="F7" s="21"/>
      <c r="G7" s="21"/>
      <c r="H7" s="21"/>
      <c r="I7" s="21"/>
      <c r="J7" s="21"/>
      <c r="K7" s="21"/>
      <c r="L7" s="21"/>
      <c r="M7" s="21"/>
      <c r="N7" s="21"/>
      <c r="O7" s="21"/>
      <c r="P7" s="21"/>
      <c r="Q7" s="21"/>
    </row>
    <row r="8" spans="2:32" ht="15" customHeight="1" x14ac:dyDescent="0.25">
      <c r="B8" s="69"/>
      <c r="C8" s="67"/>
      <c r="D8" s="67"/>
      <c r="E8" s="67"/>
      <c r="F8" s="67"/>
      <c r="G8" s="67"/>
      <c r="H8" s="67"/>
      <c r="I8" s="67"/>
      <c r="J8" s="67"/>
      <c r="K8" s="67"/>
      <c r="L8" s="208"/>
      <c r="M8" s="25"/>
      <c r="S8" s="39"/>
    </row>
    <row r="9" spans="2:32" ht="15" customHeight="1" x14ac:dyDescent="0.35">
      <c r="B9" s="71"/>
      <c r="C9" s="175" t="s">
        <v>198</v>
      </c>
      <c r="D9" s="119"/>
      <c r="E9" s="119"/>
      <c r="F9" s="119"/>
      <c r="G9" s="119"/>
      <c r="H9" s="119"/>
      <c r="I9" s="119"/>
      <c r="J9" s="119"/>
      <c r="K9" s="46"/>
      <c r="L9" s="209"/>
      <c r="M9" s="133"/>
      <c r="N9" s="310"/>
      <c r="O9" s="310"/>
      <c r="P9" s="310"/>
    </row>
    <row r="10" spans="2:32" ht="15" customHeight="1" x14ac:dyDescent="0.25">
      <c r="B10" s="71"/>
      <c r="C10" s="377" t="s">
        <v>291</v>
      </c>
      <c r="D10" s="378"/>
      <c r="E10" s="378"/>
      <c r="F10" s="378"/>
      <c r="G10" s="378"/>
      <c r="H10" s="378"/>
      <c r="I10" s="378"/>
      <c r="J10" s="378"/>
      <c r="K10" s="378"/>
      <c r="L10" s="199" t="s">
        <v>257</v>
      </c>
      <c r="M10" s="25"/>
    </row>
    <row r="11" spans="2:32" ht="15" customHeight="1" x14ac:dyDescent="0.25">
      <c r="B11" s="71"/>
      <c r="C11" s="378"/>
      <c r="D11" s="378"/>
      <c r="E11" s="378"/>
      <c r="F11" s="378"/>
      <c r="G11" s="378"/>
      <c r="H11" s="378"/>
      <c r="I11" s="378"/>
      <c r="J11" s="378"/>
      <c r="K11" s="378"/>
      <c r="L11" s="206" t="s">
        <v>285</v>
      </c>
      <c r="M11" s="25"/>
      <c r="P11" s="310"/>
    </row>
    <row r="12" spans="2:32" ht="15" customHeight="1" x14ac:dyDescent="0.25">
      <c r="B12" s="71"/>
      <c r="C12" s="378"/>
      <c r="D12" s="378"/>
      <c r="E12" s="378"/>
      <c r="F12" s="378"/>
      <c r="G12" s="378"/>
      <c r="H12" s="378"/>
      <c r="I12" s="378"/>
      <c r="J12" s="378"/>
      <c r="K12" s="378"/>
      <c r="L12" s="198" t="s">
        <v>258</v>
      </c>
      <c r="M12" s="25"/>
      <c r="P12" s="310"/>
    </row>
    <row r="13" spans="2:32" ht="27.6" customHeight="1" x14ac:dyDescent="0.25">
      <c r="B13" s="71"/>
      <c r="C13" s="378"/>
      <c r="D13" s="378"/>
      <c r="E13" s="378"/>
      <c r="F13" s="378"/>
      <c r="G13" s="378"/>
      <c r="H13" s="378"/>
      <c r="I13" s="378"/>
      <c r="J13" s="378"/>
      <c r="K13" s="378"/>
      <c r="L13" s="46"/>
      <c r="M13" s="25"/>
      <c r="P13" s="310"/>
    </row>
    <row r="14" spans="2:32" ht="15" customHeight="1" x14ac:dyDescent="0.25">
      <c r="B14" s="228" t="str">
        <f>IF(X14-U14&gt;0,"!!!","")</f>
        <v/>
      </c>
      <c r="C14" s="379" t="str">
        <f>IF(X14-U14&gt;0,"Es fehlen noch MUSS-ANGABEN in den mit !!! gekennzeichneten Zeilen","")</f>
        <v/>
      </c>
      <c r="D14" s="379"/>
      <c r="E14" s="379"/>
      <c r="F14" s="375" t="s">
        <v>249</v>
      </c>
      <c r="G14" s="380" t="s">
        <v>137</v>
      </c>
      <c r="H14" s="381"/>
      <c r="I14" s="382"/>
      <c r="J14" s="124"/>
      <c r="K14" s="124"/>
      <c r="L14" s="46"/>
      <c r="M14" s="25"/>
      <c r="P14" s="310"/>
      <c r="U14" s="9">
        <f t="shared" ref="U14" si="0">SUM(U16:U135)</f>
        <v>0</v>
      </c>
      <c r="X14" s="9">
        <f>SUM(X16:X135)</f>
        <v>0</v>
      </c>
    </row>
    <row r="15" spans="2:32" ht="112.5" customHeight="1" x14ac:dyDescent="0.25">
      <c r="B15" s="71"/>
      <c r="C15" s="232" t="s">
        <v>247</v>
      </c>
      <c r="D15" s="231" t="s">
        <v>248</v>
      </c>
      <c r="E15" s="232" t="s">
        <v>260</v>
      </c>
      <c r="F15" s="376"/>
      <c r="G15" s="270" t="s">
        <v>293</v>
      </c>
      <c r="H15" s="270" t="s">
        <v>294</v>
      </c>
      <c r="I15" s="290" t="s">
        <v>295</v>
      </c>
      <c r="J15" s="291" t="s">
        <v>262</v>
      </c>
      <c r="K15" s="292" t="s">
        <v>261</v>
      </c>
      <c r="L15" s="125"/>
      <c r="M15" s="134"/>
    </row>
    <row r="16" spans="2:32" ht="15" customHeight="1" x14ac:dyDescent="0.25">
      <c r="B16" s="78" t="str">
        <f>IF(SUM(X16:AF16)&lt;9,"!!!","")</f>
        <v>!!!</v>
      </c>
      <c r="C16" s="293" t="s">
        <v>151</v>
      </c>
      <c r="D16" s="272"/>
      <c r="E16" s="294"/>
      <c r="F16" s="295"/>
      <c r="G16" s="295"/>
      <c r="H16" s="295"/>
      <c r="I16" s="295"/>
      <c r="J16" s="296" t="str">
        <f>IF(E16&gt;0,F16/E16,"")</f>
        <v/>
      </c>
      <c r="K16" s="295"/>
      <c r="L16" s="125"/>
      <c r="M16" s="134"/>
      <c r="U16" s="9">
        <f>IF(LEN(B16)&gt;0,0,1)</f>
        <v>0</v>
      </c>
      <c r="V16" s="9" t="str">
        <f>VLOOKUP($C16,{"29 - Psychiatrie (Erwachsene)","BGI";"30 - Kinder- und Jugendpsychiatrie","BGII";"31 - Psychosomatik","BGI";"00 - Bitte eine Fachabteilung auswählen","LEER";0,"Leer"},2,0)</f>
        <v>LEER</v>
      </c>
      <c r="W16" s="9" t="str">
        <f>VLOOKUP($C16,{"29 - Psychiatrie (Erwachsene)","JN";"30 - Kinder- und Jugendpsychiatrie","JN";"31 - Psychosomatik","JN";"00 - Bitte eine Fachabteilung auswählen","LEER";0,"Leer"},2,0)</f>
        <v>LEER</v>
      </c>
      <c r="X16" s="9">
        <f>VLOOKUP(C16,{"29 - Psychiatrie (Erwachsene)",1;"30 - Kinder- und Jugendpsychiatrie",1;"31 - Psychosomatik",1;"00 - Bitte eine Fachabteilung auswählen",0;0,0},2,0)</f>
        <v>0</v>
      </c>
      <c r="Y16" s="9">
        <f>IF(LEN(D16)&gt;0,1,0)</f>
        <v>0</v>
      </c>
      <c r="Z16" s="9">
        <f>IF(LEN(E16)&gt;0,1,0)</f>
        <v>0</v>
      </c>
      <c r="AA16" s="9">
        <f>IF(LEN(F16)&gt;0,1,0)</f>
        <v>0</v>
      </c>
      <c r="AB16" s="9">
        <f t="shared" ref="AB16" si="1">IF(LEN(G16)&gt;0,1,0)</f>
        <v>0</v>
      </c>
      <c r="AC16" s="9">
        <f t="shared" ref="AC16" si="2">IF(LEN(H16)&gt;0,1,0)</f>
        <v>0</v>
      </c>
      <c r="AD16" s="9">
        <f t="shared" ref="AD16" si="3">IF(LEN(I16)&gt;0,1,0)</f>
        <v>0</v>
      </c>
      <c r="AE16" s="9">
        <f t="shared" ref="AE16" si="4">IF(LEN(J16)&gt;0,1,0)</f>
        <v>0</v>
      </c>
      <c r="AF16" s="9">
        <f>VLOOKUP($K16,{"Ja",1;"Nein",1;"Bitte auswählen",0;"",0;0,0},2,0)</f>
        <v>0</v>
      </c>
    </row>
    <row r="17" spans="2:32" ht="15" customHeight="1" x14ac:dyDescent="0.25">
      <c r="B17" s="78" t="str">
        <f t="shared" ref="B17:B80" si="5">IF(SUM(X17:AF17)&lt;9,"!!!","")</f>
        <v>!!!</v>
      </c>
      <c r="C17" s="293"/>
      <c r="D17" s="272"/>
      <c r="E17" s="294"/>
      <c r="F17" s="295"/>
      <c r="G17" s="295"/>
      <c r="H17" s="295"/>
      <c r="I17" s="295"/>
      <c r="J17" s="296" t="str">
        <f t="shared" ref="J17:J80" si="6">IF(E17&gt;0,F17/E17,"")</f>
        <v/>
      </c>
      <c r="K17" s="295"/>
      <c r="L17" s="125"/>
      <c r="M17" s="134" t="e">
        <f>VLOOKUP(C16,{"29 - Psychiatrie (Erwachsene)","Einrichtungen2";"30 - Kinder- und Jugendpsychiatrie","Einrichtungen2";"31 - Psychosomatik","Einrichtungen2";"00 - Bitte eine Einrichtung auswählen","Leer";0,"Leer"},2,0)</f>
        <v>#N/A</v>
      </c>
      <c r="U17" s="9">
        <f t="shared" ref="U17:U80" si="7">IF(LEN(B17)&gt;0,0,1)</f>
        <v>0</v>
      </c>
      <c r="V17" s="9" t="str">
        <f>VLOOKUP($C17,{"29 - Psychiatrie (Erwachsene)","BGI";"30 - Kinder- und Jugendpsychiatrie","BGII";"31 - Psychosomatik","BGI";"00 - Bitte eine Fachabteilung auswählen","LEER";0,"Leer"},2,0)</f>
        <v>Leer</v>
      </c>
      <c r="W17" s="9" t="str">
        <f>VLOOKUP($C17,{"29 - Psychiatrie (Erwachsene)","JN";"30 - Kinder- und Jugendpsychiatrie","JN";"31 - Psychosomatik","JN";"00 - Bitte eine Fachabteilung auswählen","LEER";0,"Leer"},2,0)</f>
        <v>Leer</v>
      </c>
      <c r="X17" s="9">
        <f>VLOOKUP(C17,{"29 - Psychiatrie (Erwachsene)",1;"30 - Kinder- und Jugendpsychiatrie",1;"31 - Psychosomatik",1;"00 - Bitte eine Fachabteilung auswählen",0;0,0},2,0)</f>
        <v>0</v>
      </c>
      <c r="Y17" s="9">
        <f t="shared" ref="Y17:Y80" si="8">IF(LEN(D17)&gt;0,1,0)</f>
        <v>0</v>
      </c>
      <c r="Z17" s="9">
        <f t="shared" ref="Z17:Z80" si="9">IF(LEN(E17)&gt;0,1,0)</f>
        <v>0</v>
      </c>
      <c r="AA17" s="9">
        <f t="shared" ref="AA17:AA80" si="10">IF(LEN(F17)&gt;0,1,0)</f>
        <v>0</v>
      </c>
      <c r="AB17" s="9">
        <f t="shared" ref="AB17:AB80" si="11">IF(LEN(G17)&gt;0,1,0)</f>
        <v>0</v>
      </c>
      <c r="AC17" s="9">
        <f t="shared" ref="AC17:AC80" si="12">IF(LEN(H17)&gt;0,1,0)</f>
        <v>0</v>
      </c>
      <c r="AD17" s="9">
        <f t="shared" ref="AD17:AD80" si="13">IF(LEN(I17)&gt;0,1,0)</f>
        <v>0</v>
      </c>
      <c r="AE17" s="9">
        <f t="shared" ref="AE17:AE80" si="14">IF(LEN(J17)&gt;0,1,0)</f>
        <v>0</v>
      </c>
      <c r="AF17" s="9">
        <f>VLOOKUP($K17,{"Ja",1;"Nein",1;"Bitte auswählen",0;"",0;0,0},2,0)</f>
        <v>0</v>
      </c>
    </row>
    <row r="18" spans="2:32" ht="15" customHeight="1" x14ac:dyDescent="0.25">
      <c r="B18" s="78" t="str">
        <f t="shared" si="5"/>
        <v>!!!</v>
      </c>
      <c r="C18" s="293"/>
      <c r="D18" s="272"/>
      <c r="E18" s="294"/>
      <c r="F18" s="295"/>
      <c r="G18" s="295"/>
      <c r="H18" s="295"/>
      <c r="I18" s="295"/>
      <c r="J18" s="296" t="str">
        <f t="shared" si="6"/>
        <v/>
      </c>
      <c r="K18" s="295"/>
      <c r="L18" s="125"/>
      <c r="M18" s="134" t="str">
        <f>VLOOKUP(C17,{"29 - Psychiatrie (Erwachsene)","Einrichtungen2";"30 - Kinder- und Jugendpsychiatrie","Einrichtungen2";"31 - Psychosomatik","Einrichtungen2";"00 - Bitte eine Einrichtung auswählen","Leer";0,"Leer"},2,0)</f>
        <v>Leer</v>
      </c>
      <c r="U18" s="9">
        <f t="shared" si="7"/>
        <v>0</v>
      </c>
      <c r="V18" s="9" t="str">
        <f>VLOOKUP($C18,{"29 - Psychiatrie (Erwachsene)","BGI";"30 - Kinder- und Jugendpsychiatrie","BGII";"31 - Psychosomatik","BGI";"00 - Bitte eine Fachabteilung auswählen","LEER";0,"Leer"},2,0)</f>
        <v>Leer</v>
      </c>
      <c r="W18" s="9" t="str">
        <f>VLOOKUP($C18,{"29 - Psychiatrie (Erwachsene)","JN";"30 - Kinder- und Jugendpsychiatrie","JN";"31 - Psychosomatik","JN";"00 - Bitte eine Fachabteilung auswählen","LEER";0,"Leer"},2,0)</f>
        <v>Leer</v>
      </c>
      <c r="X18" s="9">
        <f>VLOOKUP(C18,{"29 - Psychiatrie (Erwachsene)",1;"30 - Kinder- und Jugendpsychiatrie",1;"31 - Psychosomatik",1;"00 - Bitte eine Fachabteilung auswählen",0;0,0},2,0)</f>
        <v>0</v>
      </c>
      <c r="Y18" s="9">
        <f t="shared" si="8"/>
        <v>0</v>
      </c>
      <c r="Z18" s="9">
        <f t="shared" si="9"/>
        <v>0</v>
      </c>
      <c r="AA18" s="9">
        <f t="shared" si="10"/>
        <v>0</v>
      </c>
      <c r="AB18" s="9">
        <f t="shared" si="11"/>
        <v>0</v>
      </c>
      <c r="AC18" s="9">
        <f t="shared" si="12"/>
        <v>0</v>
      </c>
      <c r="AD18" s="9">
        <f t="shared" si="13"/>
        <v>0</v>
      </c>
      <c r="AE18" s="9">
        <f t="shared" si="14"/>
        <v>0</v>
      </c>
      <c r="AF18" s="9">
        <f>VLOOKUP($K18,{"Ja",1;"Nein",1;"Bitte auswählen",0;"",0;0,0},2,0)</f>
        <v>0</v>
      </c>
    </row>
    <row r="19" spans="2:32" ht="15" customHeight="1" x14ac:dyDescent="0.25">
      <c r="B19" s="78" t="str">
        <f t="shared" si="5"/>
        <v>!!!</v>
      </c>
      <c r="C19" s="293"/>
      <c r="D19" s="272"/>
      <c r="E19" s="294"/>
      <c r="F19" s="295"/>
      <c r="G19" s="295"/>
      <c r="H19" s="295"/>
      <c r="I19" s="295"/>
      <c r="J19" s="296" t="str">
        <f t="shared" si="6"/>
        <v/>
      </c>
      <c r="K19" s="295"/>
      <c r="L19" s="125"/>
      <c r="M19" s="134" t="str">
        <f>VLOOKUP(C18,{"29 - Psychiatrie (Erwachsene)","Einrichtungen2";"30 - Kinder- und Jugendpsychiatrie","Einrichtungen2";"31 - Psychosomatik","Einrichtungen2";"00 - Bitte eine Einrichtung auswählen","Leer";0,"Leer"},2,0)</f>
        <v>Leer</v>
      </c>
      <c r="U19" s="9">
        <f t="shared" si="7"/>
        <v>0</v>
      </c>
      <c r="V19" s="9" t="str">
        <f>VLOOKUP($C19,{"29 - Psychiatrie (Erwachsene)","BGI";"30 - Kinder- und Jugendpsychiatrie","BGII";"31 - Psychosomatik","BGI";"00 - Bitte eine Fachabteilung auswählen","LEER";0,"Leer"},2,0)</f>
        <v>Leer</v>
      </c>
      <c r="W19" s="9" t="str">
        <f>VLOOKUP($C19,{"29 - Psychiatrie (Erwachsene)","JN";"30 - Kinder- und Jugendpsychiatrie","JN";"31 - Psychosomatik","JN";"00 - Bitte eine Fachabteilung auswählen","LEER";0,"Leer"},2,0)</f>
        <v>Leer</v>
      </c>
      <c r="X19" s="9">
        <f>VLOOKUP(C19,{"29 - Psychiatrie (Erwachsene)",1;"30 - Kinder- und Jugendpsychiatrie",1;"31 - Psychosomatik",1;"00 - Bitte eine Fachabteilung auswählen",0;0,0},2,0)</f>
        <v>0</v>
      </c>
      <c r="Y19" s="9">
        <f t="shared" si="8"/>
        <v>0</v>
      </c>
      <c r="Z19" s="9">
        <f t="shared" si="9"/>
        <v>0</v>
      </c>
      <c r="AA19" s="9">
        <f t="shared" si="10"/>
        <v>0</v>
      </c>
      <c r="AB19" s="9">
        <f t="shared" si="11"/>
        <v>0</v>
      </c>
      <c r="AC19" s="9">
        <f t="shared" si="12"/>
        <v>0</v>
      </c>
      <c r="AD19" s="9">
        <f t="shared" si="13"/>
        <v>0</v>
      </c>
      <c r="AE19" s="9">
        <f t="shared" si="14"/>
        <v>0</v>
      </c>
      <c r="AF19" s="9">
        <f>VLOOKUP($K19,{"Ja",1;"Nein",1;"Bitte auswählen",0;"",0;0,0},2,0)</f>
        <v>0</v>
      </c>
    </row>
    <row r="20" spans="2:32" ht="15" customHeight="1" x14ac:dyDescent="0.25">
      <c r="B20" s="78" t="str">
        <f t="shared" si="5"/>
        <v>!!!</v>
      </c>
      <c r="C20" s="293"/>
      <c r="D20" s="272"/>
      <c r="E20" s="294"/>
      <c r="F20" s="295"/>
      <c r="G20" s="295"/>
      <c r="H20" s="295"/>
      <c r="I20" s="295"/>
      <c r="J20" s="296" t="str">
        <f t="shared" si="6"/>
        <v/>
      </c>
      <c r="K20" s="295"/>
      <c r="L20" s="125"/>
      <c r="M20" s="134" t="str">
        <f>VLOOKUP(C19,{"29 - Psychiatrie (Erwachsene)","Einrichtungen2";"30 - Kinder- und Jugendpsychiatrie","Einrichtungen2";"31 - Psychosomatik","Einrichtungen2";"00 - Bitte eine Einrichtung auswählen","Leer";0,"Leer"},2,0)</f>
        <v>Leer</v>
      </c>
      <c r="U20" s="9">
        <f t="shared" si="7"/>
        <v>0</v>
      </c>
      <c r="V20" s="9" t="str">
        <f>VLOOKUP($C20,{"29 - Psychiatrie (Erwachsene)","BGI";"30 - Kinder- und Jugendpsychiatrie","BGII";"31 - Psychosomatik","BGI";"00 - Bitte eine Fachabteilung auswählen","LEER";0,"Leer"},2,0)</f>
        <v>Leer</v>
      </c>
      <c r="W20" s="9" t="str">
        <f>VLOOKUP($C20,{"29 - Psychiatrie (Erwachsene)","JN";"30 - Kinder- und Jugendpsychiatrie","JN";"31 - Psychosomatik","JN";"00 - Bitte eine Fachabteilung auswählen","LEER";0,"Leer"},2,0)</f>
        <v>Leer</v>
      </c>
      <c r="X20" s="9">
        <f>VLOOKUP(C20,{"29 - Psychiatrie (Erwachsene)",1;"30 - Kinder- und Jugendpsychiatrie",1;"31 - Psychosomatik",1;"00 - Bitte eine Fachabteilung auswählen",0;0,0},2,0)</f>
        <v>0</v>
      </c>
      <c r="Y20" s="9">
        <f t="shared" si="8"/>
        <v>0</v>
      </c>
      <c r="Z20" s="9">
        <f t="shared" si="9"/>
        <v>0</v>
      </c>
      <c r="AA20" s="9">
        <f t="shared" si="10"/>
        <v>0</v>
      </c>
      <c r="AB20" s="9">
        <f t="shared" si="11"/>
        <v>0</v>
      </c>
      <c r="AC20" s="9">
        <f t="shared" si="12"/>
        <v>0</v>
      </c>
      <c r="AD20" s="9">
        <f t="shared" si="13"/>
        <v>0</v>
      </c>
      <c r="AE20" s="9">
        <f t="shared" si="14"/>
        <v>0</v>
      </c>
      <c r="AF20" s="9">
        <f>VLOOKUP($K20,{"Ja",1;"Nein",1;"Bitte auswählen",0;"",0;0,0},2,0)</f>
        <v>0</v>
      </c>
    </row>
    <row r="21" spans="2:32" ht="15" customHeight="1" x14ac:dyDescent="0.25">
      <c r="B21" s="78" t="str">
        <f t="shared" si="5"/>
        <v>!!!</v>
      </c>
      <c r="C21" s="293"/>
      <c r="D21" s="272"/>
      <c r="E21" s="294"/>
      <c r="F21" s="295"/>
      <c r="G21" s="295"/>
      <c r="H21" s="295"/>
      <c r="I21" s="295"/>
      <c r="J21" s="296" t="str">
        <f t="shared" si="6"/>
        <v/>
      </c>
      <c r="K21" s="295"/>
      <c r="L21" s="125"/>
      <c r="M21" s="134" t="str">
        <f>VLOOKUP(C20,{"29 - Psychiatrie (Erwachsene)","Einrichtungen2";"30 - Kinder- und Jugendpsychiatrie","Einrichtungen2";"31 - Psychosomatik","Einrichtungen2";"00 - Bitte eine Einrichtung auswählen","Leer";0,"Leer"},2,0)</f>
        <v>Leer</v>
      </c>
      <c r="U21" s="9">
        <f t="shared" si="7"/>
        <v>0</v>
      </c>
      <c r="V21" s="9" t="str">
        <f>VLOOKUP($C21,{"29 - Psychiatrie (Erwachsene)","BGI";"30 - Kinder- und Jugendpsychiatrie","BGII";"31 - Psychosomatik","BGI";"00 - Bitte eine Fachabteilung auswählen","LEER";0,"Leer"},2,0)</f>
        <v>Leer</v>
      </c>
      <c r="W21" s="9" t="str">
        <f>VLOOKUP($C21,{"29 - Psychiatrie (Erwachsene)","JN";"30 - Kinder- und Jugendpsychiatrie","JN";"31 - Psychosomatik","JN";"00 - Bitte eine Fachabteilung auswählen","LEER";0,"Leer"},2,0)</f>
        <v>Leer</v>
      </c>
      <c r="X21" s="9">
        <f>VLOOKUP(C21,{"29 - Psychiatrie (Erwachsene)",1;"30 - Kinder- und Jugendpsychiatrie",1;"31 - Psychosomatik",1;"00 - Bitte eine Fachabteilung auswählen",0;0,0},2,0)</f>
        <v>0</v>
      </c>
      <c r="Y21" s="9">
        <f t="shared" si="8"/>
        <v>0</v>
      </c>
      <c r="Z21" s="9">
        <f t="shared" si="9"/>
        <v>0</v>
      </c>
      <c r="AA21" s="9">
        <f t="shared" si="10"/>
        <v>0</v>
      </c>
      <c r="AB21" s="9">
        <f t="shared" si="11"/>
        <v>0</v>
      </c>
      <c r="AC21" s="9">
        <f t="shared" si="12"/>
        <v>0</v>
      </c>
      <c r="AD21" s="9">
        <f t="shared" si="13"/>
        <v>0</v>
      </c>
      <c r="AE21" s="9">
        <f t="shared" si="14"/>
        <v>0</v>
      </c>
      <c r="AF21" s="9">
        <f>VLOOKUP($K21,{"Ja",1;"Nein",1;"Bitte auswählen",0;"",0;0,0},2,0)</f>
        <v>0</v>
      </c>
    </row>
    <row r="22" spans="2:32" ht="15" customHeight="1" x14ac:dyDescent="0.25">
      <c r="B22" s="78" t="str">
        <f t="shared" si="5"/>
        <v>!!!</v>
      </c>
      <c r="C22" s="293"/>
      <c r="D22" s="272"/>
      <c r="E22" s="294"/>
      <c r="F22" s="295"/>
      <c r="G22" s="295"/>
      <c r="H22" s="295"/>
      <c r="I22" s="295"/>
      <c r="J22" s="296" t="str">
        <f t="shared" si="6"/>
        <v/>
      </c>
      <c r="K22" s="295"/>
      <c r="L22" s="125"/>
      <c r="M22" s="134" t="str">
        <f>VLOOKUP(C21,{"29 - Psychiatrie (Erwachsene)","Einrichtungen2";"30 - Kinder- und Jugendpsychiatrie","Einrichtungen2";"31 - Psychosomatik","Einrichtungen2";"00 - Bitte eine Einrichtung auswählen","Leer";0,"Leer"},2,0)</f>
        <v>Leer</v>
      </c>
      <c r="U22" s="9">
        <f t="shared" si="7"/>
        <v>0</v>
      </c>
      <c r="V22" s="9" t="str">
        <f>VLOOKUP($C22,{"29 - Psychiatrie (Erwachsene)","BGI";"30 - Kinder- und Jugendpsychiatrie","BGII";"31 - Psychosomatik","BGI";"00 - Bitte eine Fachabteilung auswählen","LEER";0,"Leer"},2,0)</f>
        <v>Leer</v>
      </c>
      <c r="W22" s="9" t="str">
        <f>VLOOKUP($C22,{"29 - Psychiatrie (Erwachsene)","JN";"30 - Kinder- und Jugendpsychiatrie","JN";"31 - Psychosomatik","JN";"00 - Bitte eine Fachabteilung auswählen","LEER";0,"Leer"},2,0)</f>
        <v>Leer</v>
      </c>
      <c r="X22" s="9">
        <f>VLOOKUP(C22,{"29 - Psychiatrie (Erwachsene)",1;"30 - Kinder- und Jugendpsychiatrie",1;"31 - Psychosomatik",1;"00 - Bitte eine Fachabteilung auswählen",0;0,0},2,0)</f>
        <v>0</v>
      </c>
      <c r="Y22" s="9">
        <f t="shared" si="8"/>
        <v>0</v>
      </c>
      <c r="Z22" s="9">
        <f t="shared" si="9"/>
        <v>0</v>
      </c>
      <c r="AA22" s="9">
        <f t="shared" si="10"/>
        <v>0</v>
      </c>
      <c r="AB22" s="9">
        <f t="shared" si="11"/>
        <v>0</v>
      </c>
      <c r="AC22" s="9">
        <f t="shared" si="12"/>
        <v>0</v>
      </c>
      <c r="AD22" s="9">
        <f t="shared" si="13"/>
        <v>0</v>
      </c>
      <c r="AE22" s="9">
        <f t="shared" si="14"/>
        <v>0</v>
      </c>
      <c r="AF22" s="9">
        <f>VLOOKUP($K22,{"Ja",1;"Nein",1;"Bitte auswählen",0;"",0;0,0},2,0)</f>
        <v>0</v>
      </c>
    </row>
    <row r="23" spans="2:32" ht="15" customHeight="1" x14ac:dyDescent="0.25">
      <c r="B23" s="78" t="str">
        <f t="shared" si="5"/>
        <v>!!!</v>
      </c>
      <c r="C23" s="293"/>
      <c r="D23" s="272"/>
      <c r="E23" s="294"/>
      <c r="F23" s="295"/>
      <c r="G23" s="295"/>
      <c r="H23" s="295"/>
      <c r="I23" s="295"/>
      <c r="J23" s="296" t="str">
        <f t="shared" si="6"/>
        <v/>
      </c>
      <c r="K23" s="295"/>
      <c r="L23" s="125"/>
      <c r="M23" s="134" t="str">
        <f>VLOOKUP(C22,{"29 - Psychiatrie (Erwachsene)","Einrichtungen2";"30 - Kinder- und Jugendpsychiatrie","Einrichtungen2";"31 - Psychosomatik","Einrichtungen2";"00 - Bitte eine Einrichtung auswählen","Leer";0,"Leer"},2,0)</f>
        <v>Leer</v>
      </c>
      <c r="U23" s="9">
        <f t="shared" si="7"/>
        <v>0</v>
      </c>
      <c r="V23" s="9" t="str">
        <f>VLOOKUP($C23,{"29 - Psychiatrie (Erwachsene)","BGI";"30 - Kinder- und Jugendpsychiatrie","BGII";"31 - Psychosomatik","BGI";"00 - Bitte eine Fachabteilung auswählen","LEER";0,"Leer"},2,0)</f>
        <v>Leer</v>
      </c>
      <c r="W23" s="9" t="str">
        <f>VLOOKUP($C23,{"29 - Psychiatrie (Erwachsene)","JN";"30 - Kinder- und Jugendpsychiatrie","JN";"31 - Psychosomatik","JN";"00 - Bitte eine Fachabteilung auswählen","LEER";0,"Leer"},2,0)</f>
        <v>Leer</v>
      </c>
      <c r="X23" s="9">
        <f>VLOOKUP(C23,{"29 - Psychiatrie (Erwachsene)",1;"30 - Kinder- und Jugendpsychiatrie",1;"31 - Psychosomatik",1;"00 - Bitte eine Fachabteilung auswählen",0;0,0},2,0)</f>
        <v>0</v>
      </c>
      <c r="Y23" s="9">
        <f t="shared" si="8"/>
        <v>0</v>
      </c>
      <c r="Z23" s="9">
        <f t="shared" si="9"/>
        <v>0</v>
      </c>
      <c r="AA23" s="9">
        <f t="shared" si="10"/>
        <v>0</v>
      </c>
      <c r="AB23" s="9">
        <f t="shared" si="11"/>
        <v>0</v>
      </c>
      <c r="AC23" s="9">
        <f t="shared" si="12"/>
        <v>0</v>
      </c>
      <c r="AD23" s="9">
        <f t="shared" si="13"/>
        <v>0</v>
      </c>
      <c r="AE23" s="9">
        <f t="shared" si="14"/>
        <v>0</v>
      </c>
      <c r="AF23" s="9">
        <f>VLOOKUP($K23,{"Ja",1;"Nein",1;"Bitte auswählen",0;"",0;0,0},2,0)</f>
        <v>0</v>
      </c>
    </row>
    <row r="24" spans="2:32" ht="15" customHeight="1" x14ac:dyDescent="0.25">
      <c r="B24" s="78" t="str">
        <f t="shared" si="5"/>
        <v>!!!</v>
      </c>
      <c r="C24" s="293"/>
      <c r="D24" s="272"/>
      <c r="E24" s="294"/>
      <c r="F24" s="295"/>
      <c r="G24" s="295"/>
      <c r="H24" s="295"/>
      <c r="I24" s="295"/>
      <c r="J24" s="296" t="str">
        <f t="shared" si="6"/>
        <v/>
      </c>
      <c r="K24" s="295"/>
      <c r="L24" s="125"/>
      <c r="M24" s="134" t="str">
        <f>VLOOKUP(C23,{"29 - Psychiatrie (Erwachsene)","Einrichtungen2";"30 - Kinder- und Jugendpsychiatrie","Einrichtungen2";"31 - Psychosomatik","Einrichtungen2";"00 - Bitte eine Einrichtung auswählen","Leer";0,"Leer"},2,0)</f>
        <v>Leer</v>
      </c>
      <c r="U24" s="9">
        <f t="shared" si="7"/>
        <v>0</v>
      </c>
      <c r="V24" s="9" t="str">
        <f>VLOOKUP($C24,{"29 - Psychiatrie (Erwachsene)","BGI";"30 - Kinder- und Jugendpsychiatrie","BGII";"31 - Psychosomatik","BGI";"00 - Bitte eine Fachabteilung auswählen","LEER";0,"Leer"},2,0)</f>
        <v>Leer</v>
      </c>
      <c r="W24" s="9" t="str">
        <f>VLOOKUP($C24,{"29 - Psychiatrie (Erwachsene)","JN";"30 - Kinder- und Jugendpsychiatrie","JN";"31 - Psychosomatik","JN";"00 - Bitte eine Fachabteilung auswählen","LEER";0,"Leer"},2,0)</f>
        <v>Leer</v>
      </c>
      <c r="X24" s="9">
        <f>VLOOKUP(C24,{"29 - Psychiatrie (Erwachsene)",1;"30 - Kinder- und Jugendpsychiatrie",1;"31 - Psychosomatik",1;"00 - Bitte eine Fachabteilung auswählen",0;0,0},2,0)</f>
        <v>0</v>
      </c>
      <c r="Y24" s="9">
        <f t="shared" si="8"/>
        <v>0</v>
      </c>
      <c r="Z24" s="9">
        <f t="shared" si="9"/>
        <v>0</v>
      </c>
      <c r="AA24" s="9">
        <f t="shared" si="10"/>
        <v>0</v>
      </c>
      <c r="AB24" s="9">
        <f t="shared" si="11"/>
        <v>0</v>
      </c>
      <c r="AC24" s="9">
        <f t="shared" si="12"/>
        <v>0</v>
      </c>
      <c r="AD24" s="9">
        <f t="shared" si="13"/>
        <v>0</v>
      </c>
      <c r="AE24" s="9">
        <f t="shared" si="14"/>
        <v>0</v>
      </c>
      <c r="AF24" s="9">
        <f>VLOOKUP($K24,{"Ja",1;"Nein",1;"Bitte auswählen",0;"",0;0,0},2,0)</f>
        <v>0</v>
      </c>
    </row>
    <row r="25" spans="2:32" ht="15" customHeight="1" x14ac:dyDescent="0.25">
      <c r="B25" s="78" t="str">
        <f t="shared" si="5"/>
        <v>!!!</v>
      </c>
      <c r="C25" s="293"/>
      <c r="D25" s="272"/>
      <c r="E25" s="294"/>
      <c r="F25" s="295"/>
      <c r="G25" s="295"/>
      <c r="H25" s="295"/>
      <c r="I25" s="295"/>
      <c r="J25" s="296" t="str">
        <f t="shared" si="6"/>
        <v/>
      </c>
      <c r="K25" s="295"/>
      <c r="L25" s="125"/>
      <c r="M25" s="134" t="str">
        <f>VLOOKUP(C24,{"29 - Psychiatrie (Erwachsene)","Einrichtungen2";"30 - Kinder- und Jugendpsychiatrie","Einrichtungen2";"31 - Psychosomatik","Einrichtungen2";"00 - Bitte eine Einrichtung auswählen","Leer";0,"Leer"},2,0)</f>
        <v>Leer</v>
      </c>
      <c r="U25" s="9">
        <f t="shared" si="7"/>
        <v>0</v>
      </c>
      <c r="V25" s="9" t="str">
        <f>VLOOKUP($C25,{"29 - Psychiatrie (Erwachsene)","BGI";"30 - Kinder- und Jugendpsychiatrie","BGII";"31 - Psychosomatik","BGI";"00 - Bitte eine Fachabteilung auswählen","LEER";0,"Leer"},2,0)</f>
        <v>Leer</v>
      </c>
      <c r="W25" s="9" t="str">
        <f>VLOOKUP($C25,{"29 - Psychiatrie (Erwachsene)","JN";"30 - Kinder- und Jugendpsychiatrie","JN";"31 - Psychosomatik","JN";"00 - Bitte eine Fachabteilung auswählen","LEER";0,"Leer"},2,0)</f>
        <v>Leer</v>
      </c>
      <c r="X25" s="9">
        <f>VLOOKUP(C25,{"29 - Psychiatrie (Erwachsene)",1;"30 - Kinder- und Jugendpsychiatrie",1;"31 - Psychosomatik",1;"00 - Bitte eine Fachabteilung auswählen",0;0,0},2,0)</f>
        <v>0</v>
      </c>
      <c r="Y25" s="9">
        <f t="shared" si="8"/>
        <v>0</v>
      </c>
      <c r="Z25" s="9">
        <f t="shared" si="9"/>
        <v>0</v>
      </c>
      <c r="AA25" s="9">
        <f t="shared" si="10"/>
        <v>0</v>
      </c>
      <c r="AB25" s="9">
        <f t="shared" si="11"/>
        <v>0</v>
      </c>
      <c r="AC25" s="9">
        <f t="shared" si="12"/>
        <v>0</v>
      </c>
      <c r="AD25" s="9">
        <f t="shared" si="13"/>
        <v>0</v>
      </c>
      <c r="AE25" s="9">
        <f t="shared" si="14"/>
        <v>0</v>
      </c>
      <c r="AF25" s="9">
        <f>VLOOKUP($K25,{"Ja",1;"Nein",1;"Bitte auswählen",0;"",0;0,0},2,0)</f>
        <v>0</v>
      </c>
    </row>
    <row r="26" spans="2:32" ht="15" customHeight="1" x14ac:dyDescent="0.25">
      <c r="B26" s="78" t="str">
        <f t="shared" si="5"/>
        <v>!!!</v>
      </c>
      <c r="C26" s="293"/>
      <c r="D26" s="272"/>
      <c r="E26" s="294"/>
      <c r="F26" s="295"/>
      <c r="G26" s="295"/>
      <c r="H26" s="295"/>
      <c r="I26" s="295"/>
      <c r="J26" s="296" t="str">
        <f t="shared" si="6"/>
        <v/>
      </c>
      <c r="K26" s="295"/>
      <c r="L26" s="125"/>
      <c r="M26" s="134" t="str">
        <f>VLOOKUP(C25,{"29 - Psychiatrie (Erwachsene)","Einrichtungen2";"30 - Kinder- und Jugendpsychiatrie","Einrichtungen2";"31 - Psychosomatik","Einrichtungen2";"00 - Bitte eine Einrichtung auswählen","Leer";0,"Leer"},2,0)</f>
        <v>Leer</v>
      </c>
      <c r="U26" s="9">
        <f t="shared" si="7"/>
        <v>0</v>
      </c>
      <c r="V26" s="9" t="str">
        <f>VLOOKUP($C26,{"29 - Psychiatrie (Erwachsene)","BGI";"30 - Kinder- und Jugendpsychiatrie","BGII";"31 - Psychosomatik","BGI";"00 - Bitte eine Fachabteilung auswählen","LEER";0,"Leer"},2,0)</f>
        <v>Leer</v>
      </c>
      <c r="W26" s="9" t="str">
        <f>VLOOKUP($C26,{"29 - Psychiatrie (Erwachsene)","JN";"30 - Kinder- und Jugendpsychiatrie","JN";"31 - Psychosomatik","JN";"00 - Bitte eine Fachabteilung auswählen","LEER";0,"Leer"},2,0)</f>
        <v>Leer</v>
      </c>
      <c r="X26" s="9">
        <f>VLOOKUP(C26,{"29 - Psychiatrie (Erwachsene)",1;"30 - Kinder- und Jugendpsychiatrie",1;"31 - Psychosomatik",1;"00 - Bitte eine Fachabteilung auswählen",0;0,0},2,0)</f>
        <v>0</v>
      </c>
      <c r="Y26" s="9">
        <f t="shared" si="8"/>
        <v>0</v>
      </c>
      <c r="Z26" s="9">
        <f t="shared" si="9"/>
        <v>0</v>
      </c>
      <c r="AA26" s="9">
        <f t="shared" si="10"/>
        <v>0</v>
      </c>
      <c r="AB26" s="9">
        <f t="shared" si="11"/>
        <v>0</v>
      </c>
      <c r="AC26" s="9">
        <f t="shared" si="12"/>
        <v>0</v>
      </c>
      <c r="AD26" s="9">
        <f t="shared" si="13"/>
        <v>0</v>
      </c>
      <c r="AE26" s="9">
        <f t="shared" si="14"/>
        <v>0</v>
      </c>
      <c r="AF26" s="9">
        <f>VLOOKUP($K26,{"Ja",1;"Nein",1;"Bitte auswählen",0;"",0;0,0},2,0)</f>
        <v>0</v>
      </c>
    </row>
    <row r="27" spans="2:32" ht="15" customHeight="1" x14ac:dyDescent="0.25">
      <c r="B27" s="78" t="str">
        <f t="shared" si="5"/>
        <v>!!!</v>
      </c>
      <c r="C27" s="293"/>
      <c r="D27" s="272"/>
      <c r="E27" s="294"/>
      <c r="F27" s="295"/>
      <c r="G27" s="295"/>
      <c r="H27" s="295"/>
      <c r="I27" s="295"/>
      <c r="J27" s="296" t="str">
        <f t="shared" si="6"/>
        <v/>
      </c>
      <c r="K27" s="295"/>
      <c r="L27" s="125"/>
      <c r="M27" s="134" t="str">
        <f>VLOOKUP(C26,{"29 - Psychiatrie (Erwachsene)","Einrichtungen2";"30 - Kinder- und Jugendpsychiatrie","Einrichtungen2";"31 - Psychosomatik","Einrichtungen2";"00 - Bitte eine Einrichtung auswählen","Leer";0,"Leer"},2,0)</f>
        <v>Leer</v>
      </c>
      <c r="U27" s="9">
        <f t="shared" si="7"/>
        <v>0</v>
      </c>
      <c r="V27" s="9" t="str">
        <f>VLOOKUP($C27,{"29 - Psychiatrie (Erwachsene)","BGI";"30 - Kinder- und Jugendpsychiatrie","BGII";"31 - Psychosomatik","BGI";"00 - Bitte eine Fachabteilung auswählen","LEER";0,"Leer"},2,0)</f>
        <v>Leer</v>
      </c>
      <c r="W27" s="9" t="str">
        <f>VLOOKUP($C27,{"29 - Psychiatrie (Erwachsene)","JN";"30 - Kinder- und Jugendpsychiatrie","JN";"31 - Psychosomatik","JN";"00 - Bitte eine Fachabteilung auswählen","LEER";0,"Leer"},2,0)</f>
        <v>Leer</v>
      </c>
      <c r="X27" s="9">
        <f>VLOOKUP(C27,{"29 - Psychiatrie (Erwachsene)",1;"30 - Kinder- und Jugendpsychiatrie",1;"31 - Psychosomatik",1;"00 - Bitte eine Fachabteilung auswählen",0;0,0},2,0)</f>
        <v>0</v>
      </c>
      <c r="Y27" s="9">
        <f t="shared" si="8"/>
        <v>0</v>
      </c>
      <c r="Z27" s="9">
        <f t="shared" si="9"/>
        <v>0</v>
      </c>
      <c r="AA27" s="9">
        <f t="shared" si="10"/>
        <v>0</v>
      </c>
      <c r="AB27" s="9">
        <f t="shared" si="11"/>
        <v>0</v>
      </c>
      <c r="AC27" s="9">
        <f t="shared" si="12"/>
        <v>0</v>
      </c>
      <c r="AD27" s="9">
        <f t="shared" si="13"/>
        <v>0</v>
      </c>
      <c r="AE27" s="9">
        <f t="shared" si="14"/>
        <v>0</v>
      </c>
      <c r="AF27" s="9">
        <f>VLOOKUP($K27,{"Ja",1;"Nein",1;"Bitte auswählen",0;"",0;0,0},2,0)</f>
        <v>0</v>
      </c>
    </row>
    <row r="28" spans="2:32" ht="15" customHeight="1" x14ac:dyDescent="0.25">
      <c r="B28" s="78" t="str">
        <f t="shared" si="5"/>
        <v>!!!</v>
      </c>
      <c r="C28" s="293"/>
      <c r="D28" s="272"/>
      <c r="E28" s="294"/>
      <c r="F28" s="295"/>
      <c r="G28" s="295"/>
      <c r="H28" s="295"/>
      <c r="I28" s="295"/>
      <c r="J28" s="296" t="str">
        <f t="shared" si="6"/>
        <v/>
      </c>
      <c r="K28" s="295"/>
      <c r="L28" s="125"/>
      <c r="M28" s="134" t="str">
        <f>VLOOKUP(C27,{"29 - Psychiatrie (Erwachsene)","Einrichtungen2";"30 - Kinder- und Jugendpsychiatrie","Einrichtungen2";"31 - Psychosomatik","Einrichtungen2";"00 - Bitte eine Einrichtung auswählen","Leer";0,"Leer"},2,0)</f>
        <v>Leer</v>
      </c>
      <c r="U28" s="9">
        <f t="shared" si="7"/>
        <v>0</v>
      </c>
      <c r="V28" s="9" t="str">
        <f>VLOOKUP($C28,{"29 - Psychiatrie (Erwachsene)","BGI";"30 - Kinder- und Jugendpsychiatrie","BGII";"31 - Psychosomatik","BGI";"00 - Bitte eine Fachabteilung auswählen","LEER";0,"Leer"},2,0)</f>
        <v>Leer</v>
      </c>
      <c r="W28" s="9" t="str">
        <f>VLOOKUP($C28,{"29 - Psychiatrie (Erwachsene)","JN";"30 - Kinder- und Jugendpsychiatrie","JN";"31 - Psychosomatik","JN";"00 - Bitte eine Fachabteilung auswählen","LEER";0,"Leer"},2,0)</f>
        <v>Leer</v>
      </c>
      <c r="X28" s="9">
        <f>VLOOKUP(C28,{"29 - Psychiatrie (Erwachsene)",1;"30 - Kinder- und Jugendpsychiatrie",1;"31 - Psychosomatik",1;"00 - Bitte eine Fachabteilung auswählen",0;0,0},2,0)</f>
        <v>0</v>
      </c>
      <c r="Y28" s="9">
        <f t="shared" si="8"/>
        <v>0</v>
      </c>
      <c r="Z28" s="9">
        <f t="shared" si="9"/>
        <v>0</v>
      </c>
      <c r="AA28" s="9">
        <f t="shared" si="10"/>
        <v>0</v>
      </c>
      <c r="AB28" s="9">
        <f t="shared" si="11"/>
        <v>0</v>
      </c>
      <c r="AC28" s="9">
        <f t="shared" si="12"/>
        <v>0</v>
      </c>
      <c r="AD28" s="9">
        <f t="shared" si="13"/>
        <v>0</v>
      </c>
      <c r="AE28" s="9">
        <f t="shared" si="14"/>
        <v>0</v>
      </c>
      <c r="AF28" s="9">
        <f>VLOOKUP($K28,{"Ja",1;"Nein",1;"Bitte auswählen",0;"",0;0,0},2,0)</f>
        <v>0</v>
      </c>
    </row>
    <row r="29" spans="2:32" ht="15" customHeight="1" x14ac:dyDescent="0.25">
      <c r="B29" s="78" t="str">
        <f t="shared" si="5"/>
        <v>!!!</v>
      </c>
      <c r="C29" s="293"/>
      <c r="D29" s="272"/>
      <c r="E29" s="294"/>
      <c r="F29" s="295"/>
      <c r="G29" s="295"/>
      <c r="H29" s="295"/>
      <c r="I29" s="295"/>
      <c r="J29" s="296" t="str">
        <f t="shared" si="6"/>
        <v/>
      </c>
      <c r="K29" s="295"/>
      <c r="L29" s="125"/>
      <c r="M29" s="134" t="str">
        <f>VLOOKUP(C28,{"29 - Psychiatrie (Erwachsene)","Einrichtungen2";"30 - Kinder- und Jugendpsychiatrie","Einrichtungen2";"31 - Psychosomatik","Einrichtungen2";"00 - Bitte eine Einrichtung auswählen","Leer";0,"Leer"},2,0)</f>
        <v>Leer</v>
      </c>
      <c r="U29" s="9">
        <f t="shared" si="7"/>
        <v>0</v>
      </c>
      <c r="V29" s="9" t="str">
        <f>VLOOKUP($C29,{"29 - Psychiatrie (Erwachsene)","BGI";"30 - Kinder- und Jugendpsychiatrie","BGII";"31 - Psychosomatik","BGI";"00 - Bitte eine Fachabteilung auswählen","LEER";0,"Leer"},2,0)</f>
        <v>Leer</v>
      </c>
      <c r="W29" s="9" t="str">
        <f>VLOOKUP($C29,{"29 - Psychiatrie (Erwachsene)","JN";"30 - Kinder- und Jugendpsychiatrie","JN";"31 - Psychosomatik","JN";"00 - Bitte eine Fachabteilung auswählen","LEER";0,"Leer"},2,0)</f>
        <v>Leer</v>
      </c>
      <c r="X29" s="9">
        <f>VLOOKUP(C29,{"29 - Psychiatrie (Erwachsene)",1;"30 - Kinder- und Jugendpsychiatrie",1;"31 - Psychosomatik",1;"00 - Bitte eine Fachabteilung auswählen",0;0,0},2,0)</f>
        <v>0</v>
      </c>
      <c r="Y29" s="9">
        <f t="shared" si="8"/>
        <v>0</v>
      </c>
      <c r="Z29" s="9">
        <f t="shared" si="9"/>
        <v>0</v>
      </c>
      <c r="AA29" s="9">
        <f t="shared" si="10"/>
        <v>0</v>
      </c>
      <c r="AB29" s="9">
        <f t="shared" si="11"/>
        <v>0</v>
      </c>
      <c r="AC29" s="9">
        <f t="shared" si="12"/>
        <v>0</v>
      </c>
      <c r="AD29" s="9">
        <f t="shared" si="13"/>
        <v>0</v>
      </c>
      <c r="AE29" s="9">
        <f t="shared" si="14"/>
        <v>0</v>
      </c>
      <c r="AF29" s="9">
        <f>VLOOKUP($K29,{"Ja",1;"Nein",1;"Bitte auswählen",0;"",0;0,0},2,0)</f>
        <v>0</v>
      </c>
    </row>
    <row r="30" spans="2:32" ht="15" customHeight="1" x14ac:dyDescent="0.25">
      <c r="B30" s="78" t="str">
        <f t="shared" si="5"/>
        <v>!!!</v>
      </c>
      <c r="C30" s="293"/>
      <c r="D30" s="272"/>
      <c r="E30" s="294"/>
      <c r="F30" s="295"/>
      <c r="G30" s="295"/>
      <c r="H30" s="295"/>
      <c r="I30" s="295"/>
      <c r="J30" s="296" t="str">
        <f t="shared" si="6"/>
        <v/>
      </c>
      <c r="K30" s="295"/>
      <c r="L30" s="125"/>
      <c r="M30" s="134" t="str">
        <f>VLOOKUP(C29,{"29 - Psychiatrie (Erwachsene)","Einrichtungen2";"30 - Kinder- und Jugendpsychiatrie","Einrichtungen2";"31 - Psychosomatik","Einrichtungen2";"00 - Bitte eine Einrichtung auswählen","Leer";0,"Leer"},2,0)</f>
        <v>Leer</v>
      </c>
      <c r="U30" s="9">
        <f t="shared" si="7"/>
        <v>0</v>
      </c>
      <c r="V30" s="9" t="str">
        <f>VLOOKUP($C30,{"29 - Psychiatrie (Erwachsene)","BGI";"30 - Kinder- und Jugendpsychiatrie","BGII";"31 - Psychosomatik","BGI";"00 - Bitte eine Fachabteilung auswählen","LEER";0,"Leer"},2,0)</f>
        <v>Leer</v>
      </c>
      <c r="W30" s="9" t="str">
        <f>VLOOKUP($C30,{"29 - Psychiatrie (Erwachsene)","JN";"30 - Kinder- und Jugendpsychiatrie","JN";"31 - Psychosomatik","JN";"00 - Bitte eine Fachabteilung auswählen","LEER";0,"Leer"},2,0)</f>
        <v>Leer</v>
      </c>
      <c r="X30" s="9">
        <f>VLOOKUP(C30,{"29 - Psychiatrie (Erwachsene)",1;"30 - Kinder- und Jugendpsychiatrie",1;"31 - Psychosomatik",1;"00 - Bitte eine Fachabteilung auswählen",0;0,0},2,0)</f>
        <v>0</v>
      </c>
      <c r="Y30" s="9">
        <f t="shared" si="8"/>
        <v>0</v>
      </c>
      <c r="Z30" s="9">
        <f t="shared" si="9"/>
        <v>0</v>
      </c>
      <c r="AA30" s="9">
        <f t="shared" si="10"/>
        <v>0</v>
      </c>
      <c r="AB30" s="9">
        <f t="shared" si="11"/>
        <v>0</v>
      </c>
      <c r="AC30" s="9">
        <f t="shared" si="12"/>
        <v>0</v>
      </c>
      <c r="AD30" s="9">
        <f t="shared" si="13"/>
        <v>0</v>
      </c>
      <c r="AE30" s="9">
        <f t="shared" si="14"/>
        <v>0</v>
      </c>
      <c r="AF30" s="9">
        <f>VLOOKUP($K30,{"Ja",1;"Nein",1;"Bitte auswählen",0;"",0;0,0},2,0)</f>
        <v>0</v>
      </c>
    </row>
    <row r="31" spans="2:32" ht="15" customHeight="1" x14ac:dyDescent="0.25">
      <c r="B31" s="78" t="str">
        <f t="shared" si="5"/>
        <v>!!!</v>
      </c>
      <c r="C31" s="293"/>
      <c r="D31" s="272"/>
      <c r="E31" s="294"/>
      <c r="F31" s="295"/>
      <c r="G31" s="295"/>
      <c r="H31" s="295"/>
      <c r="I31" s="295"/>
      <c r="J31" s="296" t="str">
        <f t="shared" si="6"/>
        <v/>
      </c>
      <c r="K31" s="295"/>
      <c r="L31" s="125"/>
      <c r="M31" s="134" t="str">
        <f>VLOOKUP(C30,{"29 - Psychiatrie (Erwachsene)","Einrichtungen2";"30 - Kinder- und Jugendpsychiatrie","Einrichtungen2";"31 - Psychosomatik","Einrichtungen2";"00 - Bitte eine Einrichtung auswählen","Leer";0,"Leer"},2,0)</f>
        <v>Leer</v>
      </c>
      <c r="U31" s="9">
        <f t="shared" si="7"/>
        <v>0</v>
      </c>
      <c r="V31" s="9" t="str">
        <f>VLOOKUP($C31,{"29 - Psychiatrie (Erwachsene)","BGI";"30 - Kinder- und Jugendpsychiatrie","BGII";"31 - Psychosomatik","BGI";"00 - Bitte eine Fachabteilung auswählen","LEER";0,"Leer"},2,0)</f>
        <v>Leer</v>
      </c>
      <c r="W31" s="9" t="str">
        <f>VLOOKUP($C31,{"29 - Psychiatrie (Erwachsene)","JN";"30 - Kinder- und Jugendpsychiatrie","JN";"31 - Psychosomatik","JN";"00 - Bitte eine Fachabteilung auswählen","LEER";0,"Leer"},2,0)</f>
        <v>Leer</v>
      </c>
      <c r="X31" s="9">
        <f>VLOOKUP(C31,{"29 - Psychiatrie (Erwachsene)",1;"30 - Kinder- und Jugendpsychiatrie",1;"31 - Psychosomatik",1;"00 - Bitte eine Fachabteilung auswählen",0;0,0},2,0)</f>
        <v>0</v>
      </c>
      <c r="Y31" s="9">
        <f t="shared" si="8"/>
        <v>0</v>
      </c>
      <c r="Z31" s="9">
        <f t="shared" si="9"/>
        <v>0</v>
      </c>
      <c r="AA31" s="9">
        <f t="shared" si="10"/>
        <v>0</v>
      </c>
      <c r="AB31" s="9">
        <f t="shared" si="11"/>
        <v>0</v>
      </c>
      <c r="AC31" s="9">
        <f t="shared" si="12"/>
        <v>0</v>
      </c>
      <c r="AD31" s="9">
        <f t="shared" si="13"/>
        <v>0</v>
      </c>
      <c r="AE31" s="9">
        <f t="shared" si="14"/>
        <v>0</v>
      </c>
      <c r="AF31" s="9">
        <f>VLOOKUP($K31,{"Ja",1;"Nein",1;"Bitte auswählen",0;"",0;0,0},2,0)</f>
        <v>0</v>
      </c>
    </row>
    <row r="32" spans="2:32" ht="15" customHeight="1" x14ac:dyDescent="0.25">
      <c r="B32" s="78" t="str">
        <f t="shared" si="5"/>
        <v>!!!</v>
      </c>
      <c r="C32" s="293"/>
      <c r="D32" s="272"/>
      <c r="E32" s="294"/>
      <c r="F32" s="295"/>
      <c r="G32" s="295"/>
      <c r="H32" s="295"/>
      <c r="I32" s="295"/>
      <c r="J32" s="296" t="str">
        <f t="shared" si="6"/>
        <v/>
      </c>
      <c r="K32" s="295"/>
      <c r="L32" s="125"/>
      <c r="M32" s="134" t="str">
        <f>VLOOKUP(C31,{"29 - Psychiatrie (Erwachsene)","Einrichtungen2";"30 - Kinder- und Jugendpsychiatrie","Einrichtungen2";"31 - Psychosomatik","Einrichtungen2";"00 - Bitte eine Einrichtung auswählen","Leer";0,"Leer"},2,0)</f>
        <v>Leer</v>
      </c>
      <c r="U32" s="9">
        <f t="shared" si="7"/>
        <v>0</v>
      </c>
      <c r="V32" s="9" t="str">
        <f>VLOOKUP($C32,{"29 - Psychiatrie (Erwachsene)","BGI";"30 - Kinder- und Jugendpsychiatrie","BGII";"31 - Psychosomatik","BGI";"00 - Bitte eine Fachabteilung auswählen","LEER";0,"Leer"},2,0)</f>
        <v>Leer</v>
      </c>
      <c r="W32" s="9" t="str">
        <f>VLOOKUP($C32,{"29 - Psychiatrie (Erwachsene)","JN";"30 - Kinder- und Jugendpsychiatrie","JN";"31 - Psychosomatik","JN";"00 - Bitte eine Fachabteilung auswählen","LEER";0,"Leer"},2,0)</f>
        <v>Leer</v>
      </c>
      <c r="X32" s="9">
        <f>VLOOKUP(C32,{"29 - Psychiatrie (Erwachsene)",1;"30 - Kinder- und Jugendpsychiatrie",1;"31 - Psychosomatik",1;"00 - Bitte eine Fachabteilung auswählen",0;0,0},2,0)</f>
        <v>0</v>
      </c>
      <c r="Y32" s="9">
        <f t="shared" si="8"/>
        <v>0</v>
      </c>
      <c r="Z32" s="9">
        <f t="shared" si="9"/>
        <v>0</v>
      </c>
      <c r="AA32" s="9">
        <f t="shared" si="10"/>
        <v>0</v>
      </c>
      <c r="AB32" s="9">
        <f t="shared" si="11"/>
        <v>0</v>
      </c>
      <c r="AC32" s="9">
        <f t="shared" si="12"/>
        <v>0</v>
      </c>
      <c r="AD32" s="9">
        <f t="shared" si="13"/>
        <v>0</v>
      </c>
      <c r="AE32" s="9">
        <f t="shared" si="14"/>
        <v>0</v>
      </c>
      <c r="AF32" s="9">
        <f>VLOOKUP($K32,{"Ja",1;"Nein",1;"Bitte auswählen",0;"",0;0,0},2,0)</f>
        <v>0</v>
      </c>
    </row>
    <row r="33" spans="2:32" ht="15" customHeight="1" x14ac:dyDescent="0.25">
      <c r="B33" s="78" t="str">
        <f t="shared" si="5"/>
        <v>!!!</v>
      </c>
      <c r="C33" s="293"/>
      <c r="D33" s="272"/>
      <c r="E33" s="294"/>
      <c r="F33" s="295"/>
      <c r="G33" s="295"/>
      <c r="H33" s="295"/>
      <c r="I33" s="295"/>
      <c r="J33" s="296" t="str">
        <f t="shared" si="6"/>
        <v/>
      </c>
      <c r="K33" s="295"/>
      <c r="L33" s="125"/>
      <c r="M33" s="134" t="str">
        <f>VLOOKUP(C32,{"29 - Psychiatrie (Erwachsene)","Einrichtungen2";"30 - Kinder- und Jugendpsychiatrie","Einrichtungen2";"31 - Psychosomatik","Einrichtungen2";"00 - Bitte eine Einrichtung auswählen","Leer";0,"Leer"},2,0)</f>
        <v>Leer</v>
      </c>
      <c r="U33" s="9">
        <f t="shared" si="7"/>
        <v>0</v>
      </c>
      <c r="V33" s="9" t="str">
        <f>VLOOKUP($C33,{"29 - Psychiatrie (Erwachsene)","BGI";"30 - Kinder- und Jugendpsychiatrie","BGII";"31 - Psychosomatik","BGI";"00 - Bitte eine Fachabteilung auswählen","LEER";0,"Leer"},2,0)</f>
        <v>Leer</v>
      </c>
      <c r="W33" s="9" t="str">
        <f>VLOOKUP($C33,{"29 - Psychiatrie (Erwachsene)","JN";"30 - Kinder- und Jugendpsychiatrie","JN";"31 - Psychosomatik","JN";"00 - Bitte eine Fachabteilung auswählen","LEER";0,"Leer"},2,0)</f>
        <v>Leer</v>
      </c>
      <c r="X33" s="9">
        <f>VLOOKUP(C33,{"29 - Psychiatrie (Erwachsene)",1;"30 - Kinder- und Jugendpsychiatrie",1;"31 - Psychosomatik",1;"00 - Bitte eine Fachabteilung auswählen",0;0,0},2,0)</f>
        <v>0</v>
      </c>
      <c r="Y33" s="9">
        <f t="shared" si="8"/>
        <v>0</v>
      </c>
      <c r="Z33" s="9">
        <f t="shared" si="9"/>
        <v>0</v>
      </c>
      <c r="AA33" s="9">
        <f t="shared" si="10"/>
        <v>0</v>
      </c>
      <c r="AB33" s="9">
        <f t="shared" si="11"/>
        <v>0</v>
      </c>
      <c r="AC33" s="9">
        <f t="shared" si="12"/>
        <v>0</v>
      </c>
      <c r="AD33" s="9">
        <f t="shared" si="13"/>
        <v>0</v>
      </c>
      <c r="AE33" s="9">
        <f t="shared" si="14"/>
        <v>0</v>
      </c>
      <c r="AF33" s="9">
        <f>VLOOKUP($K33,{"Ja",1;"Nein",1;"Bitte auswählen",0;"",0;0,0},2,0)</f>
        <v>0</v>
      </c>
    </row>
    <row r="34" spans="2:32" ht="15" customHeight="1" x14ac:dyDescent="0.25">
      <c r="B34" s="78" t="str">
        <f t="shared" si="5"/>
        <v>!!!</v>
      </c>
      <c r="C34" s="293"/>
      <c r="D34" s="272"/>
      <c r="E34" s="294"/>
      <c r="F34" s="295"/>
      <c r="G34" s="295"/>
      <c r="H34" s="295"/>
      <c r="I34" s="295"/>
      <c r="J34" s="296" t="str">
        <f t="shared" si="6"/>
        <v/>
      </c>
      <c r="K34" s="295"/>
      <c r="L34" s="125"/>
      <c r="M34" s="134" t="str">
        <f>VLOOKUP(C33,{"29 - Psychiatrie (Erwachsene)","Einrichtungen2";"30 - Kinder- und Jugendpsychiatrie","Einrichtungen2";"31 - Psychosomatik","Einrichtungen2";"00 - Bitte eine Einrichtung auswählen","Leer";0,"Leer"},2,0)</f>
        <v>Leer</v>
      </c>
      <c r="U34" s="9">
        <f t="shared" si="7"/>
        <v>0</v>
      </c>
      <c r="V34" s="9" t="str">
        <f>VLOOKUP($C34,{"29 - Psychiatrie (Erwachsene)","BGI";"30 - Kinder- und Jugendpsychiatrie","BGII";"31 - Psychosomatik","BGI";"00 - Bitte eine Fachabteilung auswählen","LEER";0,"Leer"},2,0)</f>
        <v>Leer</v>
      </c>
      <c r="W34" s="9" t="str">
        <f>VLOOKUP($C34,{"29 - Psychiatrie (Erwachsene)","JN";"30 - Kinder- und Jugendpsychiatrie","JN";"31 - Psychosomatik","JN";"00 - Bitte eine Fachabteilung auswählen","LEER";0,"Leer"},2,0)</f>
        <v>Leer</v>
      </c>
      <c r="X34" s="9">
        <f>VLOOKUP(C34,{"29 - Psychiatrie (Erwachsene)",1;"30 - Kinder- und Jugendpsychiatrie",1;"31 - Psychosomatik",1;"00 - Bitte eine Fachabteilung auswählen",0;0,0},2,0)</f>
        <v>0</v>
      </c>
      <c r="Y34" s="9">
        <f t="shared" si="8"/>
        <v>0</v>
      </c>
      <c r="Z34" s="9">
        <f t="shared" si="9"/>
        <v>0</v>
      </c>
      <c r="AA34" s="9">
        <f t="shared" si="10"/>
        <v>0</v>
      </c>
      <c r="AB34" s="9">
        <f t="shared" si="11"/>
        <v>0</v>
      </c>
      <c r="AC34" s="9">
        <f t="shared" si="12"/>
        <v>0</v>
      </c>
      <c r="AD34" s="9">
        <f t="shared" si="13"/>
        <v>0</v>
      </c>
      <c r="AE34" s="9">
        <f t="shared" si="14"/>
        <v>0</v>
      </c>
      <c r="AF34" s="9">
        <f>VLOOKUP($K34,{"Ja",1;"Nein",1;"Bitte auswählen",0;"",0;0,0},2,0)</f>
        <v>0</v>
      </c>
    </row>
    <row r="35" spans="2:32" ht="15" customHeight="1" x14ac:dyDescent="0.25">
      <c r="B35" s="78" t="str">
        <f t="shared" si="5"/>
        <v>!!!</v>
      </c>
      <c r="C35" s="293"/>
      <c r="D35" s="272"/>
      <c r="E35" s="294"/>
      <c r="F35" s="295"/>
      <c r="G35" s="295"/>
      <c r="H35" s="295"/>
      <c r="I35" s="295"/>
      <c r="J35" s="296" t="str">
        <f t="shared" si="6"/>
        <v/>
      </c>
      <c r="K35" s="295"/>
      <c r="L35" s="125"/>
      <c r="M35" s="134" t="str">
        <f>VLOOKUP(C34,{"29 - Psychiatrie (Erwachsene)","Einrichtungen2";"30 - Kinder- und Jugendpsychiatrie","Einrichtungen2";"31 - Psychosomatik","Einrichtungen2";"00 - Bitte eine Einrichtung auswählen","Leer";0,"Leer"},2,0)</f>
        <v>Leer</v>
      </c>
      <c r="U35" s="9">
        <f t="shared" si="7"/>
        <v>0</v>
      </c>
      <c r="V35" s="9" t="str">
        <f>VLOOKUP($C35,{"29 - Psychiatrie (Erwachsene)","BGI";"30 - Kinder- und Jugendpsychiatrie","BGII";"31 - Psychosomatik","BGI";"00 - Bitte eine Fachabteilung auswählen","LEER";0,"Leer"},2,0)</f>
        <v>Leer</v>
      </c>
      <c r="W35" s="9" t="str">
        <f>VLOOKUP($C35,{"29 - Psychiatrie (Erwachsene)","JN";"30 - Kinder- und Jugendpsychiatrie","JN";"31 - Psychosomatik","JN";"00 - Bitte eine Fachabteilung auswählen","LEER";0,"Leer"},2,0)</f>
        <v>Leer</v>
      </c>
      <c r="X35" s="9">
        <f>VLOOKUP(C35,{"29 - Psychiatrie (Erwachsene)",1;"30 - Kinder- und Jugendpsychiatrie",1;"31 - Psychosomatik",1;"00 - Bitte eine Fachabteilung auswählen",0;0,0},2,0)</f>
        <v>0</v>
      </c>
      <c r="Y35" s="9">
        <f t="shared" si="8"/>
        <v>0</v>
      </c>
      <c r="Z35" s="9">
        <f t="shared" si="9"/>
        <v>0</v>
      </c>
      <c r="AA35" s="9">
        <f t="shared" si="10"/>
        <v>0</v>
      </c>
      <c r="AB35" s="9">
        <f t="shared" si="11"/>
        <v>0</v>
      </c>
      <c r="AC35" s="9">
        <f t="shared" si="12"/>
        <v>0</v>
      </c>
      <c r="AD35" s="9">
        <f t="shared" si="13"/>
        <v>0</v>
      </c>
      <c r="AE35" s="9">
        <f t="shared" si="14"/>
        <v>0</v>
      </c>
      <c r="AF35" s="9">
        <f>VLOOKUP($K35,{"Ja",1;"Nein",1;"Bitte auswählen",0;"",0;0,0},2,0)</f>
        <v>0</v>
      </c>
    </row>
    <row r="36" spans="2:32" ht="15" customHeight="1" x14ac:dyDescent="0.25">
      <c r="B36" s="78" t="str">
        <f t="shared" si="5"/>
        <v>!!!</v>
      </c>
      <c r="C36" s="293"/>
      <c r="D36" s="272"/>
      <c r="E36" s="294"/>
      <c r="F36" s="295"/>
      <c r="G36" s="295"/>
      <c r="H36" s="295"/>
      <c r="I36" s="295"/>
      <c r="J36" s="296" t="str">
        <f t="shared" si="6"/>
        <v/>
      </c>
      <c r="K36" s="295"/>
      <c r="L36" s="125"/>
      <c r="M36" s="134" t="str">
        <f>VLOOKUP(C35,{"29 - Psychiatrie (Erwachsene)","Einrichtungen2";"30 - Kinder- und Jugendpsychiatrie","Einrichtungen2";"31 - Psychosomatik","Einrichtungen2";"00 - Bitte eine Einrichtung auswählen","Leer";0,"Leer"},2,0)</f>
        <v>Leer</v>
      </c>
      <c r="U36" s="9">
        <f t="shared" si="7"/>
        <v>0</v>
      </c>
      <c r="V36" s="9" t="str">
        <f>VLOOKUP($C36,{"29 - Psychiatrie (Erwachsene)","BGI";"30 - Kinder- und Jugendpsychiatrie","BGII";"31 - Psychosomatik","BGI";"00 - Bitte eine Fachabteilung auswählen","LEER";0,"Leer"},2,0)</f>
        <v>Leer</v>
      </c>
      <c r="W36" s="9" t="str">
        <f>VLOOKUP($C36,{"29 - Psychiatrie (Erwachsene)","JN";"30 - Kinder- und Jugendpsychiatrie","JN";"31 - Psychosomatik","JN";"00 - Bitte eine Fachabteilung auswählen","LEER";0,"Leer"},2,0)</f>
        <v>Leer</v>
      </c>
      <c r="X36" s="9">
        <f>VLOOKUP(C36,{"29 - Psychiatrie (Erwachsene)",1;"30 - Kinder- und Jugendpsychiatrie",1;"31 - Psychosomatik",1;"00 - Bitte eine Fachabteilung auswählen",0;0,0},2,0)</f>
        <v>0</v>
      </c>
      <c r="Y36" s="9">
        <f t="shared" si="8"/>
        <v>0</v>
      </c>
      <c r="Z36" s="9">
        <f t="shared" si="9"/>
        <v>0</v>
      </c>
      <c r="AA36" s="9">
        <f t="shared" si="10"/>
        <v>0</v>
      </c>
      <c r="AB36" s="9">
        <f t="shared" si="11"/>
        <v>0</v>
      </c>
      <c r="AC36" s="9">
        <f t="shared" si="12"/>
        <v>0</v>
      </c>
      <c r="AD36" s="9">
        <f t="shared" si="13"/>
        <v>0</v>
      </c>
      <c r="AE36" s="9">
        <f t="shared" si="14"/>
        <v>0</v>
      </c>
      <c r="AF36" s="9">
        <f>VLOOKUP($K36,{"Ja",1;"Nein",1;"Bitte auswählen",0;"",0;0,0},2,0)</f>
        <v>0</v>
      </c>
    </row>
    <row r="37" spans="2:32" ht="15" customHeight="1" x14ac:dyDescent="0.25">
      <c r="B37" s="78" t="str">
        <f t="shared" si="5"/>
        <v>!!!</v>
      </c>
      <c r="C37" s="293"/>
      <c r="D37" s="272"/>
      <c r="E37" s="294"/>
      <c r="F37" s="295"/>
      <c r="G37" s="295"/>
      <c r="H37" s="295"/>
      <c r="I37" s="295"/>
      <c r="J37" s="296" t="str">
        <f t="shared" si="6"/>
        <v/>
      </c>
      <c r="K37" s="295"/>
      <c r="L37" s="125"/>
      <c r="M37" s="134" t="str">
        <f>VLOOKUP(C36,{"29 - Psychiatrie (Erwachsene)","Einrichtungen2";"30 - Kinder- und Jugendpsychiatrie","Einrichtungen2";"31 - Psychosomatik","Einrichtungen2";"00 - Bitte eine Einrichtung auswählen","Leer";0,"Leer"},2,0)</f>
        <v>Leer</v>
      </c>
      <c r="U37" s="9">
        <f t="shared" si="7"/>
        <v>0</v>
      </c>
      <c r="V37" s="9" t="str">
        <f>VLOOKUP($C37,{"29 - Psychiatrie (Erwachsene)","BGI";"30 - Kinder- und Jugendpsychiatrie","BGII";"31 - Psychosomatik","BGI";"00 - Bitte eine Fachabteilung auswählen","LEER";0,"Leer"},2,0)</f>
        <v>Leer</v>
      </c>
      <c r="W37" s="9" t="str">
        <f>VLOOKUP($C37,{"29 - Psychiatrie (Erwachsene)","JN";"30 - Kinder- und Jugendpsychiatrie","JN";"31 - Psychosomatik","JN";"00 - Bitte eine Fachabteilung auswählen","LEER";0,"Leer"},2,0)</f>
        <v>Leer</v>
      </c>
      <c r="X37" s="9">
        <f>VLOOKUP(C37,{"29 - Psychiatrie (Erwachsene)",1;"30 - Kinder- und Jugendpsychiatrie",1;"31 - Psychosomatik",1;"00 - Bitte eine Fachabteilung auswählen",0;0,0},2,0)</f>
        <v>0</v>
      </c>
      <c r="Y37" s="9">
        <f t="shared" si="8"/>
        <v>0</v>
      </c>
      <c r="Z37" s="9">
        <f t="shared" si="9"/>
        <v>0</v>
      </c>
      <c r="AA37" s="9">
        <f t="shared" si="10"/>
        <v>0</v>
      </c>
      <c r="AB37" s="9">
        <f t="shared" si="11"/>
        <v>0</v>
      </c>
      <c r="AC37" s="9">
        <f t="shared" si="12"/>
        <v>0</v>
      </c>
      <c r="AD37" s="9">
        <f t="shared" si="13"/>
        <v>0</v>
      </c>
      <c r="AE37" s="9">
        <f t="shared" si="14"/>
        <v>0</v>
      </c>
      <c r="AF37" s="9">
        <f>VLOOKUP($K37,{"Ja",1;"Nein",1;"Bitte auswählen",0;"",0;0,0},2,0)</f>
        <v>0</v>
      </c>
    </row>
    <row r="38" spans="2:32" ht="15" customHeight="1" x14ac:dyDescent="0.25">
      <c r="B38" s="78" t="str">
        <f t="shared" si="5"/>
        <v>!!!</v>
      </c>
      <c r="C38" s="293"/>
      <c r="D38" s="272"/>
      <c r="E38" s="294"/>
      <c r="F38" s="295"/>
      <c r="G38" s="295"/>
      <c r="H38" s="295"/>
      <c r="I38" s="295"/>
      <c r="J38" s="296" t="str">
        <f t="shared" si="6"/>
        <v/>
      </c>
      <c r="K38" s="295"/>
      <c r="L38" s="125"/>
      <c r="M38" s="134" t="str">
        <f>VLOOKUP(C37,{"29 - Psychiatrie (Erwachsene)","Einrichtungen2";"30 - Kinder- und Jugendpsychiatrie","Einrichtungen2";"31 - Psychosomatik","Einrichtungen2";"00 - Bitte eine Einrichtung auswählen","Leer";0,"Leer"},2,0)</f>
        <v>Leer</v>
      </c>
      <c r="U38" s="9">
        <f t="shared" si="7"/>
        <v>0</v>
      </c>
      <c r="V38" s="9" t="str">
        <f>VLOOKUP($C38,{"29 - Psychiatrie (Erwachsene)","BGI";"30 - Kinder- und Jugendpsychiatrie","BGII";"31 - Psychosomatik","BGI";"00 - Bitte eine Fachabteilung auswählen","LEER";0,"Leer"},2,0)</f>
        <v>Leer</v>
      </c>
      <c r="W38" s="9" t="str">
        <f>VLOOKUP($C38,{"29 - Psychiatrie (Erwachsene)","JN";"30 - Kinder- und Jugendpsychiatrie","JN";"31 - Psychosomatik","JN";"00 - Bitte eine Fachabteilung auswählen","LEER";0,"Leer"},2,0)</f>
        <v>Leer</v>
      </c>
      <c r="X38" s="9">
        <f>VLOOKUP(C38,{"29 - Psychiatrie (Erwachsene)",1;"30 - Kinder- und Jugendpsychiatrie",1;"31 - Psychosomatik",1;"00 - Bitte eine Fachabteilung auswählen",0;0,0},2,0)</f>
        <v>0</v>
      </c>
      <c r="Y38" s="9">
        <f t="shared" si="8"/>
        <v>0</v>
      </c>
      <c r="Z38" s="9">
        <f t="shared" si="9"/>
        <v>0</v>
      </c>
      <c r="AA38" s="9">
        <f t="shared" si="10"/>
        <v>0</v>
      </c>
      <c r="AB38" s="9">
        <f t="shared" si="11"/>
        <v>0</v>
      </c>
      <c r="AC38" s="9">
        <f t="shared" si="12"/>
        <v>0</v>
      </c>
      <c r="AD38" s="9">
        <f t="shared" si="13"/>
        <v>0</v>
      </c>
      <c r="AE38" s="9">
        <f t="shared" si="14"/>
        <v>0</v>
      </c>
      <c r="AF38" s="9">
        <f>VLOOKUP($K38,{"Ja",1;"Nein",1;"Bitte auswählen",0;"",0;0,0},2,0)</f>
        <v>0</v>
      </c>
    </row>
    <row r="39" spans="2:32" ht="15" customHeight="1" x14ac:dyDescent="0.25">
      <c r="B39" s="78" t="str">
        <f t="shared" si="5"/>
        <v>!!!</v>
      </c>
      <c r="C39" s="293"/>
      <c r="D39" s="272"/>
      <c r="E39" s="294"/>
      <c r="F39" s="295"/>
      <c r="G39" s="295"/>
      <c r="H39" s="295"/>
      <c r="I39" s="295"/>
      <c r="J39" s="296" t="str">
        <f t="shared" si="6"/>
        <v/>
      </c>
      <c r="K39" s="295"/>
      <c r="L39" s="125"/>
      <c r="M39" s="134" t="str">
        <f>VLOOKUP(C38,{"29 - Psychiatrie (Erwachsene)","Einrichtungen2";"30 - Kinder- und Jugendpsychiatrie","Einrichtungen2";"31 - Psychosomatik","Einrichtungen2";"00 - Bitte eine Einrichtung auswählen","Leer";0,"Leer"},2,0)</f>
        <v>Leer</v>
      </c>
      <c r="U39" s="9">
        <f t="shared" si="7"/>
        <v>0</v>
      </c>
      <c r="V39" s="9" t="str">
        <f>VLOOKUP($C39,{"29 - Psychiatrie (Erwachsene)","BGI";"30 - Kinder- und Jugendpsychiatrie","BGII";"31 - Psychosomatik","BGI";"00 - Bitte eine Fachabteilung auswählen","LEER";0,"Leer"},2,0)</f>
        <v>Leer</v>
      </c>
      <c r="W39" s="9" t="str">
        <f>VLOOKUP($C39,{"29 - Psychiatrie (Erwachsene)","JN";"30 - Kinder- und Jugendpsychiatrie","JN";"31 - Psychosomatik","JN";"00 - Bitte eine Fachabteilung auswählen","LEER";0,"Leer"},2,0)</f>
        <v>Leer</v>
      </c>
      <c r="X39" s="9">
        <f>VLOOKUP(C39,{"29 - Psychiatrie (Erwachsene)",1;"30 - Kinder- und Jugendpsychiatrie",1;"31 - Psychosomatik",1;"00 - Bitte eine Fachabteilung auswählen",0;0,0},2,0)</f>
        <v>0</v>
      </c>
      <c r="Y39" s="9">
        <f t="shared" si="8"/>
        <v>0</v>
      </c>
      <c r="Z39" s="9">
        <f t="shared" si="9"/>
        <v>0</v>
      </c>
      <c r="AA39" s="9">
        <f t="shared" si="10"/>
        <v>0</v>
      </c>
      <c r="AB39" s="9">
        <f t="shared" si="11"/>
        <v>0</v>
      </c>
      <c r="AC39" s="9">
        <f t="shared" si="12"/>
        <v>0</v>
      </c>
      <c r="AD39" s="9">
        <f t="shared" si="13"/>
        <v>0</v>
      </c>
      <c r="AE39" s="9">
        <f t="shared" si="14"/>
        <v>0</v>
      </c>
      <c r="AF39" s="9">
        <f>VLOOKUP($K39,{"Ja",1;"Nein",1;"Bitte auswählen",0;"",0;0,0},2,0)</f>
        <v>0</v>
      </c>
    </row>
    <row r="40" spans="2:32" ht="15" customHeight="1" x14ac:dyDescent="0.25">
      <c r="B40" s="78" t="str">
        <f t="shared" si="5"/>
        <v>!!!</v>
      </c>
      <c r="C40" s="293"/>
      <c r="D40" s="272"/>
      <c r="E40" s="294"/>
      <c r="F40" s="295"/>
      <c r="G40" s="295"/>
      <c r="H40" s="295"/>
      <c r="I40" s="295"/>
      <c r="J40" s="296" t="str">
        <f t="shared" si="6"/>
        <v/>
      </c>
      <c r="K40" s="295"/>
      <c r="L40" s="125"/>
      <c r="M40" s="134" t="str">
        <f>VLOOKUP(C39,{"29 - Psychiatrie (Erwachsene)","Einrichtungen2";"30 - Kinder- und Jugendpsychiatrie","Einrichtungen2";"31 - Psychosomatik","Einrichtungen2";"00 - Bitte eine Einrichtung auswählen","Leer";0,"Leer"},2,0)</f>
        <v>Leer</v>
      </c>
      <c r="U40" s="9">
        <f t="shared" si="7"/>
        <v>0</v>
      </c>
      <c r="V40" s="9" t="str">
        <f>VLOOKUP($C40,{"29 - Psychiatrie (Erwachsene)","BGI";"30 - Kinder- und Jugendpsychiatrie","BGII";"31 - Psychosomatik","BGI";"00 - Bitte eine Fachabteilung auswählen","LEER";0,"Leer"},2,0)</f>
        <v>Leer</v>
      </c>
      <c r="W40" s="9" t="str">
        <f>VLOOKUP($C40,{"29 - Psychiatrie (Erwachsene)","JN";"30 - Kinder- und Jugendpsychiatrie","JN";"31 - Psychosomatik","JN";"00 - Bitte eine Fachabteilung auswählen","LEER";0,"Leer"},2,0)</f>
        <v>Leer</v>
      </c>
      <c r="X40" s="9">
        <f>VLOOKUP(C40,{"29 - Psychiatrie (Erwachsene)",1;"30 - Kinder- und Jugendpsychiatrie",1;"31 - Psychosomatik",1;"00 - Bitte eine Fachabteilung auswählen",0;0,0},2,0)</f>
        <v>0</v>
      </c>
      <c r="Y40" s="9">
        <f t="shared" si="8"/>
        <v>0</v>
      </c>
      <c r="Z40" s="9">
        <f t="shared" si="9"/>
        <v>0</v>
      </c>
      <c r="AA40" s="9">
        <f t="shared" si="10"/>
        <v>0</v>
      </c>
      <c r="AB40" s="9">
        <f t="shared" si="11"/>
        <v>0</v>
      </c>
      <c r="AC40" s="9">
        <f t="shared" si="12"/>
        <v>0</v>
      </c>
      <c r="AD40" s="9">
        <f t="shared" si="13"/>
        <v>0</v>
      </c>
      <c r="AE40" s="9">
        <f t="shared" si="14"/>
        <v>0</v>
      </c>
      <c r="AF40" s="9">
        <f>VLOOKUP($K40,{"Ja",1;"Nein",1;"Bitte auswählen",0;"",0;0,0},2,0)</f>
        <v>0</v>
      </c>
    </row>
    <row r="41" spans="2:32" ht="15" customHeight="1" x14ac:dyDescent="0.25">
      <c r="B41" s="78" t="str">
        <f t="shared" si="5"/>
        <v>!!!</v>
      </c>
      <c r="C41" s="293"/>
      <c r="D41" s="272"/>
      <c r="E41" s="294"/>
      <c r="F41" s="295"/>
      <c r="G41" s="295"/>
      <c r="H41" s="295"/>
      <c r="I41" s="295"/>
      <c r="J41" s="296" t="str">
        <f t="shared" si="6"/>
        <v/>
      </c>
      <c r="K41" s="295"/>
      <c r="L41" s="125"/>
      <c r="M41" s="134" t="str">
        <f>VLOOKUP(C40,{"29 - Psychiatrie (Erwachsene)","Einrichtungen2";"30 - Kinder- und Jugendpsychiatrie","Einrichtungen2";"31 - Psychosomatik","Einrichtungen2";"00 - Bitte eine Einrichtung auswählen","Leer";0,"Leer"},2,0)</f>
        <v>Leer</v>
      </c>
      <c r="U41" s="9">
        <f t="shared" si="7"/>
        <v>0</v>
      </c>
      <c r="V41" s="9" t="str">
        <f>VLOOKUP($C41,{"29 - Psychiatrie (Erwachsene)","BGI";"30 - Kinder- und Jugendpsychiatrie","BGII";"31 - Psychosomatik","BGI";"00 - Bitte eine Fachabteilung auswählen","LEER";0,"Leer"},2,0)</f>
        <v>Leer</v>
      </c>
      <c r="W41" s="9" t="str">
        <f>VLOOKUP($C41,{"29 - Psychiatrie (Erwachsene)","JN";"30 - Kinder- und Jugendpsychiatrie","JN";"31 - Psychosomatik","JN";"00 - Bitte eine Fachabteilung auswählen","LEER";0,"Leer"},2,0)</f>
        <v>Leer</v>
      </c>
      <c r="X41" s="9">
        <f>VLOOKUP(C41,{"29 - Psychiatrie (Erwachsene)",1;"30 - Kinder- und Jugendpsychiatrie",1;"31 - Psychosomatik",1;"00 - Bitte eine Fachabteilung auswählen",0;0,0},2,0)</f>
        <v>0</v>
      </c>
      <c r="Y41" s="9">
        <f t="shared" si="8"/>
        <v>0</v>
      </c>
      <c r="Z41" s="9">
        <f t="shared" si="9"/>
        <v>0</v>
      </c>
      <c r="AA41" s="9">
        <f t="shared" si="10"/>
        <v>0</v>
      </c>
      <c r="AB41" s="9">
        <f t="shared" si="11"/>
        <v>0</v>
      </c>
      <c r="AC41" s="9">
        <f t="shared" si="12"/>
        <v>0</v>
      </c>
      <c r="AD41" s="9">
        <f t="shared" si="13"/>
        <v>0</v>
      </c>
      <c r="AE41" s="9">
        <f t="shared" si="14"/>
        <v>0</v>
      </c>
      <c r="AF41" s="9">
        <f>VLOOKUP($K41,{"Ja",1;"Nein",1;"Bitte auswählen",0;"",0;0,0},2,0)</f>
        <v>0</v>
      </c>
    </row>
    <row r="42" spans="2:32" ht="15" customHeight="1" x14ac:dyDescent="0.25">
      <c r="B42" s="78" t="str">
        <f t="shared" si="5"/>
        <v>!!!</v>
      </c>
      <c r="C42" s="293"/>
      <c r="D42" s="272"/>
      <c r="E42" s="294"/>
      <c r="F42" s="295"/>
      <c r="G42" s="295"/>
      <c r="H42" s="295"/>
      <c r="I42" s="295"/>
      <c r="J42" s="296" t="str">
        <f t="shared" si="6"/>
        <v/>
      </c>
      <c r="K42" s="295"/>
      <c r="L42" s="125"/>
      <c r="M42" s="134" t="str">
        <f>VLOOKUP(C41,{"29 - Psychiatrie (Erwachsene)","Einrichtungen2";"30 - Kinder- und Jugendpsychiatrie","Einrichtungen2";"31 - Psychosomatik","Einrichtungen2";"00 - Bitte eine Einrichtung auswählen","Leer";0,"Leer"},2,0)</f>
        <v>Leer</v>
      </c>
      <c r="U42" s="9">
        <f t="shared" si="7"/>
        <v>0</v>
      </c>
      <c r="V42" s="9" t="str">
        <f>VLOOKUP($C42,{"29 - Psychiatrie (Erwachsene)","BGI";"30 - Kinder- und Jugendpsychiatrie","BGII";"31 - Psychosomatik","BGI";"00 - Bitte eine Fachabteilung auswählen","LEER";0,"Leer"},2,0)</f>
        <v>Leer</v>
      </c>
      <c r="W42" s="9" t="str">
        <f>VLOOKUP($C42,{"29 - Psychiatrie (Erwachsene)","JN";"30 - Kinder- und Jugendpsychiatrie","JN";"31 - Psychosomatik","JN";"00 - Bitte eine Fachabteilung auswählen","LEER";0,"Leer"},2,0)</f>
        <v>Leer</v>
      </c>
      <c r="X42" s="9">
        <f>VLOOKUP(C42,{"29 - Psychiatrie (Erwachsene)",1;"30 - Kinder- und Jugendpsychiatrie",1;"31 - Psychosomatik",1;"00 - Bitte eine Fachabteilung auswählen",0;0,0},2,0)</f>
        <v>0</v>
      </c>
      <c r="Y42" s="9">
        <f t="shared" si="8"/>
        <v>0</v>
      </c>
      <c r="Z42" s="9">
        <f t="shared" si="9"/>
        <v>0</v>
      </c>
      <c r="AA42" s="9">
        <f t="shared" si="10"/>
        <v>0</v>
      </c>
      <c r="AB42" s="9">
        <f t="shared" si="11"/>
        <v>0</v>
      </c>
      <c r="AC42" s="9">
        <f t="shared" si="12"/>
        <v>0</v>
      </c>
      <c r="AD42" s="9">
        <f t="shared" si="13"/>
        <v>0</v>
      </c>
      <c r="AE42" s="9">
        <f t="shared" si="14"/>
        <v>0</v>
      </c>
      <c r="AF42" s="9">
        <f>VLOOKUP($K42,{"Ja",1;"Nein",1;"Bitte auswählen",0;"",0;0,0},2,0)</f>
        <v>0</v>
      </c>
    </row>
    <row r="43" spans="2:32" ht="15" customHeight="1" x14ac:dyDescent="0.25">
      <c r="B43" s="78" t="str">
        <f t="shared" si="5"/>
        <v>!!!</v>
      </c>
      <c r="C43" s="293"/>
      <c r="D43" s="272"/>
      <c r="E43" s="294"/>
      <c r="F43" s="295"/>
      <c r="G43" s="295"/>
      <c r="H43" s="295"/>
      <c r="I43" s="295"/>
      <c r="J43" s="296" t="str">
        <f t="shared" si="6"/>
        <v/>
      </c>
      <c r="K43" s="295"/>
      <c r="L43" s="125"/>
      <c r="M43" s="134" t="str">
        <f>VLOOKUP(C42,{"29 - Psychiatrie (Erwachsene)","Einrichtungen2";"30 - Kinder- und Jugendpsychiatrie","Einrichtungen2";"31 - Psychosomatik","Einrichtungen2";"00 - Bitte eine Einrichtung auswählen","Leer";0,"Leer"},2,0)</f>
        <v>Leer</v>
      </c>
      <c r="U43" s="9">
        <f t="shared" si="7"/>
        <v>0</v>
      </c>
      <c r="V43" s="9" t="str">
        <f>VLOOKUP($C43,{"29 - Psychiatrie (Erwachsene)","BGI";"30 - Kinder- und Jugendpsychiatrie","BGII";"31 - Psychosomatik","BGI";"00 - Bitte eine Fachabteilung auswählen","LEER";0,"Leer"},2,0)</f>
        <v>Leer</v>
      </c>
      <c r="W43" s="9" t="str">
        <f>VLOOKUP($C43,{"29 - Psychiatrie (Erwachsene)","JN";"30 - Kinder- und Jugendpsychiatrie","JN";"31 - Psychosomatik","JN";"00 - Bitte eine Fachabteilung auswählen","LEER";0,"Leer"},2,0)</f>
        <v>Leer</v>
      </c>
      <c r="X43" s="9">
        <f>VLOOKUP(C43,{"29 - Psychiatrie (Erwachsene)",1;"30 - Kinder- und Jugendpsychiatrie",1;"31 - Psychosomatik",1;"00 - Bitte eine Fachabteilung auswählen",0;0,0},2,0)</f>
        <v>0</v>
      </c>
      <c r="Y43" s="9">
        <f t="shared" si="8"/>
        <v>0</v>
      </c>
      <c r="Z43" s="9">
        <f t="shared" si="9"/>
        <v>0</v>
      </c>
      <c r="AA43" s="9">
        <f t="shared" si="10"/>
        <v>0</v>
      </c>
      <c r="AB43" s="9">
        <f t="shared" si="11"/>
        <v>0</v>
      </c>
      <c r="AC43" s="9">
        <f t="shared" si="12"/>
        <v>0</v>
      </c>
      <c r="AD43" s="9">
        <f t="shared" si="13"/>
        <v>0</v>
      </c>
      <c r="AE43" s="9">
        <f t="shared" si="14"/>
        <v>0</v>
      </c>
      <c r="AF43" s="9">
        <f>VLOOKUP($K43,{"Ja",1;"Nein",1;"Bitte auswählen",0;"",0;0,0},2,0)</f>
        <v>0</v>
      </c>
    </row>
    <row r="44" spans="2:32" ht="15" customHeight="1" x14ac:dyDescent="0.25">
      <c r="B44" s="78" t="str">
        <f t="shared" si="5"/>
        <v>!!!</v>
      </c>
      <c r="C44" s="293"/>
      <c r="D44" s="272"/>
      <c r="E44" s="294"/>
      <c r="F44" s="295"/>
      <c r="G44" s="295"/>
      <c r="H44" s="295"/>
      <c r="I44" s="295"/>
      <c r="J44" s="296" t="str">
        <f t="shared" si="6"/>
        <v/>
      </c>
      <c r="K44" s="295"/>
      <c r="L44" s="125"/>
      <c r="M44" s="134" t="str">
        <f>VLOOKUP(C43,{"29 - Psychiatrie (Erwachsene)","Einrichtungen2";"30 - Kinder- und Jugendpsychiatrie","Einrichtungen2";"31 - Psychosomatik","Einrichtungen2";"00 - Bitte eine Einrichtung auswählen","Leer";0,"Leer"},2,0)</f>
        <v>Leer</v>
      </c>
      <c r="U44" s="9">
        <f t="shared" si="7"/>
        <v>0</v>
      </c>
      <c r="V44" s="9" t="str">
        <f>VLOOKUP($C44,{"29 - Psychiatrie (Erwachsene)","BGI";"30 - Kinder- und Jugendpsychiatrie","BGII";"31 - Psychosomatik","BGI";"00 - Bitte eine Fachabteilung auswählen","LEER";0,"Leer"},2,0)</f>
        <v>Leer</v>
      </c>
      <c r="W44" s="9" t="str">
        <f>VLOOKUP($C44,{"29 - Psychiatrie (Erwachsene)","JN";"30 - Kinder- und Jugendpsychiatrie","JN";"31 - Psychosomatik","JN";"00 - Bitte eine Fachabteilung auswählen","LEER";0,"Leer"},2,0)</f>
        <v>Leer</v>
      </c>
      <c r="X44" s="9">
        <f>VLOOKUP(C44,{"29 - Psychiatrie (Erwachsene)",1;"30 - Kinder- und Jugendpsychiatrie",1;"31 - Psychosomatik",1;"00 - Bitte eine Fachabteilung auswählen",0;0,0},2,0)</f>
        <v>0</v>
      </c>
      <c r="Y44" s="9">
        <f t="shared" si="8"/>
        <v>0</v>
      </c>
      <c r="Z44" s="9">
        <f t="shared" si="9"/>
        <v>0</v>
      </c>
      <c r="AA44" s="9">
        <f t="shared" si="10"/>
        <v>0</v>
      </c>
      <c r="AB44" s="9">
        <f t="shared" si="11"/>
        <v>0</v>
      </c>
      <c r="AC44" s="9">
        <f t="shared" si="12"/>
        <v>0</v>
      </c>
      <c r="AD44" s="9">
        <f t="shared" si="13"/>
        <v>0</v>
      </c>
      <c r="AE44" s="9">
        <f t="shared" si="14"/>
        <v>0</v>
      </c>
      <c r="AF44" s="9">
        <f>VLOOKUP($K44,{"Ja",1;"Nein",1;"Bitte auswählen",0;"",0;0,0},2,0)</f>
        <v>0</v>
      </c>
    </row>
    <row r="45" spans="2:32" ht="15" customHeight="1" x14ac:dyDescent="0.25">
      <c r="B45" s="78" t="str">
        <f t="shared" si="5"/>
        <v>!!!</v>
      </c>
      <c r="C45" s="293"/>
      <c r="D45" s="272"/>
      <c r="E45" s="294"/>
      <c r="F45" s="295"/>
      <c r="G45" s="295"/>
      <c r="H45" s="295"/>
      <c r="I45" s="295"/>
      <c r="J45" s="296" t="str">
        <f t="shared" si="6"/>
        <v/>
      </c>
      <c r="K45" s="295"/>
      <c r="L45" s="125"/>
      <c r="M45" s="134" t="str">
        <f>VLOOKUP(C44,{"29 - Psychiatrie (Erwachsene)","Einrichtungen2";"30 - Kinder- und Jugendpsychiatrie","Einrichtungen2";"31 - Psychosomatik","Einrichtungen2";"00 - Bitte eine Einrichtung auswählen","Leer";0,"Leer"},2,0)</f>
        <v>Leer</v>
      </c>
      <c r="U45" s="9">
        <f t="shared" si="7"/>
        <v>0</v>
      </c>
      <c r="V45" s="9" t="str">
        <f>VLOOKUP($C45,{"29 - Psychiatrie (Erwachsene)","BGI";"30 - Kinder- und Jugendpsychiatrie","BGII";"31 - Psychosomatik","BGI";"00 - Bitte eine Fachabteilung auswählen","LEER";0,"Leer"},2,0)</f>
        <v>Leer</v>
      </c>
      <c r="W45" s="9" t="str">
        <f>VLOOKUP($C45,{"29 - Psychiatrie (Erwachsene)","JN";"30 - Kinder- und Jugendpsychiatrie","JN";"31 - Psychosomatik","JN";"00 - Bitte eine Fachabteilung auswählen","LEER";0,"Leer"},2,0)</f>
        <v>Leer</v>
      </c>
      <c r="X45" s="9">
        <f>VLOOKUP(C45,{"29 - Psychiatrie (Erwachsene)",1;"30 - Kinder- und Jugendpsychiatrie",1;"31 - Psychosomatik",1;"00 - Bitte eine Fachabteilung auswählen",0;0,0},2,0)</f>
        <v>0</v>
      </c>
      <c r="Y45" s="9">
        <f t="shared" si="8"/>
        <v>0</v>
      </c>
      <c r="Z45" s="9">
        <f t="shared" si="9"/>
        <v>0</v>
      </c>
      <c r="AA45" s="9">
        <f t="shared" si="10"/>
        <v>0</v>
      </c>
      <c r="AB45" s="9">
        <f t="shared" si="11"/>
        <v>0</v>
      </c>
      <c r="AC45" s="9">
        <f t="shared" si="12"/>
        <v>0</v>
      </c>
      <c r="AD45" s="9">
        <f t="shared" si="13"/>
        <v>0</v>
      </c>
      <c r="AE45" s="9">
        <f t="shared" si="14"/>
        <v>0</v>
      </c>
      <c r="AF45" s="9">
        <f>VLOOKUP($K45,{"Ja",1;"Nein",1;"Bitte auswählen",0;"",0;0,0},2,0)</f>
        <v>0</v>
      </c>
    </row>
    <row r="46" spans="2:32" ht="15" customHeight="1" x14ac:dyDescent="0.25">
      <c r="B46" s="78" t="str">
        <f t="shared" si="5"/>
        <v>!!!</v>
      </c>
      <c r="C46" s="293"/>
      <c r="D46" s="272"/>
      <c r="E46" s="294"/>
      <c r="F46" s="295"/>
      <c r="G46" s="295"/>
      <c r="H46" s="295"/>
      <c r="I46" s="295"/>
      <c r="J46" s="296" t="str">
        <f t="shared" si="6"/>
        <v/>
      </c>
      <c r="K46" s="295"/>
      <c r="L46" s="125"/>
      <c r="M46" s="134" t="str">
        <f>VLOOKUP(C45,{"29 - Psychiatrie (Erwachsene)","Einrichtungen2";"30 - Kinder- und Jugendpsychiatrie","Einrichtungen2";"31 - Psychosomatik","Einrichtungen2";"00 - Bitte eine Einrichtung auswählen","Leer";0,"Leer"},2,0)</f>
        <v>Leer</v>
      </c>
      <c r="U46" s="9">
        <f t="shared" si="7"/>
        <v>0</v>
      </c>
      <c r="V46" s="9" t="str">
        <f>VLOOKUP($C46,{"29 - Psychiatrie (Erwachsene)","BGI";"30 - Kinder- und Jugendpsychiatrie","BGII";"31 - Psychosomatik","BGI";"00 - Bitte eine Fachabteilung auswählen","LEER";0,"Leer"},2,0)</f>
        <v>Leer</v>
      </c>
      <c r="W46" s="9" t="str">
        <f>VLOOKUP($C46,{"29 - Psychiatrie (Erwachsene)","JN";"30 - Kinder- und Jugendpsychiatrie","JN";"31 - Psychosomatik","JN";"00 - Bitte eine Fachabteilung auswählen","LEER";0,"Leer"},2,0)</f>
        <v>Leer</v>
      </c>
      <c r="X46" s="9">
        <f>VLOOKUP(C46,{"29 - Psychiatrie (Erwachsene)",1;"30 - Kinder- und Jugendpsychiatrie",1;"31 - Psychosomatik",1;"00 - Bitte eine Fachabteilung auswählen",0;0,0},2,0)</f>
        <v>0</v>
      </c>
      <c r="Y46" s="9">
        <f t="shared" si="8"/>
        <v>0</v>
      </c>
      <c r="Z46" s="9">
        <f t="shared" si="9"/>
        <v>0</v>
      </c>
      <c r="AA46" s="9">
        <f t="shared" si="10"/>
        <v>0</v>
      </c>
      <c r="AB46" s="9">
        <f t="shared" si="11"/>
        <v>0</v>
      </c>
      <c r="AC46" s="9">
        <f t="shared" si="12"/>
        <v>0</v>
      </c>
      <c r="AD46" s="9">
        <f t="shared" si="13"/>
        <v>0</v>
      </c>
      <c r="AE46" s="9">
        <f t="shared" si="14"/>
        <v>0</v>
      </c>
      <c r="AF46" s="9">
        <f>VLOOKUP($K46,{"Ja",1;"Nein",1;"Bitte auswählen",0;"",0;0,0},2,0)</f>
        <v>0</v>
      </c>
    </row>
    <row r="47" spans="2:32" ht="15" customHeight="1" x14ac:dyDescent="0.25">
      <c r="B47" s="78" t="str">
        <f t="shared" si="5"/>
        <v>!!!</v>
      </c>
      <c r="C47" s="293"/>
      <c r="D47" s="272"/>
      <c r="E47" s="294"/>
      <c r="F47" s="295"/>
      <c r="G47" s="295"/>
      <c r="H47" s="295"/>
      <c r="I47" s="295"/>
      <c r="J47" s="296" t="str">
        <f t="shared" si="6"/>
        <v/>
      </c>
      <c r="K47" s="295"/>
      <c r="L47" s="125"/>
      <c r="M47" s="134" t="str">
        <f>VLOOKUP(C46,{"29 - Psychiatrie (Erwachsene)","Einrichtungen2";"30 - Kinder- und Jugendpsychiatrie","Einrichtungen2";"31 - Psychosomatik","Einrichtungen2";"00 - Bitte eine Einrichtung auswählen","Leer";0,"Leer"},2,0)</f>
        <v>Leer</v>
      </c>
      <c r="U47" s="9">
        <f t="shared" si="7"/>
        <v>0</v>
      </c>
      <c r="V47" s="9" t="str">
        <f>VLOOKUP($C47,{"29 - Psychiatrie (Erwachsene)","BGI";"30 - Kinder- und Jugendpsychiatrie","BGII";"31 - Psychosomatik","BGI";"00 - Bitte eine Fachabteilung auswählen","LEER";0,"Leer"},2,0)</f>
        <v>Leer</v>
      </c>
      <c r="W47" s="9" t="str">
        <f>VLOOKUP($C47,{"29 - Psychiatrie (Erwachsene)","JN";"30 - Kinder- und Jugendpsychiatrie","JN";"31 - Psychosomatik","JN";"00 - Bitte eine Fachabteilung auswählen","LEER";0,"Leer"},2,0)</f>
        <v>Leer</v>
      </c>
      <c r="X47" s="9">
        <f>VLOOKUP(C47,{"29 - Psychiatrie (Erwachsene)",1;"30 - Kinder- und Jugendpsychiatrie",1;"31 - Psychosomatik",1;"00 - Bitte eine Fachabteilung auswählen",0;0,0},2,0)</f>
        <v>0</v>
      </c>
      <c r="Y47" s="9">
        <f t="shared" si="8"/>
        <v>0</v>
      </c>
      <c r="Z47" s="9">
        <f t="shared" si="9"/>
        <v>0</v>
      </c>
      <c r="AA47" s="9">
        <f t="shared" si="10"/>
        <v>0</v>
      </c>
      <c r="AB47" s="9">
        <f t="shared" si="11"/>
        <v>0</v>
      </c>
      <c r="AC47" s="9">
        <f t="shared" si="12"/>
        <v>0</v>
      </c>
      <c r="AD47" s="9">
        <f t="shared" si="13"/>
        <v>0</v>
      </c>
      <c r="AE47" s="9">
        <f t="shared" si="14"/>
        <v>0</v>
      </c>
      <c r="AF47" s="9">
        <f>VLOOKUP($K47,{"Ja",1;"Nein",1;"Bitte auswählen",0;"",0;0,0},2,0)</f>
        <v>0</v>
      </c>
    </row>
    <row r="48" spans="2:32" ht="15" customHeight="1" x14ac:dyDescent="0.25">
      <c r="B48" s="78" t="str">
        <f t="shared" si="5"/>
        <v>!!!</v>
      </c>
      <c r="C48" s="293"/>
      <c r="D48" s="272"/>
      <c r="E48" s="294"/>
      <c r="F48" s="295"/>
      <c r="G48" s="295"/>
      <c r="H48" s="295"/>
      <c r="I48" s="295"/>
      <c r="J48" s="296" t="str">
        <f t="shared" si="6"/>
        <v/>
      </c>
      <c r="K48" s="295"/>
      <c r="L48" s="125"/>
      <c r="M48" s="134" t="str">
        <f>VLOOKUP(C47,{"29 - Psychiatrie (Erwachsene)","Einrichtungen2";"30 - Kinder- und Jugendpsychiatrie","Einrichtungen2";"31 - Psychosomatik","Einrichtungen2";"00 - Bitte eine Einrichtung auswählen","Leer";0,"Leer"},2,0)</f>
        <v>Leer</v>
      </c>
      <c r="U48" s="9">
        <f t="shared" si="7"/>
        <v>0</v>
      </c>
      <c r="V48" s="9" t="str">
        <f>VLOOKUP($C48,{"29 - Psychiatrie (Erwachsene)","BGI";"30 - Kinder- und Jugendpsychiatrie","BGII";"31 - Psychosomatik","BGI";"00 - Bitte eine Fachabteilung auswählen","LEER";0,"Leer"},2,0)</f>
        <v>Leer</v>
      </c>
      <c r="W48" s="9" t="str">
        <f>VLOOKUP($C48,{"29 - Psychiatrie (Erwachsene)","JN";"30 - Kinder- und Jugendpsychiatrie","JN";"31 - Psychosomatik","JN";"00 - Bitte eine Fachabteilung auswählen","LEER";0,"Leer"},2,0)</f>
        <v>Leer</v>
      </c>
      <c r="X48" s="9">
        <f>VLOOKUP(C48,{"29 - Psychiatrie (Erwachsene)",1;"30 - Kinder- und Jugendpsychiatrie",1;"31 - Psychosomatik",1;"00 - Bitte eine Fachabteilung auswählen",0;0,0},2,0)</f>
        <v>0</v>
      </c>
      <c r="Y48" s="9">
        <f t="shared" si="8"/>
        <v>0</v>
      </c>
      <c r="Z48" s="9">
        <f t="shared" si="9"/>
        <v>0</v>
      </c>
      <c r="AA48" s="9">
        <f t="shared" si="10"/>
        <v>0</v>
      </c>
      <c r="AB48" s="9">
        <f t="shared" si="11"/>
        <v>0</v>
      </c>
      <c r="AC48" s="9">
        <f t="shared" si="12"/>
        <v>0</v>
      </c>
      <c r="AD48" s="9">
        <f t="shared" si="13"/>
        <v>0</v>
      </c>
      <c r="AE48" s="9">
        <f t="shared" si="14"/>
        <v>0</v>
      </c>
      <c r="AF48" s="9">
        <f>VLOOKUP($K48,{"Ja",1;"Nein",1;"Bitte auswählen",0;"",0;0,0},2,0)</f>
        <v>0</v>
      </c>
    </row>
    <row r="49" spans="2:32" ht="15" customHeight="1" x14ac:dyDescent="0.25">
      <c r="B49" s="78" t="str">
        <f t="shared" si="5"/>
        <v>!!!</v>
      </c>
      <c r="C49" s="293"/>
      <c r="D49" s="272"/>
      <c r="E49" s="294"/>
      <c r="F49" s="295"/>
      <c r="G49" s="295"/>
      <c r="H49" s="295"/>
      <c r="I49" s="295"/>
      <c r="J49" s="296" t="str">
        <f t="shared" si="6"/>
        <v/>
      </c>
      <c r="K49" s="295"/>
      <c r="L49" s="125"/>
      <c r="M49" s="134" t="str">
        <f>VLOOKUP(C48,{"29 - Psychiatrie (Erwachsene)","Einrichtungen2";"30 - Kinder- und Jugendpsychiatrie","Einrichtungen2";"31 - Psychosomatik","Einrichtungen2";"00 - Bitte eine Einrichtung auswählen","Leer";0,"Leer"},2,0)</f>
        <v>Leer</v>
      </c>
      <c r="U49" s="9">
        <f t="shared" si="7"/>
        <v>0</v>
      </c>
      <c r="V49" s="9" t="str">
        <f>VLOOKUP($C49,{"29 - Psychiatrie (Erwachsene)","BGI";"30 - Kinder- und Jugendpsychiatrie","BGII";"31 - Psychosomatik","BGI";"00 - Bitte eine Fachabteilung auswählen","LEER";0,"Leer"},2,0)</f>
        <v>Leer</v>
      </c>
      <c r="W49" s="9" t="str">
        <f>VLOOKUP($C49,{"29 - Psychiatrie (Erwachsene)","JN";"30 - Kinder- und Jugendpsychiatrie","JN";"31 - Psychosomatik","JN";"00 - Bitte eine Fachabteilung auswählen","LEER";0,"Leer"},2,0)</f>
        <v>Leer</v>
      </c>
      <c r="X49" s="9">
        <f>VLOOKUP(C49,{"29 - Psychiatrie (Erwachsene)",1;"30 - Kinder- und Jugendpsychiatrie",1;"31 - Psychosomatik",1;"00 - Bitte eine Fachabteilung auswählen",0;0,0},2,0)</f>
        <v>0</v>
      </c>
      <c r="Y49" s="9">
        <f t="shared" si="8"/>
        <v>0</v>
      </c>
      <c r="Z49" s="9">
        <f t="shared" si="9"/>
        <v>0</v>
      </c>
      <c r="AA49" s="9">
        <f t="shared" si="10"/>
        <v>0</v>
      </c>
      <c r="AB49" s="9">
        <f t="shared" si="11"/>
        <v>0</v>
      </c>
      <c r="AC49" s="9">
        <f t="shared" si="12"/>
        <v>0</v>
      </c>
      <c r="AD49" s="9">
        <f t="shared" si="13"/>
        <v>0</v>
      </c>
      <c r="AE49" s="9">
        <f t="shared" si="14"/>
        <v>0</v>
      </c>
      <c r="AF49" s="9">
        <f>VLOOKUP($K49,{"Ja",1;"Nein",1;"Bitte auswählen",0;"",0;0,0},2,0)</f>
        <v>0</v>
      </c>
    </row>
    <row r="50" spans="2:32" ht="15" customHeight="1" x14ac:dyDescent="0.25">
      <c r="B50" s="78" t="str">
        <f t="shared" si="5"/>
        <v>!!!</v>
      </c>
      <c r="C50" s="293"/>
      <c r="D50" s="272"/>
      <c r="E50" s="294"/>
      <c r="F50" s="295"/>
      <c r="G50" s="295"/>
      <c r="H50" s="295"/>
      <c r="I50" s="295"/>
      <c r="J50" s="296" t="str">
        <f t="shared" si="6"/>
        <v/>
      </c>
      <c r="K50" s="295"/>
      <c r="L50" s="125"/>
      <c r="M50" s="134" t="str">
        <f>VLOOKUP(C49,{"29 - Psychiatrie (Erwachsene)","Einrichtungen2";"30 - Kinder- und Jugendpsychiatrie","Einrichtungen2";"31 - Psychosomatik","Einrichtungen2";"00 - Bitte eine Einrichtung auswählen","Leer";0,"Leer"},2,0)</f>
        <v>Leer</v>
      </c>
      <c r="U50" s="9">
        <f t="shared" si="7"/>
        <v>0</v>
      </c>
      <c r="V50" s="9" t="str">
        <f>VLOOKUP($C50,{"29 - Psychiatrie (Erwachsene)","BGI";"30 - Kinder- und Jugendpsychiatrie","BGII";"31 - Psychosomatik","BGI";"00 - Bitte eine Fachabteilung auswählen","LEER";0,"Leer"},2,0)</f>
        <v>Leer</v>
      </c>
      <c r="W50" s="9" t="str">
        <f>VLOOKUP($C50,{"29 - Psychiatrie (Erwachsene)","JN";"30 - Kinder- und Jugendpsychiatrie","JN";"31 - Psychosomatik","JN";"00 - Bitte eine Fachabteilung auswählen","LEER";0,"Leer"},2,0)</f>
        <v>Leer</v>
      </c>
      <c r="X50" s="9">
        <f>VLOOKUP(C50,{"29 - Psychiatrie (Erwachsene)",1;"30 - Kinder- und Jugendpsychiatrie",1;"31 - Psychosomatik",1;"00 - Bitte eine Fachabteilung auswählen",0;0,0},2,0)</f>
        <v>0</v>
      </c>
      <c r="Y50" s="9">
        <f t="shared" si="8"/>
        <v>0</v>
      </c>
      <c r="Z50" s="9">
        <f t="shared" si="9"/>
        <v>0</v>
      </c>
      <c r="AA50" s="9">
        <f t="shared" si="10"/>
        <v>0</v>
      </c>
      <c r="AB50" s="9">
        <f t="shared" si="11"/>
        <v>0</v>
      </c>
      <c r="AC50" s="9">
        <f t="shared" si="12"/>
        <v>0</v>
      </c>
      <c r="AD50" s="9">
        <f t="shared" si="13"/>
        <v>0</v>
      </c>
      <c r="AE50" s="9">
        <f t="shared" si="14"/>
        <v>0</v>
      </c>
      <c r="AF50" s="9">
        <f>VLOOKUP($K50,{"Ja",1;"Nein",1;"Bitte auswählen",0;"",0;0,0},2,0)</f>
        <v>0</v>
      </c>
    </row>
    <row r="51" spans="2:32" ht="15" customHeight="1" x14ac:dyDescent="0.25">
      <c r="B51" s="78" t="str">
        <f t="shared" si="5"/>
        <v>!!!</v>
      </c>
      <c r="C51" s="293"/>
      <c r="D51" s="272"/>
      <c r="E51" s="294"/>
      <c r="F51" s="295"/>
      <c r="G51" s="295"/>
      <c r="H51" s="295"/>
      <c r="I51" s="295"/>
      <c r="J51" s="296" t="str">
        <f t="shared" si="6"/>
        <v/>
      </c>
      <c r="K51" s="295"/>
      <c r="L51" s="125"/>
      <c r="M51" s="134" t="str">
        <f>VLOOKUP(C50,{"29 - Psychiatrie (Erwachsene)","Einrichtungen2";"30 - Kinder- und Jugendpsychiatrie","Einrichtungen2";"31 - Psychosomatik","Einrichtungen2";"00 - Bitte eine Einrichtung auswählen","Leer";0,"Leer"},2,0)</f>
        <v>Leer</v>
      </c>
      <c r="U51" s="9">
        <f t="shared" si="7"/>
        <v>0</v>
      </c>
      <c r="V51" s="9" t="str">
        <f>VLOOKUP($C51,{"29 - Psychiatrie (Erwachsene)","BGI";"30 - Kinder- und Jugendpsychiatrie","BGII";"31 - Psychosomatik","BGI";"00 - Bitte eine Fachabteilung auswählen","LEER";0,"Leer"},2,0)</f>
        <v>Leer</v>
      </c>
      <c r="W51" s="9" t="str">
        <f>VLOOKUP($C51,{"29 - Psychiatrie (Erwachsene)","JN";"30 - Kinder- und Jugendpsychiatrie","JN";"31 - Psychosomatik","JN";"00 - Bitte eine Fachabteilung auswählen","LEER";0,"Leer"},2,0)</f>
        <v>Leer</v>
      </c>
      <c r="X51" s="9">
        <f>VLOOKUP(C51,{"29 - Psychiatrie (Erwachsene)",1;"30 - Kinder- und Jugendpsychiatrie",1;"31 - Psychosomatik",1;"00 - Bitte eine Fachabteilung auswählen",0;0,0},2,0)</f>
        <v>0</v>
      </c>
      <c r="Y51" s="9">
        <f t="shared" si="8"/>
        <v>0</v>
      </c>
      <c r="Z51" s="9">
        <f t="shared" si="9"/>
        <v>0</v>
      </c>
      <c r="AA51" s="9">
        <f t="shared" si="10"/>
        <v>0</v>
      </c>
      <c r="AB51" s="9">
        <f t="shared" si="11"/>
        <v>0</v>
      </c>
      <c r="AC51" s="9">
        <f t="shared" si="12"/>
        <v>0</v>
      </c>
      <c r="AD51" s="9">
        <f t="shared" si="13"/>
        <v>0</v>
      </c>
      <c r="AE51" s="9">
        <f t="shared" si="14"/>
        <v>0</v>
      </c>
      <c r="AF51" s="9">
        <f>VLOOKUP($K51,{"Ja",1;"Nein",1;"Bitte auswählen",0;"",0;0,0},2,0)</f>
        <v>0</v>
      </c>
    </row>
    <row r="52" spans="2:32" ht="15" customHeight="1" x14ac:dyDescent="0.25">
      <c r="B52" s="78" t="str">
        <f t="shared" si="5"/>
        <v>!!!</v>
      </c>
      <c r="C52" s="293"/>
      <c r="D52" s="272"/>
      <c r="E52" s="294"/>
      <c r="F52" s="295"/>
      <c r="G52" s="295"/>
      <c r="H52" s="295"/>
      <c r="I52" s="295"/>
      <c r="J52" s="296" t="str">
        <f t="shared" si="6"/>
        <v/>
      </c>
      <c r="K52" s="295"/>
      <c r="L52" s="125"/>
      <c r="M52" s="134" t="str">
        <f>VLOOKUP(C51,{"29 - Psychiatrie (Erwachsene)","Einrichtungen2";"30 - Kinder- und Jugendpsychiatrie","Einrichtungen2";"31 - Psychosomatik","Einrichtungen2";"00 - Bitte eine Einrichtung auswählen","Leer";0,"Leer"},2,0)</f>
        <v>Leer</v>
      </c>
      <c r="U52" s="9">
        <f t="shared" si="7"/>
        <v>0</v>
      </c>
      <c r="V52" s="9" t="str">
        <f>VLOOKUP($C52,{"29 - Psychiatrie (Erwachsene)","BGI";"30 - Kinder- und Jugendpsychiatrie","BGII";"31 - Psychosomatik","BGI";"00 - Bitte eine Fachabteilung auswählen","LEER";0,"Leer"},2,0)</f>
        <v>Leer</v>
      </c>
      <c r="W52" s="9" t="str">
        <f>VLOOKUP($C52,{"29 - Psychiatrie (Erwachsene)","JN";"30 - Kinder- und Jugendpsychiatrie","JN";"31 - Psychosomatik","JN";"00 - Bitte eine Fachabteilung auswählen","LEER";0,"Leer"},2,0)</f>
        <v>Leer</v>
      </c>
      <c r="X52" s="9">
        <f>VLOOKUP(C52,{"29 - Psychiatrie (Erwachsene)",1;"30 - Kinder- und Jugendpsychiatrie",1;"31 - Psychosomatik",1;"00 - Bitte eine Fachabteilung auswählen",0;0,0},2,0)</f>
        <v>0</v>
      </c>
      <c r="Y52" s="9">
        <f t="shared" si="8"/>
        <v>0</v>
      </c>
      <c r="Z52" s="9">
        <f t="shared" si="9"/>
        <v>0</v>
      </c>
      <c r="AA52" s="9">
        <f t="shared" si="10"/>
        <v>0</v>
      </c>
      <c r="AB52" s="9">
        <f t="shared" si="11"/>
        <v>0</v>
      </c>
      <c r="AC52" s="9">
        <f t="shared" si="12"/>
        <v>0</v>
      </c>
      <c r="AD52" s="9">
        <f t="shared" si="13"/>
        <v>0</v>
      </c>
      <c r="AE52" s="9">
        <f t="shared" si="14"/>
        <v>0</v>
      </c>
      <c r="AF52" s="9">
        <f>VLOOKUP($K52,{"Ja",1;"Nein",1;"Bitte auswählen",0;"",0;0,0},2,0)</f>
        <v>0</v>
      </c>
    </row>
    <row r="53" spans="2:32" ht="15" customHeight="1" x14ac:dyDescent="0.25">
      <c r="B53" s="78" t="str">
        <f t="shared" si="5"/>
        <v>!!!</v>
      </c>
      <c r="C53" s="293"/>
      <c r="D53" s="272"/>
      <c r="E53" s="294"/>
      <c r="F53" s="295"/>
      <c r="G53" s="295"/>
      <c r="H53" s="295"/>
      <c r="I53" s="295"/>
      <c r="J53" s="296" t="str">
        <f t="shared" si="6"/>
        <v/>
      </c>
      <c r="K53" s="295"/>
      <c r="L53" s="125"/>
      <c r="M53" s="134" t="str">
        <f>VLOOKUP(C52,{"29 - Psychiatrie (Erwachsene)","Einrichtungen2";"30 - Kinder- und Jugendpsychiatrie","Einrichtungen2";"31 - Psychosomatik","Einrichtungen2";"00 - Bitte eine Einrichtung auswählen","Leer";0,"Leer"},2,0)</f>
        <v>Leer</v>
      </c>
      <c r="U53" s="9">
        <f t="shared" si="7"/>
        <v>0</v>
      </c>
      <c r="V53" s="9" t="str">
        <f>VLOOKUP($C53,{"29 - Psychiatrie (Erwachsene)","BGI";"30 - Kinder- und Jugendpsychiatrie","BGII";"31 - Psychosomatik","BGI";"00 - Bitte eine Fachabteilung auswählen","LEER";0,"Leer"},2,0)</f>
        <v>Leer</v>
      </c>
      <c r="W53" s="9" t="str">
        <f>VLOOKUP($C53,{"29 - Psychiatrie (Erwachsene)","JN";"30 - Kinder- und Jugendpsychiatrie","JN";"31 - Psychosomatik","JN";"00 - Bitte eine Fachabteilung auswählen","LEER";0,"Leer"},2,0)</f>
        <v>Leer</v>
      </c>
      <c r="X53" s="9">
        <f>VLOOKUP(C53,{"29 - Psychiatrie (Erwachsene)",1;"30 - Kinder- und Jugendpsychiatrie",1;"31 - Psychosomatik",1;"00 - Bitte eine Fachabteilung auswählen",0;0,0},2,0)</f>
        <v>0</v>
      </c>
      <c r="Y53" s="9">
        <f t="shared" si="8"/>
        <v>0</v>
      </c>
      <c r="Z53" s="9">
        <f t="shared" si="9"/>
        <v>0</v>
      </c>
      <c r="AA53" s="9">
        <f t="shared" si="10"/>
        <v>0</v>
      </c>
      <c r="AB53" s="9">
        <f t="shared" si="11"/>
        <v>0</v>
      </c>
      <c r="AC53" s="9">
        <f t="shared" si="12"/>
        <v>0</v>
      </c>
      <c r="AD53" s="9">
        <f t="shared" si="13"/>
        <v>0</v>
      </c>
      <c r="AE53" s="9">
        <f t="shared" si="14"/>
        <v>0</v>
      </c>
      <c r="AF53" s="9">
        <f>VLOOKUP($K53,{"Ja",1;"Nein",1;"Bitte auswählen",0;"",0;0,0},2,0)</f>
        <v>0</v>
      </c>
    </row>
    <row r="54" spans="2:32" ht="15" customHeight="1" x14ac:dyDescent="0.25">
      <c r="B54" s="78" t="str">
        <f t="shared" si="5"/>
        <v>!!!</v>
      </c>
      <c r="C54" s="293"/>
      <c r="D54" s="272"/>
      <c r="E54" s="294"/>
      <c r="F54" s="295"/>
      <c r="G54" s="295"/>
      <c r="H54" s="295"/>
      <c r="I54" s="295"/>
      <c r="J54" s="296" t="str">
        <f t="shared" si="6"/>
        <v/>
      </c>
      <c r="K54" s="295"/>
      <c r="L54" s="125"/>
      <c r="M54" s="134" t="str">
        <f>VLOOKUP(C53,{"29 - Psychiatrie (Erwachsene)","Einrichtungen2";"30 - Kinder- und Jugendpsychiatrie","Einrichtungen2";"31 - Psychosomatik","Einrichtungen2";"00 - Bitte eine Einrichtung auswählen","Leer";0,"Leer"},2,0)</f>
        <v>Leer</v>
      </c>
      <c r="U54" s="9">
        <f t="shared" si="7"/>
        <v>0</v>
      </c>
      <c r="V54" s="9" t="str">
        <f>VLOOKUP($C54,{"29 - Psychiatrie (Erwachsene)","BGI";"30 - Kinder- und Jugendpsychiatrie","BGII";"31 - Psychosomatik","BGI";"00 - Bitte eine Fachabteilung auswählen","LEER";0,"Leer"},2,0)</f>
        <v>Leer</v>
      </c>
      <c r="W54" s="9" t="str">
        <f>VLOOKUP($C54,{"29 - Psychiatrie (Erwachsene)","JN";"30 - Kinder- und Jugendpsychiatrie","JN";"31 - Psychosomatik","JN";"00 - Bitte eine Fachabteilung auswählen","LEER";0,"Leer"},2,0)</f>
        <v>Leer</v>
      </c>
      <c r="X54" s="9">
        <f>VLOOKUP(C54,{"29 - Psychiatrie (Erwachsene)",1;"30 - Kinder- und Jugendpsychiatrie",1;"31 - Psychosomatik",1;"00 - Bitte eine Fachabteilung auswählen",0;0,0},2,0)</f>
        <v>0</v>
      </c>
      <c r="Y54" s="9">
        <f t="shared" si="8"/>
        <v>0</v>
      </c>
      <c r="Z54" s="9">
        <f t="shared" si="9"/>
        <v>0</v>
      </c>
      <c r="AA54" s="9">
        <f t="shared" si="10"/>
        <v>0</v>
      </c>
      <c r="AB54" s="9">
        <f t="shared" si="11"/>
        <v>0</v>
      </c>
      <c r="AC54" s="9">
        <f t="shared" si="12"/>
        <v>0</v>
      </c>
      <c r="AD54" s="9">
        <f t="shared" si="13"/>
        <v>0</v>
      </c>
      <c r="AE54" s="9">
        <f t="shared" si="14"/>
        <v>0</v>
      </c>
      <c r="AF54" s="9">
        <f>VLOOKUP($K54,{"Ja",1;"Nein",1;"Bitte auswählen",0;"",0;0,0},2,0)</f>
        <v>0</v>
      </c>
    </row>
    <row r="55" spans="2:32" ht="15" customHeight="1" x14ac:dyDescent="0.25">
      <c r="B55" s="78" t="str">
        <f t="shared" si="5"/>
        <v>!!!</v>
      </c>
      <c r="C55" s="293"/>
      <c r="D55" s="272"/>
      <c r="E55" s="294"/>
      <c r="F55" s="295"/>
      <c r="G55" s="295"/>
      <c r="H55" s="295"/>
      <c r="I55" s="295"/>
      <c r="J55" s="296" t="str">
        <f t="shared" si="6"/>
        <v/>
      </c>
      <c r="K55" s="295"/>
      <c r="L55" s="125"/>
      <c r="M55" s="134" t="str">
        <f>VLOOKUP(C54,{"29 - Psychiatrie (Erwachsene)","Einrichtungen2";"30 - Kinder- und Jugendpsychiatrie","Einrichtungen2";"31 - Psychosomatik","Einrichtungen2";"00 - Bitte eine Einrichtung auswählen","Leer";0,"Leer"},2,0)</f>
        <v>Leer</v>
      </c>
      <c r="U55" s="9">
        <f t="shared" si="7"/>
        <v>0</v>
      </c>
      <c r="V55" s="9" t="str">
        <f>VLOOKUP($C55,{"29 - Psychiatrie (Erwachsene)","BGI";"30 - Kinder- und Jugendpsychiatrie","BGII";"31 - Psychosomatik","BGI";"00 - Bitte eine Fachabteilung auswählen","LEER";0,"Leer"},2,0)</f>
        <v>Leer</v>
      </c>
      <c r="W55" s="9" t="str">
        <f>VLOOKUP($C55,{"29 - Psychiatrie (Erwachsene)","JN";"30 - Kinder- und Jugendpsychiatrie","JN";"31 - Psychosomatik","JN";"00 - Bitte eine Fachabteilung auswählen","LEER";0,"Leer"},2,0)</f>
        <v>Leer</v>
      </c>
      <c r="X55" s="9">
        <f>VLOOKUP(C55,{"29 - Psychiatrie (Erwachsene)",1;"30 - Kinder- und Jugendpsychiatrie",1;"31 - Psychosomatik",1;"00 - Bitte eine Fachabteilung auswählen",0;0,0},2,0)</f>
        <v>0</v>
      </c>
      <c r="Y55" s="9">
        <f t="shared" si="8"/>
        <v>0</v>
      </c>
      <c r="Z55" s="9">
        <f t="shared" si="9"/>
        <v>0</v>
      </c>
      <c r="AA55" s="9">
        <f t="shared" si="10"/>
        <v>0</v>
      </c>
      <c r="AB55" s="9">
        <f t="shared" si="11"/>
        <v>0</v>
      </c>
      <c r="AC55" s="9">
        <f t="shared" si="12"/>
        <v>0</v>
      </c>
      <c r="AD55" s="9">
        <f t="shared" si="13"/>
        <v>0</v>
      </c>
      <c r="AE55" s="9">
        <f t="shared" si="14"/>
        <v>0</v>
      </c>
      <c r="AF55" s="9">
        <f>VLOOKUP($K55,{"Ja",1;"Nein",1;"Bitte auswählen",0;"",0;0,0},2,0)</f>
        <v>0</v>
      </c>
    </row>
    <row r="56" spans="2:32" ht="15" customHeight="1" x14ac:dyDescent="0.25">
      <c r="B56" s="78" t="str">
        <f t="shared" si="5"/>
        <v>!!!</v>
      </c>
      <c r="C56" s="293"/>
      <c r="D56" s="272"/>
      <c r="E56" s="294"/>
      <c r="F56" s="295"/>
      <c r="G56" s="295"/>
      <c r="H56" s="295"/>
      <c r="I56" s="295"/>
      <c r="J56" s="296" t="str">
        <f t="shared" si="6"/>
        <v/>
      </c>
      <c r="K56" s="295"/>
      <c r="L56" s="125"/>
      <c r="M56" s="134" t="str">
        <f>VLOOKUP(C55,{"29 - Psychiatrie (Erwachsene)","Einrichtungen2";"30 - Kinder- und Jugendpsychiatrie","Einrichtungen2";"31 - Psychosomatik","Einrichtungen2";"00 - Bitte eine Einrichtung auswählen","Leer";0,"Leer"},2,0)</f>
        <v>Leer</v>
      </c>
      <c r="U56" s="9">
        <f t="shared" si="7"/>
        <v>0</v>
      </c>
      <c r="V56" s="9" t="str">
        <f>VLOOKUP($C56,{"29 - Psychiatrie (Erwachsene)","BGI";"30 - Kinder- und Jugendpsychiatrie","BGII";"31 - Psychosomatik","BGI";"00 - Bitte eine Fachabteilung auswählen","LEER";0,"Leer"},2,0)</f>
        <v>Leer</v>
      </c>
      <c r="W56" s="9" t="str">
        <f>VLOOKUP($C56,{"29 - Psychiatrie (Erwachsene)","JN";"30 - Kinder- und Jugendpsychiatrie","JN";"31 - Psychosomatik","JN";"00 - Bitte eine Fachabteilung auswählen","LEER";0,"Leer"},2,0)</f>
        <v>Leer</v>
      </c>
      <c r="X56" s="9">
        <f>VLOOKUP(C56,{"29 - Psychiatrie (Erwachsene)",1;"30 - Kinder- und Jugendpsychiatrie",1;"31 - Psychosomatik",1;"00 - Bitte eine Fachabteilung auswählen",0;0,0},2,0)</f>
        <v>0</v>
      </c>
      <c r="Y56" s="9">
        <f t="shared" si="8"/>
        <v>0</v>
      </c>
      <c r="Z56" s="9">
        <f t="shared" si="9"/>
        <v>0</v>
      </c>
      <c r="AA56" s="9">
        <f t="shared" si="10"/>
        <v>0</v>
      </c>
      <c r="AB56" s="9">
        <f t="shared" si="11"/>
        <v>0</v>
      </c>
      <c r="AC56" s="9">
        <f t="shared" si="12"/>
        <v>0</v>
      </c>
      <c r="AD56" s="9">
        <f t="shared" si="13"/>
        <v>0</v>
      </c>
      <c r="AE56" s="9">
        <f t="shared" si="14"/>
        <v>0</v>
      </c>
      <c r="AF56" s="9">
        <f>VLOOKUP($K56,{"Ja",1;"Nein",1;"Bitte auswählen",0;"",0;0,0},2,0)</f>
        <v>0</v>
      </c>
    </row>
    <row r="57" spans="2:32" ht="15" customHeight="1" x14ac:dyDescent="0.25">
      <c r="B57" s="78" t="str">
        <f t="shared" si="5"/>
        <v>!!!</v>
      </c>
      <c r="C57" s="293"/>
      <c r="D57" s="272"/>
      <c r="E57" s="294"/>
      <c r="F57" s="295"/>
      <c r="G57" s="295"/>
      <c r="H57" s="295"/>
      <c r="I57" s="295"/>
      <c r="J57" s="296" t="str">
        <f t="shared" si="6"/>
        <v/>
      </c>
      <c r="K57" s="295"/>
      <c r="L57" s="125"/>
      <c r="M57" s="134" t="str">
        <f>VLOOKUP(C56,{"29 - Psychiatrie (Erwachsene)","Einrichtungen2";"30 - Kinder- und Jugendpsychiatrie","Einrichtungen2";"31 - Psychosomatik","Einrichtungen2";"00 - Bitte eine Einrichtung auswählen","Leer";0,"Leer"},2,0)</f>
        <v>Leer</v>
      </c>
      <c r="U57" s="9">
        <f t="shared" si="7"/>
        <v>0</v>
      </c>
      <c r="V57" s="9" t="str">
        <f>VLOOKUP($C57,{"29 - Psychiatrie (Erwachsene)","BGI";"30 - Kinder- und Jugendpsychiatrie","BGII";"31 - Psychosomatik","BGI";"00 - Bitte eine Fachabteilung auswählen","LEER";0,"Leer"},2,0)</f>
        <v>Leer</v>
      </c>
      <c r="W57" s="9" t="str">
        <f>VLOOKUP($C57,{"29 - Psychiatrie (Erwachsene)","JN";"30 - Kinder- und Jugendpsychiatrie","JN";"31 - Psychosomatik","JN";"00 - Bitte eine Fachabteilung auswählen","LEER";0,"Leer"},2,0)</f>
        <v>Leer</v>
      </c>
      <c r="X57" s="9">
        <f>VLOOKUP(C57,{"29 - Psychiatrie (Erwachsene)",1;"30 - Kinder- und Jugendpsychiatrie",1;"31 - Psychosomatik",1;"00 - Bitte eine Fachabteilung auswählen",0;0,0},2,0)</f>
        <v>0</v>
      </c>
      <c r="Y57" s="9">
        <f t="shared" si="8"/>
        <v>0</v>
      </c>
      <c r="Z57" s="9">
        <f t="shared" si="9"/>
        <v>0</v>
      </c>
      <c r="AA57" s="9">
        <f t="shared" si="10"/>
        <v>0</v>
      </c>
      <c r="AB57" s="9">
        <f t="shared" si="11"/>
        <v>0</v>
      </c>
      <c r="AC57" s="9">
        <f t="shared" si="12"/>
        <v>0</v>
      </c>
      <c r="AD57" s="9">
        <f t="shared" si="13"/>
        <v>0</v>
      </c>
      <c r="AE57" s="9">
        <f t="shared" si="14"/>
        <v>0</v>
      </c>
      <c r="AF57" s="9">
        <f>VLOOKUP($K57,{"Ja",1;"Nein",1;"Bitte auswählen",0;"",0;0,0},2,0)</f>
        <v>0</v>
      </c>
    </row>
    <row r="58" spans="2:32" ht="15" customHeight="1" x14ac:dyDescent="0.25">
      <c r="B58" s="78" t="str">
        <f t="shared" si="5"/>
        <v>!!!</v>
      </c>
      <c r="C58" s="293"/>
      <c r="D58" s="272"/>
      <c r="E58" s="294"/>
      <c r="F58" s="295"/>
      <c r="G58" s="295"/>
      <c r="H58" s="295"/>
      <c r="I58" s="295"/>
      <c r="J58" s="296" t="str">
        <f t="shared" si="6"/>
        <v/>
      </c>
      <c r="K58" s="295"/>
      <c r="L58" s="125"/>
      <c r="M58" s="134" t="str">
        <f>VLOOKUP(C57,{"29 - Psychiatrie (Erwachsene)","Einrichtungen2";"30 - Kinder- und Jugendpsychiatrie","Einrichtungen2";"31 - Psychosomatik","Einrichtungen2";"00 - Bitte eine Einrichtung auswählen","Leer";0,"Leer"},2,0)</f>
        <v>Leer</v>
      </c>
      <c r="U58" s="9">
        <f t="shared" si="7"/>
        <v>0</v>
      </c>
      <c r="V58" s="9" t="str">
        <f>VLOOKUP($C58,{"29 - Psychiatrie (Erwachsene)","BGI";"30 - Kinder- und Jugendpsychiatrie","BGII";"31 - Psychosomatik","BGI";"00 - Bitte eine Fachabteilung auswählen","LEER";0,"Leer"},2,0)</f>
        <v>Leer</v>
      </c>
      <c r="W58" s="9" t="str">
        <f>VLOOKUP($C58,{"29 - Psychiatrie (Erwachsene)","JN";"30 - Kinder- und Jugendpsychiatrie","JN";"31 - Psychosomatik","JN";"00 - Bitte eine Fachabteilung auswählen","LEER";0,"Leer"},2,0)</f>
        <v>Leer</v>
      </c>
      <c r="X58" s="9">
        <f>VLOOKUP(C58,{"29 - Psychiatrie (Erwachsene)",1;"30 - Kinder- und Jugendpsychiatrie",1;"31 - Psychosomatik",1;"00 - Bitte eine Fachabteilung auswählen",0;0,0},2,0)</f>
        <v>0</v>
      </c>
      <c r="Y58" s="9">
        <f t="shared" si="8"/>
        <v>0</v>
      </c>
      <c r="Z58" s="9">
        <f t="shared" si="9"/>
        <v>0</v>
      </c>
      <c r="AA58" s="9">
        <f t="shared" si="10"/>
        <v>0</v>
      </c>
      <c r="AB58" s="9">
        <f t="shared" si="11"/>
        <v>0</v>
      </c>
      <c r="AC58" s="9">
        <f t="shared" si="12"/>
        <v>0</v>
      </c>
      <c r="AD58" s="9">
        <f t="shared" si="13"/>
        <v>0</v>
      </c>
      <c r="AE58" s="9">
        <f t="shared" si="14"/>
        <v>0</v>
      </c>
      <c r="AF58" s="9">
        <f>VLOOKUP($K58,{"Ja",1;"Nein",1;"Bitte auswählen",0;"",0;0,0},2,0)</f>
        <v>0</v>
      </c>
    </row>
    <row r="59" spans="2:32" ht="15" customHeight="1" x14ac:dyDescent="0.25">
      <c r="B59" s="78" t="str">
        <f t="shared" si="5"/>
        <v>!!!</v>
      </c>
      <c r="C59" s="293"/>
      <c r="D59" s="272"/>
      <c r="E59" s="294"/>
      <c r="F59" s="295"/>
      <c r="G59" s="295"/>
      <c r="H59" s="295"/>
      <c r="I59" s="295"/>
      <c r="J59" s="296" t="str">
        <f t="shared" si="6"/>
        <v/>
      </c>
      <c r="K59" s="295"/>
      <c r="L59" s="125"/>
      <c r="M59" s="134" t="str">
        <f>VLOOKUP(C58,{"29 - Psychiatrie (Erwachsene)","Einrichtungen2";"30 - Kinder- und Jugendpsychiatrie","Einrichtungen2";"31 - Psychosomatik","Einrichtungen2";"00 - Bitte eine Einrichtung auswählen","Leer";0,"Leer"},2,0)</f>
        <v>Leer</v>
      </c>
      <c r="U59" s="9">
        <f t="shared" si="7"/>
        <v>0</v>
      </c>
      <c r="V59" s="9" t="str">
        <f>VLOOKUP($C59,{"29 - Psychiatrie (Erwachsene)","BGI";"30 - Kinder- und Jugendpsychiatrie","BGII";"31 - Psychosomatik","BGI";"00 - Bitte eine Fachabteilung auswählen","LEER";0,"Leer"},2,0)</f>
        <v>Leer</v>
      </c>
      <c r="W59" s="9" t="str">
        <f>VLOOKUP($C59,{"29 - Psychiatrie (Erwachsene)","JN";"30 - Kinder- und Jugendpsychiatrie","JN";"31 - Psychosomatik","JN";"00 - Bitte eine Fachabteilung auswählen","LEER";0,"Leer"},2,0)</f>
        <v>Leer</v>
      </c>
      <c r="X59" s="9">
        <f>VLOOKUP(C59,{"29 - Psychiatrie (Erwachsene)",1;"30 - Kinder- und Jugendpsychiatrie",1;"31 - Psychosomatik",1;"00 - Bitte eine Fachabteilung auswählen",0;0,0},2,0)</f>
        <v>0</v>
      </c>
      <c r="Y59" s="9">
        <f t="shared" si="8"/>
        <v>0</v>
      </c>
      <c r="Z59" s="9">
        <f t="shared" si="9"/>
        <v>0</v>
      </c>
      <c r="AA59" s="9">
        <f t="shared" si="10"/>
        <v>0</v>
      </c>
      <c r="AB59" s="9">
        <f t="shared" si="11"/>
        <v>0</v>
      </c>
      <c r="AC59" s="9">
        <f t="shared" si="12"/>
        <v>0</v>
      </c>
      <c r="AD59" s="9">
        <f t="shared" si="13"/>
        <v>0</v>
      </c>
      <c r="AE59" s="9">
        <f t="shared" si="14"/>
        <v>0</v>
      </c>
      <c r="AF59" s="9">
        <f>VLOOKUP($K59,{"Ja",1;"Nein",1;"Bitte auswählen",0;"",0;0,0},2,0)</f>
        <v>0</v>
      </c>
    </row>
    <row r="60" spans="2:32" ht="15" customHeight="1" x14ac:dyDescent="0.25">
      <c r="B60" s="78" t="str">
        <f t="shared" si="5"/>
        <v>!!!</v>
      </c>
      <c r="C60" s="293"/>
      <c r="D60" s="272"/>
      <c r="E60" s="294"/>
      <c r="F60" s="295"/>
      <c r="G60" s="295"/>
      <c r="H60" s="295"/>
      <c r="I60" s="295"/>
      <c r="J60" s="296" t="str">
        <f t="shared" si="6"/>
        <v/>
      </c>
      <c r="K60" s="295"/>
      <c r="L60" s="125"/>
      <c r="M60" s="134" t="str">
        <f>VLOOKUP(C59,{"29 - Psychiatrie (Erwachsene)","Einrichtungen2";"30 - Kinder- und Jugendpsychiatrie","Einrichtungen2";"31 - Psychosomatik","Einrichtungen2";"00 - Bitte eine Einrichtung auswählen","Leer";0,"Leer"},2,0)</f>
        <v>Leer</v>
      </c>
      <c r="U60" s="9">
        <f t="shared" si="7"/>
        <v>0</v>
      </c>
      <c r="V60" s="9" t="str">
        <f>VLOOKUP($C60,{"29 - Psychiatrie (Erwachsene)","BGI";"30 - Kinder- und Jugendpsychiatrie","BGII";"31 - Psychosomatik","BGI";"00 - Bitte eine Fachabteilung auswählen","LEER";0,"Leer"},2,0)</f>
        <v>Leer</v>
      </c>
      <c r="W60" s="9" t="str">
        <f>VLOOKUP($C60,{"29 - Psychiatrie (Erwachsene)","JN";"30 - Kinder- und Jugendpsychiatrie","JN";"31 - Psychosomatik","JN";"00 - Bitte eine Fachabteilung auswählen","LEER";0,"Leer"},2,0)</f>
        <v>Leer</v>
      </c>
      <c r="X60" s="9">
        <f>VLOOKUP(C60,{"29 - Psychiatrie (Erwachsene)",1;"30 - Kinder- und Jugendpsychiatrie",1;"31 - Psychosomatik",1;"00 - Bitte eine Fachabteilung auswählen",0;0,0},2,0)</f>
        <v>0</v>
      </c>
      <c r="Y60" s="9">
        <f t="shared" si="8"/>
        <v>0</v>
      </c>
      <c r="Z60" s="9">
        <f t="shared" si="9"/>
        <v>0</v>
      </c>
      <c r="AA60" s="9">
        <f t="shared" si="10"/>
        <v>0</v>
      </c>
      <c r="AB60" s="9">
        <f t="shared" si="11"/>
        <v>0</v>
      </c>
      <c r="AC60" s="9">
        <f t="shared" si="12"/>
        <v>0</v>
      </c>
      <c r="AD60" s="9">
        <f t="shared" si="13"/>
        <v>0</v>
      </c>
      <c r="AE60" s="9">
        <f t="shared" si="14"/>
        <v>0</v>
      </c>
      <c r="AF60" s="9">
        <f>VLOOKUP($K60,{"Ja",1;"Nein",1;"Bitte auswählen",0;"",0;0,0},2,0)</f>
        <v>0</v>
      </c>
    </row>
    <row r="61" spans="2:32" ht="15" customHeight="1" x14ac:dyDescent="0.25">
      <c r="B61" s="78" t="str">
        <f t="shared" si="5"/>
        <v>!!!</v>
      </c>
      <c r="C61" s="293"/>
      <c r="D61" s="272"/>
      <c r="E61" s="294"/>
      <c r="F61" s="295"/>
      <c r="G61" s="295"/>
      <c r="H61" s="295"/>
      <c r="I61" s="295"/>
      <c r="J61" s="296" t="str">
        <f t="shared" si="6"/>
        <v/>
      </c>
      <c r="K61" s="295"/>
      <c r="L61" s="125"/>
      <c r="M61" s="134" t="str">
        <f>VLOOKUP(C60,{"29 - Psychiatrie (Erwachsene)","Einrichtungen2";"30 - Kinder- und Jugendpsychiatrie","Einrichtungen2";"31 - Psychosomatik","Einrichtungen2";"00 - Bitte eine Einrichtung auswählen","Leer";0,"Leer"},2,0)</f>
        <v>Leer</v>
      </c>
      <c r="U61" s="9">
        <f t="shared" si="7"/>
        <v>0</v>
      </c>
      <c r="V61" s="9" t="str">
        <f>VLOOKUP($C61,{"29 - Psychiatrie (Erwachsene)","BGI";"30 - Kinder- und Jugendpsychiatrie","BGII";"31 - Psychosomatik","BGI";"00 - Bitte eine Fachabteilung auswählen","LEER";0,"Leer"},2,0)</f>
        <v>Leer</v>
      </c>
      <c r="W61" s="9" t="str">
        <f>VLOOKUP($C61,{"29 - Psychiatrie (Erwachsene)","JN";"30 - Kinder- und Jugendpsychiatrie","JN";"31 - Psychosomatik","JN";"00 - Bitte eine Fachabteilung auswählen","LEER";0,"Leer"},2,0)</f>
        <v>Leer</v>
      </c>
      <c r="X61" s="9">
        <f>VLOOKUP(C61,{"29 - Psychiatrie (Erwachsene)",1;"30 - Kinder- und Jugendpsychiatrie",1;"31 - Psychosomatik",1;"00 - Bitte eine Fachabteilung auswählen",0;0,0},2,0)</f>
        <v>0</v>
      </c>
      <c r="Y61" s="9">
        <f t="shared" si="8"/>
        <v>0</v>
      </c>
      <c r="Z61" s="9">
        <f t="shared" si="9"/>
        <v>0</v>
      </c>
      <c r="AA61" s="9">
        <f t="shared" si="10"/>
        <v>0</v>
      </c>
      <c r="AB61" s="9">
        <f t="shared" si="11"/>
        <v>0</v>
      </c>
      <c r="AC61" s="9">
        <f t="shared" si="12"/>
        <v>0</v>
      </c>
      <c r="AD61" s="9">
        <f t="shared" si="13"/>
        <v>0</v>
      </c>
      <c r="AE61" s="9">
        <f t="shared" si="14"/>
        <v>0</v>
      </c>
      <c r="AF61" s="9">
        <f>VLOOKUP($K61,{"Ja",1;"Nein",1;"Bitte auswählen",0;"",0;0,0},2,0)</f>
        <v>0</v>
      </c>
    </row>
    <row r="62" spans="2:32" ht="15" customHeight="1" x14ac:dyDescent="0.25">
      <c r="B62" s="78" t="str">
        <f t="shared" si="5"/>
        <v>!!!</v>
      </c>
      <c r="C62" s="293"/>
      <c r="D62" s="272"/>
      <c r="E62" s="294"/>
      <c r="F62" s="295"/>
      <c r="G62" s="295"/>
      <c r="H62" s="295"/>
      <c r="I62" s="295"/>
      <c r="J62" s="296" t="str">
        <f t="shared" si="6"/>
        <v/>
      </c>
      <c r="K62" s="295"/>
      <c r="L62" s="125"/>
      <c r="M62" s="134" t="str">
        <f>VLOOKUP(C61,{"29 - Psychiatrie (Erwachsene)","Einrichtungen2";"30 - Kinder- und Jugendpsychiatrie","Einrichtungen2";"31 - Psychosomatik","Einrichtungen2";"00 - Bitte eine Einrichtung auswählen","Leer";0,"Leer"},2,0)</f>
        <v>Leer</v>
      </c>
      <c r="U62" s="9">
        <f t="shared" si="7"/>
        <v>0</v>
      </c>
      <c r="V62" s="9" t="str">
        <f>VLOOKUP($C62,{"29 - Psychiatrie (Erwachsene)","BGI";"30 - Kinder- und Jugendpsychiatrie","BGII";"31 - Psychosomatik","BGI";"00 - Bitte eine Fachabteilung auswählen","LEER";0,"Leer"},2,0)</f>
        <v>Leer</v>
      </c>
      <c r="W62" s="9" t="str">
        <f>VLOOKUP($C62,{"29 - Psychiatrie (Erwachsene)","JN";"30 - Kinder- und Jugendpsychiatrie","JN";"31 - Psychosomatik","JN";"00 - Bitte eine Fachabteilung auswählen","LEER";0,"Leer"},2,0)</f>
        <v>Leer</v>
      </c>
      <c r="X62" s="9">
        <f>VLOOKUP(C62,{"29 - Psychiatrie (Erwachsene)",1;"30 - Kinder- und Jugendpsychiatrie",1;"31 - Psychosomatik",1;"00 - Bitte eine Fachabteilung auswählen",0;0,0},2,0)</f>
        <v>0</v>
      </c>
      <c r="Y62" s="9">
        <f t="shared" si="8"/>
        <v>0</v>
      </c>
      <c r="Z62" s="9">
        <f t="shared" si="9"/>
        <v>0</v>
      </c>
      <c r="AA62" s="9">
        <f t="shared" si="10"/>
        <v>0</v>
      </c>
      <c r="AB62" s="9">
        <f t="shared" si="11"/>
        <v>0</v>
      </c>
      <c r="AC62" s="9">
        <f t="shared" si="12"/>
        <v>0</v>
      </c>
      <c r="AD62" s="9">
        <f t="shared" si="13"/>
        <v>0</v>
      </c>
      <c r="AE62" s="9">
        <f t="shared" si="14"/>
        <v>0</v>
      </c>
      <c r="AF62" s="9">
        <f>VLOOKUP($K62,{"Ja",1;"Nein",1;"Bitte auswählen",0;"",0;0,0},2,0)</f>
        <v>0</v>
      </c>
    </row>
    <row r="63" spans="2:32" ht="15" customHeight="1" x14ac:dyDescent="0.25">
      <c r="B63" s="78" t="str">
        <f t="shared" si="5"/>
        <v>!!!</v>
      </c>
      <c r="C63" s="293"/>
      <c r="D63" s="272"/>
      <c r="E63" s="294"/>
      <c r="F63" s="295"/>
      <c r="G63" s="295"/>
      <c r="H63" s="295"/>
      <c r="I63" s="295"/>
      <c r="J63" s="296" t="str">
        <f t="shared" si="6"/>
        <v/>
      </c>
      <c r="K63" s="295"/>
      <c r="L63" s="125"/>
      <c r="M63" s="134" t="str">
        <f>VLOOKUP(C62,{"29 - Psychiatrie (Erwachsene)","Einrichtungen2";"30 - Kinder- und Jugendpsychiatrie","Einrichtungen2";"31 - Psychosomatik","Einrichtungen2";"00 - Bitte eine Einrichtung auswählen","Leer";0,"Leer"},2,0)</f>
        <v>Leer</v>
      </c>
      <c r="U63" s="9">
        <f t="shared" si="7"/>
        <v>0</v>
      </c>
      <c r="V63" s="9" t="str">
        <f>VLOOKUP($C63,{"29 - Psychiatrie (Erwachsene)","BGI";"30 - Kinder- und Jugendpsychiatrie","BGII";"31 - Psychosomatik","BGI";"00 - Bitte eine Fachabteilung auswählen","LEER";0,"Leer"},2,0)</f>
        <v>Leer</v>
      </c>
      <c r="W63" s="9" t="str">
        <f>VLOOKUP($C63,{"29 - Psychiatrie (Erwachsene)","JN";"30 - Kinder- und Jugendpsychiatrie","JN";"31 - Psychosomatik","JN";"00 - Bitte eine Fachabteilung auswählen","LEER";0,"Leer"},2,0)</f>
        <v>Leer</v>
      </c>
      <c r="X63" s="9">
        <f>VLOOKUP(C63,{"29 - Psychiatrie (Erwachsene)",1;"30 - Kinder- und Jugendpsychiatrie",1;"31 - Psychosomatik",1;"00 - Bitte eine Fachabteilung auswählen",0;0,0},2,0)</f>
        <v>0</v>
      </c>
      <c r="Y63" s="9">
        <f t="shared" si="8"/>
        <v>0</v>
      </c>
      <c r="Z63" s="9">
        <f t="shared" si="9"/>
        <v>0</v>
      </c>
      <c r="AA63" s="9">
        <f t="shared" si="10"/>
        <v>0</v>
      </c>
      <c r="AB63" s="9">
        <f t="shared" si="11"/>
        <v>0</v>
      </c>
      <c r="AC63" s="9">
        <f t="shared" si="12"/>
        <v>0</v>
      </c>
      <c r="AD63" s="9">
        <f t="shared" si="13"/>
        <v>0</v>
      </c>
      <c r="AE63" s="9">
        <f t="shared" si="14"/>
        <v>0</v>
      </c>
      <c r="AF63" s="9">
        <f>VLOOKUP($K63,{"Ja",1;"Nein",1;"Bitte auswählen",0;"",0;0,0},2,0)</f>
        <v>0</v>
      </c>
    </row>
    <row r="64" spans="2:32" ht="15" customHeight="1" x14ac:dyDescent="0.25">
      <c r="B64" s="78" t="str">
        <f t="shared" si="5"/>
        <v>!!!</v>
      </c>
      <c r="C64" s="293"/>
      <c r="D64" s="272"/>
      <c r="E64" s="294"/>
      <c r="F64" s="295"/>
      <c r="G64" s="295"/>
      <c r="H64" s="295"/>
      <c r="I64" s="295"/>
      <c r="J64" s="296" t="str">
        <f t="shared" si="6"/>
        <v/>
      </c>
      <c r="K64" s="295"/>
      <c r="L64" s="125"/>
      <c r="M64" s="134" t="str">
        <f>VLOOKUP(C63,{"29 - Psychiatrie (Erwachsene)","Einrichtungen2";"30 - Kinder- und Jugendpsychiatrie","Einrichtungen2";"31 - Psychosomatik","Einrichtungen2";"00 - Bitte eine Einrichtung auswählen","Leer";0,"Leer"},2,0)</f>
        <v>Leer</v>
      </c>
      <c r="U64" s="9">
        <f t="shared" si="7"/>
        <v>0</v>
      </c>
      <c r="V64" s="9" t="str">
        <f>VLOOKUP($C64,{"29 - Psychiatrie (Erwachsene)","BGI";"30 - Kinder- und Jugendpsychiatrie","BGII";"31 - Psychosomatik","BGI";"00 - Bitte eine Fachabteilung auswählen","LEER";0,"Leer"},2,0)</f>
        <v>Leer</v>
      </c>
      <c r="W64" s="9" t="str">
        <f>VLOOKUP($C64,{"29 - Psychiatrie (Erwachsene)","JN";"30 - Kinder- und Jugendpsychiatrie","JN";"31 - Psychosomatik","JN";"00 - Bitte eine Fachabteilung auswählen","LEER";0,"Leer"},2,0)</f>
        <v>Leer</v>
      </c>
      <c r="X64" s="9">
        <f>VLOOKUP(C64,{"29 - Psychiatrie (Erwachsene)",1;"30 - Kinder- und Jugendpsychiatrie",1;"31 - Psychosomatik",1;"00 - Bitte eine Fachabteilung auswählen",0;0,0},2,0)</f>
        <v>0</v>
      </c>
      <c r="Y64" s="9">
        <f t="shared" si="8"/>
        <v>0</v>
      </c>
      <c r="Z64" s="9">
        <f t="shared" si="9"/>
        <v>0</v>
      </c>
      <c r="AA64" s="9">
        <f t="shared" si="10"/>
        <v>0</v>
      </c>
      <c r="AB64" s="9">
        <f t="shared" si="11"/>
        <v>0</v>
      </c>
      <c r="AC64" s="9">
        <f t="shared" si="12"/>
        <v>0</v>
      </c>
      <c r="AD64" s="9">
        <f t="shared" si="13"/>
        <v>0</v>
      </c>
      <c r="AE64" s="9">
        <f t="shared" si="14"/>
        <v>0</v>
      </c>
      <c r="AF64" s="9">
        <f>VLOOKUP($K64,{"Ja",1;"Nein",1;"Bitte auswählen",0;"",0;0,0},2,0)</f>
        <v>0</v>
      </c>
    </row>
    <row r="65" spans="2:32" ht="15" customHeight="1" x14ac:dyDescent="0.25">
      <c r="B65" s="78" t="str">
        <f t="shared" si="5"/>
        <v>!!!</v>
      </c>
      <c r="C65" s="293"/>
      <c r="D65" s="272"/>
      <c r="E65" s="294"/>
      <c r="F65" s="295"/>
      <c r="G65" s="295"/>
      <c r="H65" s="295"/>
      <c r="I65" s="295"/>
      <c r="J65" s="296" t="str">
        <f t="shared" si="6"/>
        <v/>
      </c>
      <c r="K65" s="295"/>
      <c r="L65" s="125"/>
      <c r="M65" s="134" t="str">
        <f>VLOOKUP(C64,{"29 - Psychiatrie (Erwachsene)","Einrichtungen2";"30 - Kinder- und Jugendpsychiatrie","Einrichtungen2";"31 - Psychosomatik","Einrichtungen2";"00 - Bitte eine Einrichtung auswählen","Leer";0,"Leer"},2,0)</f>
        <v>Leer</v>
      </c>
      <c r="U65" s="9">
        <f t="shared" si="7"/>
        <v>0</v>
      </c>
      <c r="V65" s="9" t="str">
        <f>VLOOKUP($C65,{"29 - Psychiatrie (Erwachsene)","BGI";"30 - Kinder- und Jugendpsychiatrie","BGII";"31 - Psychosomatik","BGI";"00 - Bitte eine Fachabteilung auswählen","LEER";0,"Leer"},2,0)</f>
        <v>Leer</v>
      </c>
      <c r="W65" s="9" t="str">
        <f>VLOOKUP($C65,{"29 - Psychiatrie (Erwachsene)","JN";"30 - Kinder- und Jugendpsychiatrie","JN";"31 - Psychosomatik","JN";"00 - Bitte eine Fachabteilung auswählen","LEER";0,"Leer"},2,0)</f>
        <v>Leer</v>
      </c>
      <c r="X65" s="9">
        <f>VLOOKUP(C65,{"29 - Psychiatrie (Erwachsene)",1;"30 - Kinder- und Jugendpsychiatrie",1;"31 - Psychosomatik",1;"00 - Bitte eine Fachabteilung auswählen",0;0,0},2,0)</f>
        <v>0</v>
      </c>
      <c r="Y65" s="9">
        <f t="shared" si="8"/>
        <v>0</v>
      </c>
      <c r="Z65" s="9">
        <f t="shared" si="9"/>
        <v>0</v>
      </c>
      <c r="AA65" s="9">
        <f t="shared" si="10"/>
        <v>0</v>
      </c>
      <c r="AB65" s="9">
        <f t="shared" si="11"/>
        <v>0</v>
      </c>
      <c r="AC65" s="9">
        <f t="shared" si="12"/>
        <v>0</v>
      </c>
      <c r="AD65" s="9">
        <f t="shared" si="13"/>
        <v>0</v>
      </c>
      <c r="AE65" s="9">
        <f t="shared" si="14"/>
        <v>0</v>
      </c>
      <c r="AF65" s="9">
        <f>VLOOKUP($K65,{"Ja",1;"Nein",1;"Bitte auswählen",0;"",0;0,0},2,0)</f>
        <v>0</v>
      </c>
    </row>
    <row r="66" spans="2:32" ht="15" customHeight="1" x14ac:dyDescent="0.25">
      <c r="B66" s="78" t="str">
        <f t="shared" si="5"/>
        <v>!!!</v>
      </c>
      <c r="C66" s="293"/>
      <c r="D66" s="272"/>
      <c r="E66" s="294"/>
      <c r="F66" s="295"/>
      <c r="G66" s="295"/>
      <c r="H66" s="295"/>
      <c r="I66" s="295"/>
      <c r="J66" s="296" t="str">
        <f t="shared" si="6"/>
        <v/>
      </c>
      <c r="K66" s="295"/>
      <c r="L66" s="125"/>
      <c r="M66" s="134" t="str">
        <f>VLOOKUP(C65,{"29 - Psychiatrie (Erwachsene)","Einrichtungen2";"30 - Kinder- und Jugendpsychiatrie","Einrichtungen2";"31 - Psychosomatik","Einrichtungen2";"00 - Bitte eine Einrichtung auswählen","Leer";0,"Leer"},2,0)</f>
        <v>Leer</v>
      </c>
      <c r="U66" s="9">
        <f t="shared" si="7"/>
        <v>0</v>
      </c>
      <c r="V66" s="9" t="str">
        <f>VLOOKUP($C66,{"29 - Psychiatrie (Erwachsene)","BGI";"30 - Kinder- und Jugendpsychiatrie","BGII";"31 - Psychosomatik","BGI";"00 - Bitte eine Fachabteilung auswählen","LEER";0,"Leer"},2,0)</f>
        <v>Leer</v>
      </c>
      <c r="W66" s="9" t="str">
        <f>VLOOKUP($C66,{"29 - Psychiatrie (Erwachsene)","JN";"30 - Kinder- und Jugendpsychiatrie","JN";"31 - Psychosomatik","JN";"00 - Bitte eine Fachabteilung auswählen","LEER";0,"Leer"},2,0)</f>
        <v>Leer</v>
      </c>
      <c r="X66" s="9">
        <f>VLOOKUP(C66,{"29 - Psychiatrie (Erwachsene)",1;"30 - Kinder- und Jugendpsychiatrie",1;"31 - Psychosomatik",1;"00 - Bitte eine Fachabteilung auswählen",0;0,0},2,0)</f>
        <v>0</v>
      </c>
      <c r="Y66" s="9">
        <f t="shared" si="8"/>
        <v>0</v>
      </c>
      <c r="Z66" s="9">
        <f t="shared" si="9"/>
        <v>0</v>
      </c>
      <c r="AA66" s="9">
        <f t="shared" si="10"/>
        <v>0</v>
      </c>
      <c r="AB66" s="9">
        <f t="shared" si="11"/>
        <v>0</v>
      </c>
      <c r="AC66" s="9">
        <f t="shared" si="12"/>
        <v>0</v>
      </c>
      <c r="AD66" s="9">
        <f t="shared" si="13"/>
        <v>0</v>
      </c>
      <c r="AE66" s="9">
        <f t="shared" si="14"/>
        <v>0</v>
      </c>
      <c r="AF66" s="9">
        <f>VLOOKUP($K66,{"Ja",1;"Nein",1;"Bitte auswählen",0;"",0;0,0},2,0)</f>
        <v>0</v>
      </c>
    </row>
    <row r="67" spans="2:32" ht="15" customHeight="1" x14ac:dyDescent="0.25">
      <c r="B67" s="78" t="str">
        <f t="shared" si="5"/>
        <v>!!!</v>
      </c>
      <c r="C67" s="293"/>
      <c r="D67" s="272"/>
      <c r="E67" s="294"/>
      <c r="F67" s="295"/>
      <c r="G67" s="295"/>
      <c r="H67" s="295"/>
      <c r="I67" s="295"/>
      <c r="J67" s="296" t="str">
        <f t="shared" si="6"/>
        <v/>
      </c>
      <c r="K67" s="295"/>
      <c r="L67" s="125"/>
      <c r="M67" s="134" t="str">
        <f>VLOOKUP(C66,{"29 - Psychiatrie (Erwachsene)","Einrichtungen2";"30 - Kinder- und Jugendpsychiatrie","Einrichtungen2";"31 - Psychosomatik","Einrichtungen2";"00 - Bitte eine Einrichtung auswählen","Leer";0,"Leer"},2,0)</f>
        <v>Leer</v>
      </c>
      <c r="U67" s="9">
        <f t="shared" si="7"/>
        <v>0</v>
      </c>
      <c r="V67" s="9" t="str">
        <f>VLOOKUP($C67,{"29 - Psychiatrie (Erwachsene)","BGI";"30 - Kinder- und Jugendpsychiatrie","BGII";"31 - Psychosomatik","BGI";"00 - Bitte eine Fachabteilung auswählen","LEER";0,"Leer"},2,0)</f>
        <v>Leer</v>
      </c>
      <c r="W67" s="9" t="str">
        <f>VLOOKUP($C67,{"29 - Psychiatrie (Erwachsene)","JN";"30 - Kinder- und Jugendpsychiatrie","JN";"31 - Psychosomatik","JN";"00 - Bitte eine Fachabteilung auswählen","LEER";0,"Leer"},2,0)</f>
        <v>Leer</v>
      </c>
      <c r="X67" s="9">
        <f>VLOOKUP(C67,{"29 - Psychiatrie (Erwachsene)",1;"30 - Kinder- und Jugendpsychiatrie",1;"31 - Psychosomatik",1;"00 - Bitte eine Fachabteilung auswählen",0;0,0},2,0)</f>
        <v>0</v>
      </c>
      <c r="Y67" s="9">
        <f t="shared" si="8"/>
        <v>0</v>
      </c>
      <c r="Z67" s="9">
        <f t="shared" si="9"/>
        <v>0</v>
      </c>
      <c r="AA67" s="9">
        <f t="shared" si="10"/>
        <v>0</v>
      </c>
      <c r="AB67" s="9">
        <f t="shared" si="11"/>
        <v>0</v>
      </c>
      <c r="AC67" s="9">
        <f t="shared" si="12"/>
        <v>0</v>
      </c>
      <c r="AD67" s="9">
        <f t="shared" si="13"/>
        <v>0</v>
      </c>
      <c r="AE67" s="9">
        <f t="shared" si="14"/>
        <v>0</v>
      </c>
      <c r="AF67" s="9">
        <f>VLOOKUP($K67,{"Ja",1;"Nein",1;"Bitte auswählen",0;"",0;0,0},2,0)</f>
        <v>0</v>
      </c>
    </row>
    <row r="68" spans="2:32" ht="15" customHeight="1" x14ac:dyDescent="0.25">
      <c r="B68" s="78" t="str">
        <f t="shared" si="5"/>
        <v>!!!</v>
      </c>
      <c r="C68" s="293"/>
      <c r="D68" s="272"/>
      <c r="E68" s="294"/>
      <c r="F68" s="295"/>
      <c r="G68" s="295"/>
      <c r="H68" s="295"/>
      <c r="I68" s="295"/>
      <c r="J68" s="296" t="str">
        <f t="shared" si="6"/>
        <v/>
      </c>
      <c r="K68" s="295"/>
      <c r="L68" s="125"/>
      <c r="M68" s="134" t="str">
        <f>VLOOKUP(C67,{"29 - Psychiatrie (Erwachsene)","Einrichtungen2";"30 - Kinder- und Jugendpsychiatrie","Einrichtungen2";"31 - Psychosomatik","Einrichtungen2";"00 - Bitte eine Einrichtung auswählen","Leer";0,"Leer"},2,0)</f>
        <v>Leer</v>
      </c>
      <c r="U68" s="9">
        <f t="shared" si="7"/>
        <v>0</v>
      </c>
      <c r="V68" s="9" t="str">
        <f>VLOOKUP($C68,{"29 - Psychiatrie (Erwachsene)","BGI";"30 - Kinder- und Jugendpsychiatrie","BGII";"31 - Psychosomatik","BGI";"00 - Bitte eine Fachabteilung auswählen","LEER";0,"Leer"},2,0)</f>
        <v>Leer</v>
      </c>
      <c r="W68" s="9" t="str">
        <f>VLOOKUP($C68,{"29 - Psychiatrie (Erwachsene)","JN";"30 - Kinder- und Jugendpsychiatrie","JN";"31 - Psychosomatik","JN";"00 - Bitte eine Fachabteilung auswählen","LEER";0,"Leer"},2,0)</f>
        <v>Leer</v>
      </c>
      <c r="X68" s="9">
        <f>VLOOKUP(C68,{"29 - Psychiatrie (Erwachsene)",1;"30 - Kinder- und Jugendpsychiatrie",1;"31 - Psychosomatik",1;"00 - Bitte eine Fachabteilung auswählen",0;0,0},2,0)</f>
        <v>0</v>
      </c>
      <c r="Y68" s="9">
        <f t="shared" si="8"/>
        <v>0</v>
      </c>
      <c r="Z68" s="9">
        <f t="shared" si="9"/>
        <v>0</v>
      </c>
      <c r="AA68" s="9">
        <f t="shared" si="10"/>
        <v>0</v>
      </c>
      <c r="AB68" s="9">
        <f t="shared" si="11"/>
        <v>0</v>
      </c>
      <c r="AC68" s="9">
        <f t="shared" si="12"/>
        <v>0</v>
      </c>
      <c r="AD68" s="9">
        <f t="shared" si="13"/>
        <v>0</v>
      </c>
      <c r="AE68" s="9">
        <f t="shared" si="14"/>
        <v>0</v>
      </c>
      <c r="AF68" s="9">
        <f>VLOOKUP($K68,{"Ja",1;"Nein",1;"Bitte auswählen",0;"",0;0,0},2,0)</f>
        <v>0</v>
      </c>
    </row>
    <row r="69" spans="2:32" ht="15" customHeight="1" x14ac:dyDescent="0.25">
      <c r="B69" s="78" t="str">
        <f t="shared" si="5"/>
        <v>!!!</v>
      </c>
      <c r="C69" s="293"/>
      <c r="D69" s="272"/>
      <c r="E69" s="294"/>
      <c r="F69" s="295"/>
      <c r="G69" s="295"/>
      <c r="H69" s="295"/>
      <c r="I69" s="295"/>
      <c r="J69" s="296" t="str">
        <f t="shared" si="6"/>
        <v/>
      </c>
      <c r="K69" s="295"/>
      <c r="L69" s="125"/>
      <c r="M69" s="134" t="str">
        <f>VLOOKUP(C68,{"29 - Psychiatrie (Erwachsene)","Einrichtungen2";"30 - Kinder- und Jugendpsychiatrie","Einrichtungen2";"31 - Psychosomatik","Einrichtungen2";"00 - Bitte eine Einrichtung auswählen","Leer";0,"Leer"},2,0)</f>
        <v>Leer</v>
      </c>
      <c r="U69" s="9">
        <f t="shared" si="7"/>
        <v>0</v>
      </c>
      <c r="V69" s="9" t="str">
        <f>VLOOKUP($C69,{"29 - Psychiatrie (Erwachsene)","BGI";"30 - Kinder- und Jugendpsychiatrie","BGII";"31 - Psychosomatik","BGI";"00 - Bitte eine Fachabteilung auswählen","LEER";0,"Leer"},2,0)</f>
        <v>Leer</v>
      </c>
      <c r="W69" s="9" t="str">
        <f>VLOOKUP($C69,{"29 - Psychiatrie (Erwachsene)","JN";"30 - Kinder- und Jugendpsychiatrie","JN";"31 - Psychosomatik","JN";"00 - Bitte eine Fachabteilung auswählen","LEER";0,"Leer"},2,0)</f>
        <v>Leer</v>
      </c>
      <c r="X69" s="9">
        <f>VLOOKUP(C69,{"29 - Psychiatrie (Erwachsene)",1;"30 - Kinder- und Jugendpsychiatrie",1;"31 - Psychosomatik",1;"00 - Bitte eine Fachabteilung auswählen",0;0,0},2,0)</f>
        <v>0</v>
      </c>
      <c r="Y69" s="9">
        <f t="shared" si="8"/>
        <v>0</v>
      </c>
      <c r="Z69" s="9">
        <f t="shared" si="9"/>
        <v>0</v>
      </c>
      <c r="AA69" s="9">
        <f t="shared" si="10"/>
        <v>0</v>
      </c>
      <c r="AB69" s="9">
        <f t="shared" si="11"/>
        <v>0</v>
      </c>
      <c r="AC69" s="9">
        <f t="shared" si="12"/>
        <v>0</v>
      </c>
      <c r="AD69" s="9">
        <f t="shared" si="13"/>
        <v>0</v>
      </c>
      <c r="AE69" s="9">
        <f t="shared" si="14"/>
        <v>0</v>
      </c>
      <c r="AF69" s="9">
        <f>VLOOKUP($K69,{"Ja",1;"Nein",1;"Bitte auswählen",0;"",0;0,0},2,0)</f>
        <v>0</v>
      </c>
    </row>
    <row r="70" spans="2:32" ht="15" customHeight="1" x14ac:dyDescent="0.25">
      <c r="B70" s="78" t="str">
        <f t="shared" si="5"/>
        <v>!!!</v>
      </c>
      <c r="C70" s="293"/>
      <c r="D70" s="272"/>
      <c r="E70" s="294"/>
      <c r="F70" s="295"/>
      <c r="G70" s="295"/>
      <c r="H70" s="295"/>
      <c r="I70" s="295"/>
      <c r="J70" s="296" t="str">
        <f t="shared" si="6"/>
        <v/>
      </c>
      <c r="K70" s="295"/>
      <c r="L70" s="125"/>
      <c r="M70" s="134" t="str">
        <f>VLOOKUP(C69,{"29 - Psychiatrie (Erwachsene)","Einrichtungen2";"30 - Kinder- und Jugendpsychiatrie","Einrichtungen2";"31 - Psychosomatik","Einrichtungen2";"00 - Bitte eine Einrichtung auswählen","Leer";0,"Leer"},2,0)</f>
        <v>Leer</v>
      </c>
      <c r="U70" s="9">
        <f t="shared" si="7"/>
        <v>0</v>
      </c>
      <c r="V70" s="9" t="str">
        <f>VLOOKUP($C70,{"29 - Psychiatrie (Erwachsene)","BGI";"30 - Kinder- und Jugendpsychiatrie","BGII";"31 - Psychosomatik","BGI";"00 - Bitte eine Fachabteilung auswählen","LEER";0,"Leer"},2,0)</f>
        <v>Leer</v>
      </c>
      <c r="W70" s="9" t="str">
        <f>VLOOKUP($C70,{"29 - Psychiatrie (Erwachsene)","JN";"30 - Kinder- und Jugendpsychiatrie","JN";"31 - Psychosomatik","JN";"00 - Bitte eine Fachabteilung auswählen","LEER";0,"Leer"},2,0)</f>
        <v>Leer</v>
      </c>
      <c r="X70" s="9">
        <f>VLOOKUP(C70,{"29 - Psychiatrie (Erwachsene)",1;"30 - Kinder- und Jugendpsychiatrie",1;"31 - Psychosomatik",1;"00 - Bitte eine Fachabteilung auswählen",0;0,0},2,0)</f>
        <v>0</v>
      </c>
      <c r="Y70" s="9">
        <f t="shared" si="8"/>
        <v>0</v>
      </c>
      <c r="Z70" s="9">
        <f t="shared" si="9"/>
        <v>0</v>
      </c>
      <c r="AA70" s="9">
        <f t="shared" si="10"/>
        <v>0</v>
      </c>
      <c r="AB70" s="9">
        <f t="shared" si="11"/>
        <v>0</v>
      </c>
      <c r="AC70" s="9">
        <f t="shared" si="12"/>
        <v>0</v>
      </c>
      <c r="AD70" s="9">
        <f t="shared" si="13"/>
        <v>0</v>
      </c>
      <c r="AE70" s="9">
        <f t="shared" si="14"/>
        <v>0</v>
      </c>
      <c r="AF70" s="9">
        <f>VLOOKUP($K70,{"Ja",1;"Nein",1;"Bitte auswählen",0;"",0;0,0},2,0)</f>
        <v>0</v>
      </c>
    </row>
    <row r="71" spans="2:32" ht="15" customHeight="1" x14ac:dyDescent="0.25">
      <c r="B71" s="78" t="str">
        <f t="shared" si="5"/>
        <v>!!!</v>
      </c>
      <c r="C71" s="293"/>
      <c r="D71" s="272"/>
      <c r="E71" s="294"/>
      <c r="F71" s="295"/>
      <c r="G71" s="295"/>
      <c r="H71" s="295"/>
      <c r="I71" s="295"/>
      <c r="J71" s="296" t="str">
        <f t="shared" si="6"/>
        <v/>
      </c>
      <c r="K71" s="295"/>
      <c r="L71" s="125"/>
      <c r="M71" s="134" t="str">
        <f>VLOOKUP(C70,{"29 - Psychiatrie (Erwachsene)","Einrichtungen2";"30 - Kinder- und Jugendpsychiatrie","Einrichtungen2";"31 - Psychosomatik","Einrichtungen2";"00 - Bitte eine Einrichtung auswählen","Leer";0,"Leer"},2,0)</f>
        <v>Leer</v>
      </c>
      <c r="U71" s="9">
        <f t="shared" si="7"/>
        <v>0</v>
      </c>
      <c r="V71" s="9" t="str">
        <f>VLOOKUP($C71,{"29 - Psychiatrie (Erwachsene)","BGI";"30 - Kinder- und Jugendpsychiatrie","BGII";"31 - Psychosomatik","BGI";"00 - Bitte eine Fachabteilung auswählen","LEER";0,"Leer"},2,0)</f>
        <v>Leer</v>
      </c>
      <c r="W71" s="9" t="str">
        <f>VLOOKUP($C71,{"29 - Psychiatrie (Erwachsene)","JN";"30 - Kinder- und Jugendpsychiatrie","JN";"31 - Psychosomatik","JN";"00 - Bitte eine Fachabteilung auswählen","LEER";0,"Leer"},2,0)</f>
        <v>Leer</v>
      </c>
      <c r="X71" s="9">
        <f>VLOOKUP(C71,{"29 - Psychiatrie (Erwachsene)",1;"30 - Kinder- und Jugendpsychiatrie",1;"31 - Psychosomatik",1;"00 - Bitte eine Fachabteilung auswählen",0;0,0},2,0)</f>
        <v>0</v>
      </c>
      <c r="Y71" s="9">
        <f t="shared" si="8"/>
        <v>0</v>
      </c>
      <c r="Z71" s="9">
        <f t="shared" si="9"/>
        <v>0</v>
      </c>
      <c r="AA71" s="9">
        <f t="shared" si="10"/>
        <v>0</v>
      </c>
      <c r="AB71" s="9">
        <f t="shared" si="11"/>
        <v>0</v>
      </c>
      <c r="AC71" s="9">
        <f t="shared" si="12"/>
        <v>0</v>
      </c>
      <c r="AD71" s="9">
        <f t="shared" si="13"/>
        <v>0</v>
      </c>
      <c r="AE71" s="9">
        <f t="shared" si="14"/>
        <v>0</v>
      </c>
      <c r="AF71" s="9">
        <f>VLOOKUP($K71,{"Ja",1;"Nein",1;"Bitte auswählen",0;"",0;0,0},2,0)</f>
        <v>0</v>
      </c>
    </row>
    <row r="72" spans="2:32" ht="15" customHeight="1" x14ac:dyDescent="0.25">
      <c r="B72" s="78" t="str">
        <f t="shared" si="5"/>
        <v>!!!</v>
      </c>
      <c r="C72" s="293"/>
      <c r="D72" s="272"/>
      <c r="E72" s="294"/>
      <c r="F72" s="295"/>
      <c r="G72" s="295"/>
      <c r="H72" s="295"/>
      <c r="I72" s="295"/>
      <c r="J72" s="296" t="str">
        <f t="shared" si="6"/>
        <v/>
      </c>
      <c r="K72" s="295"/>
      <c r="L72" s="125"/>
      <c r="M72" s="134" t="str">
        <f>VLOOKUP(C71,{"29 - Psychiatrie (Erwachsene)","Einrichtungen2";"30 - Kinder- und Jugendpsychiatrie","Einrichtungen2";"31 - Psychosomatik","Einrichtungen2";"00 - Bitte eine Einrichtung auswählen","Leer";0,"Leer"},2,0)</f>
        <v>Leer</v>
      </c>
      <c r="U72" s="9">
        <f t="shared" si="7"/>
        <v>0</v>
      </c>
      <c r="V72" s="9" t="str">
        <f>VLOOKUP($C72,{"29 - Psychiatrie (Erwachsene)","BGI";"30 - Kinder- und Jugendpsychiatrie","BGII";"31 - Psychosomatik","BGI";"00 - Bitte eine Fachabteilung auswählen","LEER";0,"Leer"},2,0)</f>
        <v>Leer</v>
      </c>
      <c r="W72" s="9" t="str">
        <f>VLOOKUP($C72,{"29 - Psychiatrie (Erwachsene)","JN";"30 - Kinder- und Jugendpsychiatrie","JN";"31 - Psychosomatik","JN";"00 - Bitte eine Fachabteilung auswählen","LEER";0,"Leer"},2,0)</f>
        <v>Leer</v>
      </c>
      <c r="X72" s="9">
        <f>VLOOKUP(C72,{"29 - Psychiatrie (Erwachsene)",1;"30 - Kinder- und Jugendpsychiatrie",1;"31 - Psychosomatik",1;"00 - Bitte eine Fachabteilung auswählen",0;0,0},2,0)</f>
        <v>0</v>
      </c>
      <c r="Y72" s="9">
        <f t="shared" si="8"/>
        <v>0</v>
      </c>
      <c r="Z72" s="9">
        <f t="shared" si="9"/>
        <v>0</v>
      </c>
      <c r="AA72" s="9">
        <f t="shared" si="10"/>
        <v>0</v>
      </c>
      <c r="AB72" s="9">
        <f t="shared" si="11"/>
        <v>0</v>
      </c>
      <c r="AC72" s="9">
        <f t="shared" si="12"/>
        <v>0</v>
      </c>
      <c r="AD72" s="9">
        <f t="shared" si="13"/>
        <v>0</v>
      </c>
      <c r="AE72" s="9">
        <f t="shared" si="14"/>
        <v>0</v>
      </c>
      <c r="AF72" s="9">
        <f>VLOOKUP($K72,{"Ja",1;"Nein",1;"Bitte auswählen",0;"",0;0,0},2,0)</f>
        <v>0</v>
      </c>
    </row>
    <row r="73" spans="2:32" ht="15" customHeight="1" x14ac:dyDescent="0.25">
      <c r="B73" s="78" t="str">
        <f t="shared" si="5"/>
        <v>!!!</v>
      </c>
      <c r="C73" s="293"/>
      <c r="D73" s="272"/>
      <c r="E73" s="294"/>
      <c r="F73" s="295"/>
      <c r="G73" s="295"/>
      <c r="H73" s="295"/>
      <c r="I73" s="295"/>
      <c r="J73" s="296" t="str">
        <f t="shared" si="6"/>
        <v/>
      </c>
      <c r="K73" s="295"/>
      <c r="L73" s="125"/>
      <c r="M73" s="134" t="str">
        <f>VLOOKUP(C72,{"29 - Psychiatrie (Erwachsene)","Einrichtungen2";"30 - Kinder- und Jugendpsychiatrie","Einrichtungen2";"31 - Psychosomatik","Einrichtungen2";"00 - Bitte eine Einrichtung auswählen","Leer";0,"Leer"},2,0)</f>
        <v>Leer</v>
      </c>
      <c r="U73" s="9">
        <f t="shared" si="7"/>
        <v>0</v>
      </c>
      <c r="V73" s="9" t="str">
        <f>VLOOKUP($C73,{"29 - Psychiatrie (Erwachsene)","BGI";"30 - Kinder- und Jugendpsychiatrie","BGII";"31 - Psychosomatik","BGI";"00 - Bitte eine Fachabteilung auswählen","LEER";0,"Leer"},2,0)</f>
        <v>Leer</v>
      </c>
      <c r="W73" s="9" t="str">
        <f>VLOOKUP($C73,{"29 - Psychiatrie (Erwachsene)","JN";"30 - Kinder- und Jugendpsychiatrie","JN";"31 - Psychosomatik","JN";"00 - Bitte eine Fachabteilung auswählen","LEER";0,"Leer"},2,0)</f>
        <v>Leer</v>
      </c>
      <c r="X73" s="9">
        <f>VLOOKUP(C73,{"29 - Psychiatrie (Erwachsene)",1;"30 - Kinder- und Jugendpsychiatrie",1;"31 - Psychosomatik",1;"00 - Bitte eine Fachabteilung auswählen",0;0,0},2,0)</f>
        <v>0</v>
      </c>
      <c r="Y73" s="9">
        <f t="shared" si="8"/>
        <v>0</v>
      </c>
      <c r="Z73" s="9">
        <f t="shared" si="9"/>
        <v>0</v>
      </c>
      <c r="AA73" s="9">
        <f t="shared" si="10"/>
        <v>0</v>
      </c>
      <c r="AB73" s="9">
        <f t="shared" si="11"/>
        <v>0</v>
      </c>
      <c r="AC73" s="9">
        <f t="shared" si="12"/>
        <v>0</v>
      </c>
      <c r="AD73" s="9">
        <f t="shared" si="13"/>
        <v>0</v>
      </c>
      <c r="AE73" s="9">
        <f t="shared" si="14"/>
        <v>0</v>
      </c>
      <c r="AF73" s="9">
        <f>VLOOKUP($K73,{"Ja",1;"Nein",1;"Bitte auswählen",0;"",0;0,0},2,0)</f>
        <v>0</v>
      </c>
    </row>
    <row r="74" spans="2:32" ht="15" customHeight="1" x14ac:dyDescent="0.25">
      <c r="B74" s="78" t="str">
        <f t="shared" si="5"/>
        <v>!!!</v>
      </c>
      <c r="C74" s="293"/>
      <c r="D74" s="272"/>
      <c r="E74" s="294"/>
      <c r="F74" s="295"/>
      <c r="G74" s="295"/>
      <c r="H74" s="295"/>
      <c r="I74" s="295"/>
      <c r="J74" s="296" t="str">
        <f t="shared" si="6"/>
        <v/>
      </c>
      <c r="K74" s="295"/>
      <c r="L74" s="125"/>
      <c r="M74" s="134" t="str">
        <f>VLOOKUP(C73,{"29 - Psychiatrie (Erwachsene)","Einrichtungen2";"30 - Kinder- und Jugendpsychiatrie","Einrichtungen2";"31 - Psychosomatik","Einrichtungen2";"00 - Bitte eine Einrichtung auswählen","Leer";0,"Leer"},2,0)</f>
        <v>Leer</v>
      </c>
      <c r="U74" s="9">
        <f t="shared" si="7"/>
        <v>0</v>
      </c>
      <c r="V74" s="9" t="str">
        <f>VLOOKUP($C74,{"29 - Psychiatrie (Erwachsene)","BGI";"30 - Kinder- und Jugendpsychiatrie","BGII";"31 - Psychosomatik","BGI";"00 - Bitte eine Fachabteilung auswählen","LEER";0,"Leer"},2,0)</f>
        <v>Leer</v>
      </c>
      <c r="W74" s="9" t="str">
        <f>VLOOKUP($C74,{"29 - Psychiatrie (Erwachsene)","JN";"30 - Kinder- und Jugendpsychiatrie","JN";"31 - Psychosomatik","JN";"00 - Bitte eine Fachabteilung auswählen","LEER";0,"Leer"},2,0)</f>
        <v>Leer</v>
      </c>
      <c r="X74" s="9">
        <f>VLOOKUP(C74,{"29 - Psychiatrie (Erwachsene)",1;"30 - Kinder- und Jugendpsychiatrie",1;"31 - Psychosomatik",1;"00 - Bitte eine Fachabteilung auswählen",0;0,0},2,0)</f>
        <v>0</v>
      </c>
      <c r="Y74" s="9">
        <f t="shared" si="8"/>
        <v>0</v>
      </c>
      <c r="Z74" s="9">
        <f t="shared" si="9"/>
        <v>0</v>
      </c>
      <c r="AA74" s="9">
        <f t="shared" si="10"/>
        <v>0</v>
      </c>
      <c r="AB74" s="9">
        <f t="shared" si="11"/>
        <v>0</v>
      </c>
      <c r="AC74" s="9">
        <f t="shared" si="12"/>
        <v>0</v>
      </c>
      <c r="AD74" s="9">
        <f t="shared" si="13"/>
        <v>0</v>
      </c>
      <c r="AE74" s="9">
        <f t="shared" si="14"/>
        <v>0</v>
      </c>
      <c r="AF74" s="9">
        <f>VLOOKUP($K74,{"Ja",1;"Nein",1;"Bitte auswählen",0;"",0;0,0},2,0)</f>
        <v>0</v>
      </c>
    </row>
    <row r="75" spans="2:32" ht="15" customHeight="1" x14ac:dyDescent="0.25">
      <c r="B75" s="78" t="str">
        <f t="shared" si="5"/>
        <v>!!!</v>
      </c>
      <c r="C75" s="293"/>
      <c r="D75" s="272"/>
      <c r="E75" s="294"/>
      <c r="F75" s="295"/>
      <c r="G75" s="295"/>
      <c r="H75" s="295"/>
      <c r="I75" s="295"/>
      <c r="J75" s="296" t="str">
        <f t="shared" si="6"/>
        <v/>
      </c>
      <c r="K75" s="295"/>
      <c r="L75" s="125"/>
      <c r="M75" s="134" t="str">
        <f>VLOOKUP(C74,{"29 - Psychiatrie (Erwachsene)","Einrichtungen2";"30 - Kinder- und Jugendpsychiatrie","Einrichtungen2";"31 - Psychosomatik","Einrichtungen2";"00 - Bitte eine Einrichtung auswählen","Leer";0,"Leer"},2,0)</f>
        <v>Leer</v>
      </c>
      <c r="U75" s="9">
        <f t="shared" si="7"/>
        <v>0</v>
      </c>
      <c r="V75" s="9" t="str">
        <f>VLOOKUP($C75,{"29 - Psychiatrie (Erwachsene)","BGI";"30 - Kinder- und Jugendpsychiatrie","BGII";"31 - Psychosomatik","BGI";"00 - Bitte eine Fachabteilung auswählen","LEER";0,"Leer"},2,0)</f>
        <v>Leer</v>
      </c>
      <c r="W75" s="9" t="str">
        <f>VLOOKUP($C75,{"29 - Psychiatrie (Erwachsene)","JN";"30 - Kinder- und Jugendpsychiatrie","JN";"31 - Psychosomatik","JN";"00 - Bitte eine Fachabteilung auswählen","LEER";0,"Leer"},2,0)</f>
        <v>Leer</v>
      </c>
      <c r="X75" s="9">
        <f>VLOOKUP(C75,{"29 - Psychiatrie (Erwachsene)",1;"30 - Kinder- und Jugendpsychiatrie",1;"31 - Psychosomatik",1;"00 - Bitte eine Fachabteilung auswählen",0;0,0},2,0)</f>
        <v>0</v>
      </c>
      <c r="Y75" s="9">
        <f t="shared" si="8"/>
        <v>0</v>
      </c>
      <c r="Z75" s="9">
        <f t="shared" si="9"/>
        <v>0</v>
      </c>
      <c r="AA75" s="9">
        <f t="shared" si="10"/>
        <v>0</v>
      </c>
      <c r="AB75" s="9">
        <f t="shared" si="11"/>
        <v>0</v>
      </c>
      <c r="AC75" s="9">
        <f t="shared" si="12"/>
        <v>0</v>
      </c>
      <c r="AD75" s="9">
        <f t="shared" si="13"/>
        <v>0</v>
      </c>
      <c r="AE75" s="9">
        <f t="shared" si="14"/>
        <v>0</v>
      </c>
      <c r="AF75" s="9">
        <f>VLOOKUP($K75,{"Ja",1;"Nein",1;"Bitte auswählen",0;"",0;0,0},2,0)</f>
        <v>0</v>
      </c>
    </row>
    <row r="76" spans="2:32" ht="15" customHeight="1" x14ac:dyDescent="0.25">
      <c r="B76" s="78" t="str">
        <f t="shared" si="5"/>
        <v>!!!</v>
      </c>
      <c r="C76" s="293"/>
      <c r="D76" s="272"/>
      <c r="E76" s="294"/>
      <c r="F76" s="295"/>
      <c r="G76" s="295"/>
      <c r="H76" s="295"/>
      <c r="I76" s="295"/>
      <c r="J76" s="296" t="str">
        <f t="shared" si="6"/>
        <v/>
      </c>
      <c r="K76" s="295"/>
      <c r="L76" s="125"/>
      <c r="M76" s="134" t="str">
        <f>VLOOKUP(C75,{"29 - Psychiatrie (Erwachsene)","Einrichtungen2";"30 - Kinder- und Jugendpsychiatrie","Einrichtungen2";"31 - Psychosomatik","Einrichtungen2";"00 - Bitte eine Einrichtung auswählen","Leer";0,"Leer"},2,0)</f>
        <v>Leer</v>
      </c>
      <c r="U76" s="9">
        <f t="shared" si="7"/>
        <v>0</v>
      </c>
      <c r="V76" s="9" t="str">
        <f>VLOOKUP($C76,{"29 - Psychiatrie (Erwachsene)","BGI";"30 - Kinder- und Jugendpsychiatrie","BGII";"31 - Psychosomatik","BGI";"00 - Bitte eine Fachabteilung auswählen","LEER";0,"Leer"},2,0)</f>
        <v>Leer</v>
      </c>
      <c r="W76" s="9" t="str">
        <f>VLOOKUP($C76,{"29 - Psychiatrie (Erwachsene)","JN";"30 - Kinder- und Jugendpsychiatrie","JN";"31 - Psychosomatik","JN";"00 - Bitte eine Fachabteilung auswählen","LEER";0,"Leer"},2,0)</f>
        <v>Leer</v>
      </c>
      <c r="X76" s="9">
        <f>VLOOKUP(C76,{"29 - Psychiatrie (Erwachsene)",1;"30 - Kinder- und Jugendpsychiatrie",1;"31 - Psychosomatik",1;"00 - Bitte eine Fachabteilung auswählen",0;0,0},2,0)</f>
        <v>0</v>
      </c>
      <c r="Y76" s="9">
        <f t="shared" si="8"/>
        <v>0</v>
      </c>
      <c r="Z76" s="9">
        <f t="shared" si="9"/>
        <v>0</v>
      </c>
      <c r="AA76" s="9">
        <f t="shared" si="10"/>
        <v>0</v>
      </c>
      <c r="AB76" s="9">
        <f t="shared" si="11"/>
        <v>0</v>
      </c>
      <c r="AC76" s="9">
        <f t="shared" si="12"/>
        <v>0</v>
      </c>
      <c r="AD76" s="9">
        <f t="shared" si="13"/>
        <v>0</v>
      </c>
      <c r="AE76" s="9">
        <f t="shared" si="14"/>
        <v>0</v>
      </c>
      <c r="AF76" s="9">
        <f>VLOOKUP($K76,{"Ja",1;"Nein",1;"Bitte auswählen",0;"",0;0,0},2,0)</f>
        <v>0</v>
      </c>
    </row>
    <row r="77" spans="2:32" ht="15" customHeight="1" x14ac:dyDescent="0.25">
      <c r="B77" s="78" t="str">
        <f t="shared" si="5"/>
        <v>!!!</v>
      </c>
      <c r="C77" s="293"/>
      <c r="D77" s="272"/>
      <c r="E77" s="294"/>
      <c r="F77" s="295"/>
      <c r="G77" s="295"/>
      <c r="H77" s="295"/>
      <c r="I77" s="295"/>
      <c r="J77" s="296" t="str">
        <f t="shared" si="6"/>
        <v/>
      </c>
      <c r="K77" s="295"/>
      <c r="L77" s="125"/>
      <c r="M77" s="134" t="str">
        <f>VLOOKUP(C76,{"29 - Psychiatrie (Erwachsene)","Einrichtungen2";"30 - Kinder- und Jugendpsychiatrie","Einrichtungen2";"31 - Psychosomatik","Einrichtungen2";"00 - Bitte eine Einrichtung auswählen","Leer";0,"Leer"},2,0)</f>
        <v>Leer</v>
      </c>
      <c r="U77" s="9">
        <f t="shared" si="7"/>
        <v>0</v>
      </c>
      <c r="V77" s="9" t="str">
        <f>VLOOKUP($C77,{"29 - Psychiatrie (Erwachsene)","BGI";"30 - Kinder- und Jugendpsychiatrie","BGII";"31 - Psychosomatik","BGI";"00 - Bitte eine Fachabteilung auswählen","LEER";0,"Leer"},2,0)</f>
        <v>Leer</v>
      </c>
      <c r="W77" s="9" t="str">
        <f>VLOOKUP($C77,{"29 - Psychiatrie (Erwachsene)","JN";"30 - Kinder- und Jugendpsychiatrie","JN";"31 - Psychosomatik","JN";"00 - Bitte eine Fachabteilung auswählen","LEER";0,"Leer"},2,0)</f>
        <v>Leer</v>
      </c>
      <c r="X77" s="9">
        <f>VLOOKUP(C77,{"29 - Psychiatrie (Erwachsene)",1;"30 - Kinder- und Jugendpsychiatrie",1;"31 - Psychosomatik",1;"00 - Bitte eine Fachabteilung auswählen",0;0,0},2,0)</f>
        <v>0</v>
      </c>
      <c r="Y77" s="9">
        <f t="shared" si="8"/>
        <v>0</v>
      </c>
      <c r="Z77" s="9">
        <f t="shared" si="9"/>
        <v>0</v>
      </c>
      <c r="AA77" s="9">
        <f t="shared" si="10"/>
        <v>0</v>
      </c>
      <c r="AB77" s="9">
        <f t="shared" si="11"/>
        <v>0</v>
      </c>
      <c r="AC77" s="9">
        <f t="shared" si="12"/>
        <v>0</v>
      </c>
      <c r="AD77" s="9">
        <f t="shared" si="13"/>
        <v>0</v>
      </c>
      <c r="AE77" s="9">
        <f t="shared" si="14"/>
        <v>0</v>
      </c>
      <c r="AF77" s="9">
        <f>VLOOKUP($K77,{"Ja",1;"Nein",1;"Bitte auswählen",0;"",0;0,0},2,0)</f>
        <v>0</v>
      </c>
    </row>
    <row r="78" spans="2:32" ht="15" customHeight="1" x14ac:dyDescent="0.25">
      <c r="B78" s="78" t="str">
        <f t="shared" si="5"/>
        <v>!!!</v>
      </c>
      <c r="C78" s="293"/>
      <c r="D78" s="272"/>
      <c r="E78" s="294"/>
      <c r="F78" s="295"/>
      <c r="G78" s="295"/>
      <c r="H78" s="295"/>
      <c r="I78" s="295"/>
      <c r="J78" s="296" t="str">
        <f t="shared" si="6"/>
        <v/>
      </c>
      <c r="K78" s="295"/>
      <c r="L78" s="125"/>
      <c r="M78" s="134" t="str">
        <f>VLOOKUP(C77,{"29 - Psychiatrie (Erwachsene)","Einrichtungen2";"30 - Kinder- und Jugendpsychiatrie","Einrichtungen2";"31 - Psychosomatik","Einrichtungen2";"00 - Bitte eine Einrichtung auswählen","Leer";0,"Leer"},2,0)</f>
        <v>Leer</v>
      </c>
      <c r="U78" s="9">
        <f t="shared" si="7"/>
        <v>0</v>
      </c>
      <c r="V78" s="9" t="str">
        <f>VLOOKUP($C78,{"29 - Psychiatrie (Erwachsene)","BGI";"30 - Kinder- und Jugendpsychiatrie","BGII";"31 - Psychosomatik","BGI";"00 - Bitte eine Fachabteilung auswählen","LEER";0,"Leer"},2,0)</f>
        <v>Leer</v>
      </c>
      <c r="W78" s="9" t="str">
        <f>VLOOKUP($C78,{"29 - Psychiatrie (Erwachsene)","JN";"30 - Kinder- und Jugendpsychiatrie","JN";"31 - Psychosomatik","JN";"00 - Bitte eine Fachabteilung auswählen","LEER";0,"Leer"},2,0)</f>
        <v>Leer</v>
      </c>
      <c r="X78" s="9">
        <f>VLOOKUP(C78,{"29 - Psychiatrie (Erwachsene)",1;"30 - Kinder- und Jugendpsychiatrie",1;"31 - Psychosomatik",1;"00 - Bitte eine Fachabteilung auswählen",0;0,0},2,0)</f>
        <v>0</v>
      </c>
      <c r="Y78" s="9">
        <f t="shared" si="8"/>
        <v>0</v>
      </c>
      <c r="Z78" s="9">
        <f t="shared" si="9"/>
        <v>0</v>
      </c>
      <c r="AA78" s="9">
        <f t="shared" si="10"/>
        <v>0</v>
      </c>
      <c r="AB78" s="9">
        <f t="shared" si="11"/>
        <v>0</v>
      </c>
      <c r="AC78" s="9">
        <f t="shared" si="12"/>
        <v>0</v>
      </c>
      <c r="AD78" s="9">
        <f t="shared" si="13"/>
        <v>0</v>
      </c>
      <c r="AE78" s="9">
        <f t="shared" si="14"/>
        <v>0</v>
      </c>
      <c r="AF78" s="9">
        <f>VLOOKUP($K78,{"Ja",1;"Nein",1;"Bitte auswählen",0;"",0;0,0},2,0)</f>
        <v>0</v>
      </c>
    </row>
    <row r="79" spans="2:32" ht="15" customHeight="1" x14ac:dyDescent="0.25">
      <c r="B79" s="78" t="str">
        <f t="shared" si="5"/>
        <v>!!!</v>
      </c>
      <c r="C79" s="293"/>
      <c r="D79" s="272"/>
      <c r="E79" s="294"/>
      <c r="F79" s="295"/>
      <c r="G79" s="295"/>
      <c r="H79" s="295"/>
      <c r="I79" s="295"/>
      <c r="J79" s="296" t="str">
        <f t="shared" si="6"/>
        <v/>
      </c>
      <c r="K79" s="295"/>
      <c r="L79" s="125"/>
      <c r="M79" s="134" t="str">
        <f>VLOOKUP(C78,{"29 - Psychiatrie (Erwachsene)","Einrichtungen2";"30 - Kinder- und Jugendpsychiatrie","Einrichtungen2";"31 - Psychosomatik","Einrichtungen2";"00 - Bitte eine Einrichtung auswählen","Leer";0,"Leer"},2,0)</f>
        <v>Leer</v>
      </c>
      <c r="U79" s="9">
        <f t="shared" si="7"/>
        <v>0</v>
      </c>
      <c r="V79" s="9" t="str">
        <f>VLOOKUP($C79,{"29 - Psychiatrie (Erwachsene)","BGI";"30 - Kinder- und Jugendpsychiatrie","BGII";"31 - Psychosomatik","BGI";"00 - Bitte eine Fachabteilung auswählen","LEER";0,"Leer"},2,0)</f>
        <v>Leer</v>
      </c>
      <c r="W79" s="9" t="str">
        <f>VLOOKUP($C79,{"29 - Psychiatrie (Erwachsene)","JN";"30 - Kinder- und Jugendpsychiatrie","JN";"31 - Psychosomatik","JN";"00 - Bitte eine Fachabteilung auswählen","LEER";0,"Leer"},2,0)</f>
        <v>Leer</v>
      </c>
      <c r="X79" s="9">
        <f>VLOOKUP(C79,{"29 - Psychiatrie (Erwachsene)",1;"30 - Kinder- und Jugendpsychiatrie",1;"31 - Psychosomatik",1;"00 - Bitte eine Fachabteilung auswählen",0;0,0},2,0)</f>
        <v>0</v>
      </c>
      <c r="Y79" s="9">
        <f t="shared" si="8"/>
        <v>0</v>
      </c>
      <c r="Z79" s="9">
        <f t="shared" si="9"/>
        <v>0</v>
      </c>
      <c r="AA79" s="9">
        <f t="shared" si="10"/>
        <v>0</v>
      </c>
      <c r="AB79" s="9">
        <f t="shared" si="11"/>
        <v>0</v>
      </c>
      <c r="AC79" s="9">
        <f t="shared" si="12"/>
        <v>0</v>
      </c>
      <c r="AD79" s="9">
        <f t="shared" si="13"/>
        <v>0</v>
      </c>
      <c r="AE79" s="9">
        <f t="shared" si="14"/>
        <v>0</v>
      </c>
      <c r="AF79" s="9">
        <f>VLOOKUP($K79,{"Ja",1;"Nein",1;"Bitte auswählen",0;"",0;0,0},2,0)</f>
        <v>0</v>
      </c>
    </row>
    <row r="80" spans="2:32" ht="15" customHeight="1" x14ac:dyDescent="0.25">
      <c r="B80" s="78" t="str">
        <f t="shared" si="5"/>
        <v>!!!</v>
      </c>
      <c r="C80" s="293"/>
      <c r="D80" s="272"/>
      <c r="E80" s="294"/>
      <c r="F80" s="295"/>
      <c r="G80" s="295"/>
      <c r="H80" s="295"/>
      <c r="I80" s="295"/>
      <c r="J80" s="296" t="str">
        <f t="shared" si="6"/>
        <v/>
      </c>
      <c r="K80" s="295"/>
      <c r="L80" s="125"/>
      <c r="M80" s="134" t="str">
        <f>VLOOKUP(C79,{"29 - Psychiatrie (Erwachsene)","Einrichtungen2";"30 - Kinder- und Jugendpsychiatrie","Einrichtungen2";"31 - Psychosomatik","Einrichtungen2";"00 - Bitte eine Einrichtung auswählen","Leer";0,"Leer"},2,0)</f>
        <v>Leer</v>
      </c>
      <c r="U80" s="9">
        <f t="shared" si="7"/>
        <v>0</v>
      </c>
      <c r="V80" s="9" t="str">
        <f>VLOOKUP($C80,{"29 - Psychiatrie (Erwachsene)","BGI";"30 - Kinder- und Jugendpsychiatrie","BGII";"31 - Psychosomatik","BGI";"00 - Bitte eine Fachabteilung auswählen","LEER";0,"Leer"},2,0)</f>
        <v>Leer</v>
      </c>
      <c r="W80" s="9" t="str">
        <f>VLOOKUP($C80,{"29 - Psychiatrie (Erwachsene)","JN";"30 - Kinder- und Jugendpsychiatrie","JN";"31 - Psychosomatik","JN";"00 - Bitte eine Fachabteilung auswählen","LEER";0,"Leer"},2,0)</f>
        <v>Leer</v>
      </c>
      <c r="X80" s="9">
        <f>VLOOKUP(C80,{"29 - Psychiatrie (Erwachsene)",1;"30 - Kinder- und Jugendpsychiatrie",1;"31 - Psychosomatik",1;"00 - Bitte eine Fachabteilung auswählen",0;0,0},2,0)</f>
        <v>0</v>
      </c>
      <c r="Y80" s="9">
        <f t="shared" si="8"/>
        <v>0</v>
      </c>
      <c r="Z80" s="9">
        <f t="shared" si="9"/>
        <v>0</v>
      </c>
      <c r="AA80" s="9">
        <f t="shared" si="10"/>
        <v>0</v>
      </c>
      <c r="AB80" s="9">
        <f t="shared" si="11"/>
        <v>0</v>
      </c>
      <c r="AC80" s="9">
        <f t="shared" si="12"/>
        <v>0</v>
      </c>
      <c r="AD80" s="9">
        <f t="shared" si="13"/>
        <v>0</v>
      </c>
      <c r="AE80" s="9">
        <f t="shared" si="14"/>
        <v>0</v>
      </c>
      <c r="AF80" s="9">
        <f>VLOOKUP($K80,{"Ja",1;"Nein",1;"Bitte auswählen",0;"",0;0,0},2,0)</f>
        <v>0</v>
      </c>
    </row>
    <row r="81" spans="2:32" ht="15" customHeight="1" x14ac:dyDescent="0.25">
      <c r="B81" s="78" t="str">
        <f t="shared" ref="B81:B135" si="15">IF(SUM(X81:AF81)&lt;9,"!!!","")</f>
        <v>!!!</v>
      </c>
      <c r="C81" s="293"/>
      <c r="D81" s="272"/>
      <c r="E81" s="294"/>
      <c r="F81" s="295"/>
      <c r="G81" s="295"/>
      <c r="H81" s="295"/>
      <c r="I81" s="295"/>
      <c r="J81" s="296" t="str">
        <f t="shared" ref="J81:J135" si="16">IF(E81&gt;0,F81/E81,"")</f>
        <v/>
      </c>
      <c r="K81" s="295"/>
      <c r="L81" s="125"/>
      <c r="M81" s="134" t="str">
        <f>VLOOKUP(C80,{"29 - Psychiatrie (Erwachsene)","Einrichtungen2";"30 - Kinder- und Jugendpsychiatrie","Einrichtungen2";"31 - Psychosomatik","Einrichtungen2";"00 - Bitte eine Einrichtung auswählen","Leer";0,"Leer"},2,0)</f>
        <v>Leer</v>
      </c>
      <c r="U81" s="9">
        <f t="shared" ref="U81:U135" si="17">IF(LEN(B81)&gt;0,0,1)</f>
        <v>0</v>
      </c>
      <c r="V81" s="9" t="str">
        <f>VLOOKUP($C81,{"29 - Psychiatrie (Erwachsene)","BGI";"30 - Kinder- und Jugendpsychiatrie","BGII";"31 - Psychosomatik","BGI";"00 - Bitte eine Fachabteilung auswählen","LEER";0,"Leer"},2,0)</f>
        <v>Leer</v>
      </c>
      <c r="W81" s="9" t="str">
        <f>VLOOKUP($C81,{"29 - Psychiatrie (Erwachsene)","JN";"30 - Kinder- und Jugendpsychiatrie","JN";"31 - Psychosomatik","JN";"00 - Bitte eine Fachabteilung auswählen","LEER";0,"Leer"},2,0)</f>
        <v>Leer</v>
      </c>
      <c r="X81" s="9">
        <f>VLOOKUP(C81,{"29 - Psychiatrie (Erwachsene)",1;"30 - Kinder- und Jugendpsychiatrie",1;"31 - Psychosomatik",1;"00 - Bitte eine Fachabteilung auswählen",0;0,0},2,0)</f>
        <v>0</v>
      </c>
      <c r="Y81" s="9">
        <f t="shared" ref="Y81:Y135" si="18">IF(LEN(D81)&gt;0,1,0)</f>
        <v>0</v>
      </c>
      <c r="Z81" s="9">
        <f t="shared" ref="Z81:Z135" si="19">IF(LEN(E81)&gt;0,1,0)</f>
        <v>0</v>
      </c>
      <c r="AA81" s="9">
        <f t="shared" ref="AA81:AA135" si="20">IF(LEN(F81)&gt;0,1,0)</f>
        <v>0</v>
      </c>
      <c r="AB81" s="9">
        <f t="shared" ref="AB81:AB135" si="21">IF(LEN(G81)&gt;0,1,0)</f>
        <v>0</v>
      </c>
      <c r="AC81" s="9">
        <f t="shared" ref="AC81:AC135" si="22">IF(LEN(H81)&gt;0,1,0)</f>
        <v>0</v>
      </c>
      <c r="AD81" s="9">
        <f t="shared" ref="AD81:AD135" si="23">IF(LEN(I81)&gt;0,1,0)</f>
        <v>0</v>
      </c>
      <c r="AE81" s="9">
        <f t="shared" ref="AE81:AE135" si="24">IF(LEN(J81)&gt;0,1,0)</f>
        <v>0</v>
      </c>
      <c r="AF81" s="9">
        <f>VLOOKUP($K81,{"Ja",1;"Nein",1;"Bitte auswählen",0;"",0;0,0},2,0)</f>
        <v>0</v>
      </c>
    </row>
    <row r="82" spans="2:32" ht="15" customHeight="1" x14ac:dyDescent="0.25">
      <c r="B82" s="78" t="str">
        <f t="shared" si="15"/>
        <v>!!!</v>
      </c>
      <c r="C82" s="293"/>
      <c r="D82" s="272"/>
      <c r="E82" s="294"/>
      <c r="F82" s="295"/>
      <c r="G82" s="295"/>
      <c r="H82" s="295"/>
      <c r="I82" s="295"/>
      <c r="J82" s="296" t="str">
        <f t="shared" si="16"/>
        <v/>
      </c>
      <c r="K82" s="295"/>
      <c r="L82" s="125"/>
      <c r="M82" s="134" t="str">
        <f>VLOOKUP(C81,{"29 - Psychiatrie (Erwachsene)","Einrichtungen2";"30 - Kinder- und Jugendpsychiatrie","Einrichtungen2";"31 - Psychosomatik","Einrichtungen2";"00 - Bitte eine Einrichtung auswählen","Leer";0,"Leer"},2,0)</f>
        <v>Leer</v>
      </c>
      <c r="U82" s="9">
        <f t="shared" si="17"/>
        <v>0</v>
      </c>
      <c r="V82" s="9" t="str">
        <f>VLOOKUP($C82,{"29 - Psychiatrie (Erwachsene)","BGI";"30 - Kinder- und Jugendpsychiatrie","BGII";"31 - Psychosomatik","BGI";"00 - Bitte eine Fachabteilung auswählen","LEER";0,"Leer"},2,0)</f>
        <v>Leer</v>
      </c>
      <c r="W82" s="9" t="str">
        <f>VLOOKUP($C82,{"29 - Psychiatrie (Erwachsene)","JN";"30 - Kinder- und Jugendpsychiatrie","JN";"31 - Psychosomatik","JN";"00 - Bitte eine Fachabteilung auswählen","LEER";0,"Leer"},2,0)</f>
        <v>Leer</v>
      </c>
      <c r="X82" s="9">
        <f>VLOOKUP(C82,{"29 - Psychiatrie (Erwachsene)",1;"30 - Kinder- und Jugendpsychiatrie",1;"31 - Psychosomatik",1;"00 - Bitte eine Fachabteilung auswählen",0;0,0},2,0)</f>
        <v>0</v>
      </c>
      <c r="Y82" s="9">
        <f t="shared" si="18"/>
        <v>0</v>
      </c>
      <c r="Z82" s="9">
        <f t="shared" si="19"/>
        <v>0</v>
      </c>
      <c r="AA82" s="9">
        <f t="shared" si="20"/>
        <v>0</v>
      </c>
      <c r="AB82" s="9">
        <f t="shared" si="21"/>
        <v>0</v>
      </c>
      <c r="AC82" s="9">
        <f t="shared" si="22"/>
        <v>0</v>
      </c>
      <c r="AD82" s="9">
        <f t="shared" si="23"/>
        <v>0</v>
      </c>
      <c r="AE82" s="9">
        <f t="shared" si="24"/>
        <v>0</v>
      </c>
      <c r="AF82" s="9">
        <f>VLOOKUP($K82,{"Ja",1;"Nein",1;"Bitte auswählen",0;"",0;0,0},2,0)</f>
        <v>0</v>
      </c>
    </row>
    <row r="83" spans="2:32" ht="15" customHeight="1" x14ac:dyDescent="0.25">
      <c r="B83" s="78" t="str">
        <f t="shared" si="15"/>
        <v>!!!</v>
      </c>
      <c r="C83" s="293"/>
      <c r="D83" s="272"/>
      <c r="E83" s="294"/>
      <c r="F83" s="295"/>
      <c r="G83" s="295"/>
      <c r="H83" s="295"/>
      <c r="I83" s="295"/>
      <c r="J83" s="296" t="str">
        <f t="shared" si="16"/>
        <v/>
      </c>
      <c r="K83" s="295"/>
      <c r="L83" s="125"/>
      <c r="M83" s="134" t="str">
        <f>VLOOKUP(C82,{"29 - Psychiatrie (Erwachsene)","Einrichtungen2";"30 - Kinder- und Jugendpsychiatrie","Einrichtungen2";"31 - Psychosomatik","Einrichtungen2";"00 - Bitte eine Einrichtung auswählen","Leer";0,"Leer"},2,0)</f>
        <v>Leer</v>
      </c>
      <c r="U83" s="9">
        <f t="shared" si="17"/>
        <v>0</v>
      </c>
      <c r="V83" s="9" t="str">
        <f>VLOOKUP($C83,{"29 - Psychiatrie (Erwachsene)","BGI";"30 - Kinder- und Jugendpsychiatrie","BGII";"31 - Psychosomatik","BGI";"00 - Bitte eine Fachabteilung auswählen","LEER";0,"Leer"},2,0)</f>
        <v>Leer</v>
      </c>
      <c r="W83" s="9" t="str">
        <f>VLOOKUP($C83,{"29 - Psychiatrie (Erwachsene)","JN";"30 - Kinder- und Jugendpsychiatrie","JN";"31 - Psychosomatik","JN";"00 - Bitte eine Fachabteilung auswählen","LEER";0,"Leer"},2,0)</f>
        <v>Leer</v>
      </c>
      <c r="X83" s="9">
        <f>VLOOKUP(C83,{"29 - Psychiatrie (Erwachsene)",1;"30 - Kinder- und Jugendpsychiatrie",1;"31 - Psychosomatik",1;"00 - Bitte eine Fachabteilung auswählen",0;0,0},2,0)</f>
        <v>0</v>
      </c>
      <c r="Y83" s="9">
        <f t="shared" si="18"/>
        <v>0</v>
      </c>
      <c r="Z83" s="9">
        <f t="shared" si="19"/>
        <v>0</v>
      </c>
      <c r="AA83" s="9">
        <f t="shared" si="20"/>
        <v>0</v>
      </c>
      <c r="AB83" s="9">
        <f t="shared" si="21"/>
        <v>0</v>
      </c>
      <c r="AC83" s="9">
        <f t="shared" si="22"/>
        <v>0</v>
      </c>
      <c r="AD83" s="9">
        <f t="shared" si="23"/>
        <v>0</v>
      </c>
      <c r="AE83" s="9">
        <f t="shared" si="24"/>
        <v>0</v>
      </c>
      <c r="AF83" s="9">
        <f>VLOOKUP($K83,{"Ja",1;"Nein",1;"Bitte auswählen",0;"",0;0,0},2,0)</f>
        <v>0</v>
      </c>
    </row>
    <row r="84" spans="2:32" ht="15" customHeight="1" x14ac:dyDescent="0.25">
      <c r="B84" s="78" t="str">
        <f t="shared" si="15"/>
        <v>!!!</v>
      </c>
      <c r="C84" s="293"/>
      <c r="D84" s="272"/>
      <c r="E84" s="294"/>
      <c r="F84" s="295"/>
      <c r="G84" s="295"/>
      <c r="H84" s="295"/>
      <c r="I84" s="295"/>
      <c r="J84" s="296" t="str">
        <f t="shared" si="16"/>
        <v/>
      </c>
      <c r="K84" s="295"/>
      <c r="L84" s="125"/>
      <c r="M84" s="134" t="str">
        <f>VLOOKUP(C83,{"29 - Psychiatrie (Erwachsene)","Einrichtungen2";"30 - Kinder- und Jugendpsychiatrie","Einrichtungen2";"31 - Psychosomatik","Einrichtungen2";"00 - Bitte eine Einrichtung auswählen","Leer";0,"Leer"},2,0)</f>
        <v>Leer</v>
      </c>
      <c r="U84" s="9">
        <f t="shared" si="17"/>
        <v>0</v>
      </c>
      <c r="V84" s="9" t="str">
        <f>VLOOKUP($C84,{"29 - Psychiatrie (Erwachsene)","BGI";"30 - Kinder- und Jugendpsychiatrie","BGII";"31 - Psychosomatik","BGI";"00 - Bitte eine Fachabteilung auswählen","LEER";0,"Leer"},2,0)</f>
        <v>Leer</v>
      </c>
      <c r="W84" s="9" t="str">
        <f>VLOOKUP($C84,{"29 - Psychiatrie (Erwachsene)","JN";"30 - Kinder- und Jugendpsychiatrie","JN";"31 - Psychosomatik","JN";"00 - Bitte eine Fachabteilung auswählen","LEER";0,"Leer"},2,0)</f>
        <v>Leer</v>
      </c>
      <c r="X84" s="9">
        <f>VLOOKUP(C84,{"29 - Psychiatrie (Erwachsene)",1;"30 - Kinder- und Jugendpsychiatrie",1;"31 - Psychosomatik",1;"00 - Bitte eine Fachabteilung auswählen",0;0,0},2,0)</f>
        <v>0</v>
      </c>
      <c r="Y84" s="9">
        <f t="shared" si="18"/>
        <v>0</v>
      </c>
      <c r="Z84" s="9">
        <f t="shared" si="19"/>
        <v>0</v>
      </c>
      <c r="AA84" s="9">
        <f t="shared" si="20"/>
        <v>0</v>
      </c>
      <c r="AB84" s="9">
        <f t="shared" si="21"/>
        <v>0</v>
      </c>
      <c r="AC84" s="9">
        <f t="shared" si="22"/>
        <v>0</v>
      </c>
      <c r="AD84" s="9">
        <f t="shared" si="23"/>
        <v>0</v>
      </c>
      <c r="AE84" s="9">
        <f t="shared" si="24"/>
        <v>0</v>
      </c>
      <c r="AF84" s="9">
        <f>VLOOKUP($K84,{"Ja",1;"Nein",1;"Bitte auswählen",0;"",0;0,0},2,0)</f>
        <v>0</v>
      </c>
    </row>
    <row r="85" spans="2:32" ht="15" customHeight="1" x14ac:dyDescent="0.25">
      <c r="B85" s="78" t="str">
        <f t="shared" si="15"/>
        <v>!!!</v>
      </c>
      <c r="C85" s="293"/>
      <c r="D85" s="272"/>
      <c r="E85" s="294"/>
      <c r="F85" s="295"/>
      <c r="G85" s="295"/>
      <c r="H85" s="295"/>
      <c r="I85" s="295"/>
      <c r="J85" s="296" t="str">
        <f t="shared" si="16"/>
        <v/>
      </c>
      <c r="K85" s="295"/>
      <c r="L85" s="125"/>
      <c r="M85" s="134" t="str">
        <f>VLOOKUP(C84,{"29 - Psychiatrie (Erwachsene)","Einrichtungen2";"30 - Kinder- und Jugendpsychiatrie","Einrichtungen2";"31 - Psychosomatik","Einrichtungen2";"00 - Bitte eine Einrichtung auswählen","Leer";0,"Leer"},2,0)</f>
        <v>Leer</v>
      </c>
      <c r="U85" s="9">
        <f t="shared" si="17"/>
        <v>0</v>
      </c>
      <c r="V85" s="9" t="str">
        <f>VLOOKUP($C85,{"29 - Psychiatrie (Erwachsene)","BGI";"30 - Kinder- und Jugendpsychiatrie","BGII";"31 - Psychosomatik","BGI";"00 - Bitte eine Fachabteilung auswählen","LEER";0,"Leer"},2,0)</f>
        <v>Leer</v>
      </c>
      <c r="W85" s="9" t="str">
        <f>VLOOKUP($C85,{"29 - Psychiatrie (Erwachsene)","JN";"30 - Kinder- und Jugendpsychiatrie","JN";"31 - Psychosomatik","JN";"00 - Bitte eine Fachabteilung auswählen","LEER";0,"Leer"},2,0)</f>
        <v>Leer</v>
      </c>
      <c r="X85" s="9">
        <f>VLOOKUP(C85,{"29 - Psychiatrie (Erwachsene)",1;"30 - Kinder- und Jugendpsychiatrie",1;"31 - Psychosomatik",1;"00 - Bitte eine Fachabteilung auswählen",0;0,0},2,0)</f>
        <v>0</v>
      </c>
      <c r="Y85" s="9">
        <f t="shared" si="18"/>
        <v>0</v>
      </c>
      <c r="Z85" s="9">
        <f t="shared" si="19"/>
        <v>0</v>
      </c>
      <c r="AA85" s="9">
        <f t="shared" si="20"/>
        <v>0</v>
      </c>
      <c r="AB85" s="9">
        <f t="shared" si="21"/>
        <v>0</v>
      </c>
      <c r="AC85" s="9">
        <f t="shared" si="22"/>
        <v>0</v>
      </c>
      <c r="AD85" s="9">
        <f t="shared" si="23"/>
        <v>0</v>
      </c>
      <c r="AE85" s="9">
        <f t="shared" si="24"/>
        <v>0</v>
      </c>
      <c r="AF85" s="9">
        <f>VLOOKUP($K85,{"Ja",1;"Nein",1;"Bitte auswählen",0;"",0;0,0},2,0)</f>
        <v>0</v>
      </c>
    </row>
    <row r="86" spans="2:32" ht="15" customHeight="1" x14ac:dyDescent="0.25">
      <c r="B86" s="78" t="str">
        <f t="shared" si="15"/>
        <v>!!!</v>
      </c>
      <c r="C86" s="293"/>
      <c r="D86" s="272"/>
      <c r="E86" s="294"/>
      <c r="F86" s="295"/>
      <c r="G86" s="295"/>
      <c r="H86" s="295"/>
      <c r="I86" s="295"/>
      <c r="J86" s="296" t="str">
        <f t="shared" si="16"/>
        <v/>
      </c>
      <c r="K86" s="295"/>
      <c r="L86" s="125"/>
      <c r="M86" s="134" t="str">
        <f>VLOOKUP(C85,{"29 - Psychiatrie (Erwachsene)","Einrichtungen2";"30 - Kinder- und Jugendpsychiatrie","Einrichtungen2";"31 - Psychosomatik","Einrichtungen2";"00 - Bitte eine Einrichtung auswählen","Leer";0,"Leer"},2,0)</f>
        <v>Leer</v>
      </c>
      <c r="U86" s="9">
        <f t="shared" si="17"/>
        <v>0</v>
      </c>
      <c r="V86" s="9" t="str">
        <f>VLOOKUP($C86,{"29 - Psychiatrie (Erwachsene)","BGI";"30 - Kinder- und Jugendpsychiatrie","BGII";"31 - Psychosomatik","BGI";"00 - Bitte eine Fachabteilung auswählen","LEER";0,"Leer"},2,0)</f>
        <v>Leer</v>
      </c>
      <c r="W86" s="9" t="str">
        <f>VLOOKUP($C86,{"29 - Psychiatrie (Erwachsene)","JN";"30 - Kinder- und Jugendpsychiatrie","JN";"31 - Psychosomatik","JN";"00 - Bitte eine Fachabteilung auswählen","LEER";0,"Leer"},2,0)</f>
        <v>Leer</v>
      </c>
      <c r="X86" s="9">
        <f>VLOOKUP(C86,{"29 - Psychiatrie (Erwachsene)",1;"30 - Kinder- und Jugendpsychiatrie",1;"31 - Psychosomatik",1;"00 - Bitte eine Fachabteilung auswählen",0;0,0},2,0)</f>
        <v>0</v>
      </c>
      <c r="Y86" s="9">
        <f t="shared" si="18"/>
        <v>0</v>
      </c>
      <c r="Z86" s="9">
        <f t="shared" si="19"/>
        <v>0</v>
      </c>
      <c r="AA86" s="9">
        <f t="shared" si="20"/>
        <v>0</v>
      </c>
      <c r="AB86" s="9">
        <f t="shared" si="21"/>
        <v>0</v>
      </c>
      <c r="AC86" s="9">
        <f t="shared" si="22"/>
        <v>0</v>
      </c>
      <c r="AD86" s="9">
        <f t="shared" si="23"/>
        <v>0</v>
      </c>
      <c r="AE86" s="9">
        <f t="shared" si="24"/>
        <v>0</v>
      </c>
      <c r="AF86" s="9">
        <f>VLOOKUP($K86,{"Ja",1;"Nein",1;"Bitte auswählen",0;"",0;0,0},2,0)</f>
        <v>0</v>
      </c>
    </row>
    <row r="87" spans="2:32" ht="15" customHeight="1" x14ac:dyDescent="0.25">
      <c r="B87" s="78" t="str">
        <f t="shared" si="15"/>
        <v>!!!</v>
      </c>
      <c r="C87" s="293"/>
      <c r="D87" s="272"/>
      <c r="E87" s="294"/>
      <c r="F87" s="295"/>
      <c r="G87" s="295"/>
      <c r="H87" s="295"/>
      <c r="I87" s="295"/>
      <c r="J87" s="296" t="str">
        <f t="shared" si="16"/>
        <v/>
      </c>
      <c r="K87" s="295"/>
      <c r="L87" s="125"/>
      <c r="M87" s="134" t="str">
        <f>VLOOKUP(C86,{"29 - Psychiatrie (Erwachsene)","Einrichtungen2";"30 - Kinder- und Jugendpsychiatrie","Einrichtungen2";"31 - Psychosomatik","Einrichtungen2";"00 - Bitte eine Einrichtung auswählen","Leer";0,"Leer"},2,0)</f>
        <v>Leer</v>
      </c>
      <c r="U87" s="9">
        <f t="shared" si="17"/>
        <v>0</v>
      </c>
      <c r="V87" s="9" t="str">
        <f>VLOOKUP($C87,{"29 - Psychiatrie (Erwachsene)","BGI";"30 - Kinder- und Jugendpsychiatrie","BGII";"31 - Psychosomatik","BGI";"00 - Bitte eine Fachabteilung auswählen","LEER";0,"Leer"},2,0)</f>
        <v>Leer</v>
      </c>
      <c r="W87" s="9" t="str">
        <f>VLOOKUP($C87,{"29 - Psychiatrie (Erwachsene)","JN";"30 - Kinder- und Jugendpsychiatrie","JN";"31 - Psychosomatik","JN";"00 - Bitte eine Fachabteilung auswählen","LEER";0,"Leer"},2,0)</f>
        <v>Leer</v>
      </c>
      <c r="X87" s="9">
        <f>VLOOKUP(C87,{"29 - Psychiatrie (Erwachsene)",1;"30 - Kinder- und Jugendpsychiatrie",1;"31 - Psychosomatik",1;"00 - Bitte eine Fachabteilung auswählen",0;0,0},2,0)</f>
        <v>0</v>
      </c>
      <c r="Y87" s="9">
        <f t="shared" si="18"/>
        <v>0</v>
      </c>
      <c r="Z87" s="9">
        <f t="shared" si="19"/>
        <v>0</v>
      </c>
      <c r="AA87" s="9">
        <f t="shared" si="20"/>
        <v>0</v>
      </c>
      <c r="AB87" s="9">
        <f t="shared" si="21"/>
        <v>0</v>
      </c>
      <c r="AC87" s="9">
        <f t="shared" si="22"/>
        <v>0</v>
      </c>
      <c r="AD87" s="9">
        <f t="shared" si="23"/>
        <v>0</v>
      </c>
      <c r="AE87" s="9">
        <f t="shared" si="24"/>
        <v>0</v>
      </c>
      <c r="AF87" s="9">
        <f>VLOOKUP($K87,{"Ja",1;"Nein",1;"Bitte auswählen",0;"",0;0,0},2,0)</f>
        <v>0</v>
      </c>
    </row>
    <row r="88" spans="2:32" ht="15" customHeight="1" x14ac:dyDescent="0.25">
      <c r="B88" s="78" t="str">
        <f t="shared" si="15"/>
        <v>!!!</v>
      </c>
      <c r="C88" s="293"/>
      <c r="D88" s="272"/>
      <c r="E88" s="294"/>
      <c r="F88" s="295"/>
      <c r="G88" s="295"/>
      <c r="H88" s="295"/>
      <c r="I88" s="295"/>
      <c r="J88" s="296" t="str">
        <f t="shared" si="16"/>
        <v/>
      </c>
      <c r="K88" s="295"/>
      <c r="L88" s="125"/>
      <c r="M88" s="134" t="str">
        <f>VLOOKUP(C87,{"29 - Psychiatrie (Erwachsene)","Einrichtungen2";"30 - Kinder- und Jugendpsychiatrie","Einrichtungen2";"31 - Psychosomatik","Einrichtungen2";"00 - Bitte eine Einrichtung auswählen","Leer";0,"Leer"},2,0)</f>
        <v>Leer</v>
      </c>
      <c r="U88" s="9">
        <f t="shared" si="17"/>
        <v>0</v>
      </c>
      <c r="V88" s="9" t="str">
        <f>VLOOKUP($C88,{"29 - Psychiatrie (Erwachsene)","BGI";"30 - Kinder- und Jugendpsychiatrie","BGII";"31 - Psychosomatik","BGI";"00 - Bitte eine Fachabteilung auswählen","LEER";0,"Leer"},2,0)</f>
        <v>Leer</v>
      </c>
      <c r="W88" s="9" t="str">
        <f>VLOOKUP($C88,{"29 - Psychiatrie (Erwachsene)","JN";"30 - Kinder- und Jugendpsychiatrie","JN";"31 - Psychosomatik","JN";"00 - Bitte eine Fachabteilung auswählen","LEER";0,"Leer"},2,0)</f>
        <v>Leer</v>
      </c>
      <c r="X88" s="9">
        <f>VLOOKUP(C88,{"29 - Psychiatrie (Erwachsene)",1;"30 - Kinder- und Jugendpsychiatrie",1;"31 - Psychosomatik",1;"00 - Bitte eine Fachabteilung auswählen",0;0,0},2,0)</f>
        <v>0</v>
      </c>
      <c r="Y88" s="9">
        <f t="shared" si="18"/>
        <v>0</v>
      </c>
      <c r="Z88" s="9">
        <f t="shared" si="19"/>
        <v>0</v>
      </c>
      <c r="AA88" s="9">
        <f t="shared" si="20"/>
        <v>0</v>
      </c>
      <c r="AB88" s="9">
        <f t="shared" si="21"/>
        <v>0</v>
      </c>
      <c r="AC88" s="9">
        <f t="shared" si="22"/>
        <v>0</v>
      </c>
      <c r="AD88" s="9">
        <f t="shared" si="23"/>
        <v>0</v>
      </c>
      <c r="AE88" s="9">
        <f t="shared" si="24"/>
        <v>0</v>
      </c>
      <c r="AF88" s="9">
        <f>VLOOKUP($K88,{"Ja",1;"Nein",1;"Bitte auswählen",0;"",0;0,0},2,0)</f>
        <v>0</v>
      </c>
    </row>
    <row r="89" spans="2:32" ht="15" customHeight="1" x14ac:dyDescent="0.25">
      <c r="B89" s="78" t="str">
        <f t="shared" si="15"/>
        <v>!!!</v>
      </c>
      <c r="C89" s="293"/>
      <c r="D89" s="272"/>
      <c r="E89" s="294"/>
      <c r="F89" s="295"/>
      <c r="G89" s="295"/>
      <c r="H89" s="295"/>
      <c r="I89" s="295"/>
      <c r="J89" s="296" t="str">
        <f t="shared" si="16"/>
        <v/>
      </c>
      <c r="K89" s="295"/>
      <c r="L89" s="125"/>
      <c r="M89" s="134" t="str">
        <f>VLOOKUP(C88,{"29 - Psychiatrie (Erwachsene)","Einrichtungen2";"30 - Kinder- und Jugendpsychiatrie","Einrichtungen2";"31 - Psychosomatik","Einrichtungen2";"00 - Bitte eine Einrichtung auswählen","Leer";0,"Leer"},2,0)</f>
        <v>Leer</v>
      </c>
      <c r="U89" s="9">
        <f t="shared" si="17"/>
        <v>0</v>
      </c>
      <c r="V89" s="9" t="str">
        <f>VLOOKUP($C89,{"29 - Psychiatrie (Erwachsene)","BGI";"30 - Kinder- und Jugendpsychiatrie","BGII";"31 - Psychosomatik","BGI";"00 - Bitte eine Fachabteilung auswählen","LEER";0,"Leer"},2,0)</f>
        <v>Leer</v>
      </c>
      <c r="W89" s="9" t="str">
        <f>VLOOKUP($C89,{"29 - Psychiatrie (Erwachsene)","JN";"30 - Kinder- und Jugendpsychiatrie","JN";"31 - Psychosomatik","JN";"00 - Bitte eine Fachabteilung auswählen","LEER";0,"Leer"},2,0)</f>
        <v>Leer</v>
      </c>
      <c r="X89" s="9">
        <f>VLOOKUP(C89,{"29 - Psychiatrie (Erwachsene)",1;"30 - Kinder- und Jugendpsychiatrie",1;"31 - Psychosomatik",1;"00 - Bitte eine Fachabteilung auswählen",0;0,0},2,0)</f>
        <v>0</v>
      </c>
      <c r="Y89" s="9">
        <f t="shared" si="18"/>
        <v>0</v>
      </c>
      <c r="Z89" s="9">
        <f t="shared" si="19"/>
        <v>0</v>
      </c>
      <c r="AA89" s="9">
        <f t="shared" si="20"/>
        <v>0</v>
      </c>
      <c r="AB89" s="9">
        <f t="shared" si="21"/>
        <v>0</v>
      </c>
      <c r="AC89" s="9">
        <f t="shared" si="22"/>
        <v>0</v>
      </c>
      <c r="AD89" s="9">
        <f t="shared" si="23"/>
        <v>0</v>
      </c>
      <c r="AE89" s="9">
        <f t="shared" si="24"/>
        <v>0</v>
      </c>
      <c r="AF89" s="9">
        <f>VLOOKUP($K89,{"Ja",1;"Nein",1;"Bitte auswählen",0;"",0;0,0},2,0)</f>
        <v>0</v>
      </c>
    </row>
    <row r="90" spans="2:32" ht="15" customHeight="1" x14ac:dyDescent="0.25">
      <c r="B90" s="78" t="str">
        <f t="shared" si="15"/>
        <v>!!!</v>
      </c>
      <c r="C90" s="293"/>
      <c r="D90" s="272"/>
      <c r="E90" s="294"/>
      <c r="F90" s="295"/>
      <c r="G90" s="295"/>
      <c r="H90" s="295"/>
      <c r="I90" s="295"/>
      <c r="J90" s="296" t="str">
        <f t="shared" si="16"/>
        <v/>
      </c>
      <c r="K90" s="295"/>
      <c r="L90" s="125"/>
      <c r="M90" s="134" t="str">
        <f>VLOOKUP(C89,{"29 - Psychiatrie (Erwachsene)","Einrichtungen2";"30 - Kinder- und Jugendpsychiatrie","Einrichtungen2";"31 - Psychosomatik","Einrichtungen2";"00 - Bitte eine Einrichtung auswählen","Leer";0,"Leer"},2,0)</f>
        <v>Leer</v>
      </c>
      <c r="U90" s="9">
        <f t="shared" si="17"/>
        <v>0</v>
      </c>
      <c r="V90" s="9" t="str">
        <f>VLOOKUP($C90,{"29 - Psychiatrie (Erwachsene)","BGI";"30 - Kinder- und Jugendpsychiatrie","BGII";"31 - Psychosomatik","BGI";"00 - Bitte eine Fachabteilung auswählen","LEER";0,"Leer"},2,0)</f>
        <v>Leer</v>
      </c>
      <c r="W90" s="9" t="str">
        <f>VLOOKUP($C90,{"29 - Psychiatrie (Erwachsene)","JN";"30 - Kinder- und Jugendpsychiatrie","JN";"31 - Psychosomatik","JN";"00 - Bitte eine Fachabteilung auswählen","LEER";0,"Leer"},2,0)</f>
        <v>Leer</v>
      </c>
      <c r="X90" s="9">
        <f>VLOOKUP(C90,{"29 - Psychiatrie (Erwachsene)",1;"30 - Kinder- und Jugendpsychiatrie",1;"31 - Psychosomatik",1;"00 - Bitte eine Fachabteilung auswählen",0;0,0},2,0)</f>
        <v>0</v>
      </c>
      <c r="Y90" s="9">
        <f t="shared" si="18"/>
        <v>0</v>
      </c>
      <c r="Z90" s="9">
        <f t="shared" si="19"/>
        <v>0</v>
      </c>
      <c r="AA90" s="9">
        <f t="shared" si="20"/>
        <v>0</v>
      </c>
      <c r="AB90" s="9">
        <f t="shared" si="21"/>
        <v>0</v>
      </c>
      <c r="AC90" s="9">
        <f t="shared" si="22"/>
        <v>0</v>
      </c>
      <c r="AD90" s="9">
        <f t="shared" si="23"/>
        <v>0</v>
      </c>
      <c r="AE90" s="9">
        <f t="shared" si="24"/>
        <v>0</v>
      </c>
      <c r="AF90" s="9">
        <f>VLOOKUP($K90,{"Ja",1;"Nein",1;"Bitte auswählen",0;"",0;0,0},2,0)</f>
        <v>0</v>
      </c>
    </row>
    <row r="91" spans="2:32" ht="15" customHeight="1" x14ac:dyDescent="0.25">
      <c r="B91" s="78" t="str">
        <f t="shared" si="15"/>
        <v>!!!</v>
      </c>
      <c r="C91" s="293"/>
      <c r="D91" s="272"/>
      <c r="E91" s="294"/>
      <c r="F91" s="295"/>
      <c r="G91" s="295"/>
      <c r="H91" s="295"/>
      <c r="I91" s="295"/>
      <c r="J91" s="296" t="str">
        <f t="shared" si="16"/>
        <v/>
      </c>
      <c r="K91" s="295"/>
      <c r="L91" s="125"/>
      <c r="M91" s="134" t="str">
        <f>VLOOKUP(C90,{"29 - Psychiatrie (Erwachsene)","Einrichtungen2";"30 - Kinder- und Jugendpsychiatrie","Einrichtungen2";"31 - Psychosomatik","Einrichtungen2";"00 - Bitte eine Einrichtung auswählen","Leer";0,"Leer"},2,0)</f>
        <v>Leer</v>
      </c>
      <c r="U91" s="9">
        <f t="shared" si="17"/>
        <v>0</v>
      </c>
      <c r="V91" s="9" t="str">
        <f>VLOOKUP($C91,{"29 - Psychiatrie (Erwachsene)","BGI";"30 - Kinder- und Jugendpsychiatrie","BGII";"31 - Psychosomatik","BGI";"00 - Bitte eine Fachabteilung auswählen","LEER";0,"Leer"},2,0)</f>
        <v>Leer</v>
      </c>
      <c r="W91" s="9" t="str">
        <f>VLOOKUP($C91,{"29 - Psychiatrie (Erwachsene)","JN";"30 - Kinder- und Jugendpsychiatrie","JN";"31 - Psychosomatik","JN";"00 - Bitte eine Fachabteilung auswählen","LEER";0,"Leer"},2,0)</f>
        <v>Leer</v>
      </c>
      <c r="X91" s="9">
        <f>VLOOKUP(C91,{"29 - Psychiatrie (Erwachsene)",1;"30 - Kinder- und Jugendpsychiatrie",1;"31 - Psychosomatik",1;"00 - Bitte eine Fachabteilung auswählen",0;0,0},2,0)</f>
        <v>0</v>
      </c>
      <c r="Y91" s="9">
        <f t="shared" si="18"/>
        <v>0</v>
      </c>
      <c r="Z91" s="9">
        <f t="shared" si="19"/>
        <v>0</v>
      </c>
      <c r="AA91" s="9">
        <f t="shared" si="20"/>
        <v>0</v>
      </c>
      <c r="AB91" s="9">
        <f t="shared" si="21"/>
        <v>0</v>
      </c>
      <c r="AC91" s="9">
        <f t="shared" si="22"/>
        <v>0</v>
      </c>
      <c r="AD91" s="9">
        <f t="shared" si="23"/>
        <v>0</v>
      </c>
      <c r="AE91" s="9">
        <f t="shared" si="24"/>
        <v>0</v>
      </c>
      <c r="AF91" s="9">
        <f>VLOOKUP($K91,{"Ja",1;"Nein",1;"Bitte auswählen",0;"",0;0,0},2,0)</f>
        <v>0</v>
      </c>
    </row>
    <row r="92" spans="2:32" ht="15" customHeight="1" x14ac:dyDescent="0.25">
      <c r="B92" s="78" t="str">
        <f t="shared" si="15"/>
        <v>!!!</v>
      </c>
      <c r="C92" s="293"/>
      <c r="D92" s="272"/>
      <c r="E92" s="294"/>
      <c r="F92" s="295"/>
      <c r="G92" s="295"/>
      <c r="H92" s="295"/>
      <c r="I92" s="295"/>
      <c r="J92" s="296" t="str">
        <f t="shared" si="16"/>
        <v/>
      </c>
      <c r="K92" s="295"/>
      <c r="L92" s="125"/>
      <c r="M92" s="134" t="str">
        <f>VLOOKUP(C91,{"29 - Psychiatrie (Erwachsene)","Einrichtungen2";"30 - Kinder- und Jugendpsychiatrie","Einrichtungen2";"31 - Psychosomatik","Einrichtungen2";"00 - Bitte eine Einrichtung auswählen","Leer";0,"Leer"},2,0)</f>
        <v>Leer</v>
      </c>
      <c r="U92" s="9">
        <f t="shared" si="17"/>
        <v>0</v>
      </c>
      <c r="V92" s="9" t="str">
        <f>VLOOKUP($C92,{"29 - Psychiatrie (Erwachsene)","BGI";"30 - Kinder- und Jugendpsychiatrie","BGII";"31 - Psychosomatik","BGI";"00 - Bitte eine Fachabteilung auswählen","LEER";0,"Leer"},2,0)</f>
        <v>Leer</v>
      </c>
      <c r="W92" s="9" t="str">
        <f>VLOOKUP($C92,{"29 - Psychiatrie (Erwachsene)","JN";"30 - Kinder- und Jugendpsychiatrie","JN";"31 - Psychosomatik","JN";"00 - Bitte eine Fachabteilung auswählen","LEER";0,"Leer"},2,0)</f>
        <v>Leer</v>
      </c>
      <c r="X92" s="9">
        <f>VLOOKUP(C92,{"29 - Psychiatrie (Erwachsene)",1;"30 - Kinder- und Jugendpsychiatrie",1;"31 - Psychosomatik",1;"00 - Bitte eine Fachabteilung auswählen",0;0,0},2,0)</f>
        <v>0</v>
      </c>
      <c r="Y92" s="9">
        <f t="shared" si="18"/>
        <v>0</v>
      </c>
      <c r="Z92" s="9">
        <f t="shared" si="19"/>
        <v>0</v>
      </c>
      <c r="AA92" s="9">
        <f t="shared" si="20"/>
        <v>0</v>
      </c>
      <c r="AB92" s="9">
        <f t="shared" si="21"/>
        <v>0</v>
      </c>
      <c r="AC92" s="9">
        <f t="shared" si="22"/>
        <v>0</v>
      </c>
      <c r="AD92" s="9">
        <f t="shared" si="23"/>
        <v>0</v>
      </c>
      <c r="AE92" s="9">
        <f t="shared" si="24"/>
        <v>0</v>
      </c>
      <c r="AF92" s="9">
        <f>VLOOKUP($K92,{"Ja",1;"Nein",1;"Bitte auswählen",0;"",0;0,0},2,0)</f>
        <v>0</v>
      </c>
    </row>
    <row r="93" spans="2:32" ht="15" customHeight="1" x14ac:dyDescent="0.25">
      <c r="B93" s="78" t="str">
        <f t="shared" si="15"/>
        <v>!!!</v>
      </c>
      <c r="C93" s="293"/>
      <c r="D93" s="272"/>
      <c r="E93" s="294"/>
      <c r="F93" s="295"/>
      <c r="G93" s="295"/>
      <c r="H93" s="295"/>
      <c r="I93" s="295"/>
      <c r="J93" s="296" t="str">
        <f t="shared" si="16"/>
        <v/>
      </c>
      <c r="K93" s="295"/>
      <c r="L93" s="125"/>
      <c r="M93" s="134" t="str">
        <f>VLOOKUP(C92,{"29 - Psychiatrie (Erwachsene)","Einrichtungen2";"30 - Kinder- und Jugendpsychiatrie","Einrichtungen2";"31 - Psychosomatik","Einrichtungen2";"00 - Bitte eine Einrichtung auswählen","Leer";0,"Leer"},2,0)</f>
        <v>Leer</v>
      </c>
      <c r="U93" s="9">
        <f t="shared" si="17"/>
        <v>0</v>
      </c>
      <c r="V93" s="9" t="str">
        <f>VLOOKUP($C93,{"29 - Psychiatrie (Erwachsene)","BGI";"30 - Kinder- und Jugendpsychiatrie","BGII";"31 - Psychosomatik","BGI";"00 - Bitte eine Fachabteilung auswählen","LEER";0,"Leer"},2,0)</f>
        <v>Leer</v>
      </c>
      <c r="W93" s="9" t="str">
        <f>VLOOKUP($C93,{"29 - Psychiatrie (Erwachsene)","JN";"30 - Kinder- und Jugendpsychiatrie","JN";"31 - Psychosomatik","JN";"00 - Bitte eine Fachabteilung auswählen","LEER";0,"Leer"},2,0)</f>
        <v>Leer</v>
      </c>
      <c r="X93" s="9">
        <f>VLOOKUP(C93,{"29 - Psychiatrie (Erwachsene)",1;"30 - Kinder- und Jugendpsychiatrie",1;"31 - Psychosomatik",1;"00 - Bitte eine Fachabteilung auswählen",0;0,0},2,0)</f>
        <v>0</v>
      </c>
      <c r="Y93" s="9">
        <f t="shared" si="18"/>
        <v>0</v>
      </c>
      <c r="Z93" s="9">
        <f t="shared" si="19"/>
        <v>0</v>
      </c>
      <c r="AA93" s="9">
        <f t="shared" si="20"/>
        <v>0</v>
      </c>
      <c r="AB93" s="9">
        <f t="shared" si="21"/>
        <v>0</v>
      </c>
      <c r="AC93" s="9">
        <f t="shared" si="22"/>
        <v>0</v>
      </c>
      <c r="AD93" s="9">
        <f t="shared" si="23"/>
        <v>0</v>
      </c>
      <c r="AE93" s="9">
        <f t="shared" si="24"/>
        <v>0</v>
      </c>
      <c r="AF93" s="9">
        <f>VLOOKUP($K93,{"Ja",1;"Nein",1;"Bitte auswählen",0;"",0;0,0},2,0)</f>
        <v>0</v>
      </c>
    </row>
    <row r="94" spans="2:32" ht="15" customHeight="1" x14ac:dyDescent="0.25">
      <c r="B94" s="78" t="str">
        <f t="shared" si="15"/>
        <v>!!!</v>
      </c>
      <c r="C94" s="293"/>
      <c r="D94" s="272"/>
      <c r="E94" s="294"/>
      <c r="F94" s="295"/>
      <c r="G94" s="295"/>
      <c r="H94" s="295"/>
      <c r="I94" s="295"/>
      <c r="J94" s="296" t="str">
        <f t="shared" si="16"/>
        <v/>
      </c>
      <c r="K94" s="295"/>
      <c r="L94" s="125"/>
      <c r="M94" s="134" t="str">
        <f>VLOOKUP(C93,{"29 - Psychiatrie (Erwachsene)","Einrichtungen2";"30 - Kinder- und Jugendpsychiatrie","Einrichtungen2";"31 - Psychosomatik","Einrichtungen2";"00 - Bitte eine Einrichtung auswählen","Leer";0,"Leer"},2,0)</f>
        <v>Leer</v>
      </c>
      <c r="U94" s="9">
        <f t="shared" si="17"/>
        <v>0</v>
      </c>
      <c r="V94" s="9" t="str">
        <f>VLOOKUP($C94,{"29 - Psychiatrie (Erwachsene)","BGI";"30 - Kinder- und Jugendpsychiatrie","BGII";"31 - Psychosomatik","BGI";"00 - Bitte eine Fachabteilung auswählen","LEER";0,"Leer"},2,0)</f>
        <v>Leer</v>
      </c>
      <c r="W94" s="9" t="str">
        <f>VLOOKUP($C94,{"29 - Psychiatrie (Erwachsene)","JN";"30 - Kinder- und Jugendpsychiatrie","JN";"31 - Psychosomatik","JN";"00 - Bitte eine Fachabteilung auswählen","LEER";0,"Leer"},2,0)</f>
        <v>Leer</v>
      </c>
      <c r="X94" s="9">
        <f>VLOOKUP(C94,{"29 - Psychiatrie (Erwachsene)",1;"30 - Kinder- und Jugendpsychiatrie",1;"31 - Psychosomatik",1;"00 - Bitte eine Fachabteilung auswählen",0;0,0},2,0)</f>
        <v>0</v>
      </c>
      <c r="Y94" s="9">
        <f t="shared" si="18"/>
        <v>0</v>
      </c>
      <c r="Z94" s="9">
        <f t="shared" si="19"/>
        <v>0</v>
      </c>
      <c r="AA94" s="9">
        <f t="shared" si="20"/>
        <v>0</v>
      </c>
      <c r="AB94" s="9">
        <f t="shared" si="21"/>
        <v>0</v>
      </c>
      <c r="AC94" s="9">
        <f t="shared" si="22"/>
        <v>0</v>
      </c>
      <c r="AD94" s="9">
        <f t="shared" si="23"/>
        <v>0</v>
      </c>
      <c r="AE94" s="9">
        <f t="shared" si="24"/>
        <v>0</v>
      </c>
      <c r="AF94" s="9">
        <f>VLOOKUP($K94,{"Ja",1;"Nein",1;"Bitte auswählen",0;"",0;0,0},2,0)</f>
        <v>0</v>
      </c>
    </row>
    <row r="95" spans="2:32" ht="15" customHeight="1" x14ac:dyDescent="0.25">
      <c r="B95" s="78" t="str">
        <f t="shared" si="15"/>
        <v>!!!</v>
      </c>
      <c r="C95" s="293"/>
      <c r="D95" s="272"/>
      <c r="E95" s="294"/>
      <c r="F95" s="295"/>
      <c r="G95" s="295"/>
      <c r="H95" s="295"/>
      <c r="I95" s="295"/>
      <c r="J95" s="296" t="str">
        <f t="shared" si="16"/>
        <v/>
      </c>
      <c r="K95" s="295"/>
      <c r="L95" s="125"/>
      <c r="M95" s="134" t="str">
        <f>VLOOKUP(C94,{"29 - Psychiatrie (Erwachsene)","Einrichtungen2";"30 - Kinder- und Jugendpsychiatrie","Einrichtungen2";"31 - Psychosomatik","Einrichtungen2";"00 - Bitte eine Einrichtung auswählen","Leer";0,"Leer"},2,0)</f>
        <v>Leer</v>
      </c>
      <c r="U95" s="9">
        <f t="shared" si="17"/>
        <v>0</v>
      </c>
      <c r="V95" s="9" t="str">
        <f>VLOOKUP($C95,{"29 - Psychiatrie (Erwachsene)","BGI";"30 - Kinder- und Jugendpsychiatrie","BGII";"31 - Psychosomatik","BGI";"00 - Bitte eine Fachabteilung auswählen","LEER";0,"Leer"},2,0)</f>
        <v>Leer</v>
      </c>
      <c r="W95" s="9" t="str">
        <f>VLOOKUP($C95,{"29 - Psychiatrie (Erwachsene)","JN";"30 - Kinder- und Jugendpsychiatrie","JN";"31 - Psychosomatik","JN";"00 - Bitte eine Fachabteilung auswählen","LEER";0,"Leer"},2,0)</f>
        <v>Leer</v>
      </c>
      <c r="X95" s="9">
        <f>VLOOKUP(C95,{"29 - Psychiatrie (Erwachsene)",1;"30 - Kinder- und Jugendpsychiatrie",1;"31 - Psychosomatik",1;"00 - Bitte eine Fachabteilung auswählen",0;0,0},2,0)</f>
        <v>0</v>
      </c>
      <c r="Y95" s="9">
        <f t="shared" si="18"/>
        <v>0</v>
      </c>
      <c r="Z95" s="9">
        <f t="shared" si="19"/>
        <v>0</v>
      </c>
      <c r="AA95" s="9">
        <f t="shared" si="20"/>
        <v>0</v>
      </c>
      <c r="AB95" s="9">
        <f t="shared" si="21"/>
        <v>0</v>
      </c>
      <c r="AC95" s="9">
        <f t="shared" si="22"/>
        <v>0</v>
      </c>
      <c r="AD95" s="9">
        <f t="shared" si="23"/>
        <v>0</v>
      </c>
      <c r="AE95" s="9">
        <f t="shared" si="24"/>
        <v>0</v>
      </c>
      <c r="AF95" s="9">
        <f>VLOOKUP($K95,{"Ja",1;"Nein",1;"Bitte auswählen",0;"",0;0,0},2,0)</f>
        <v>0</v>
      </c>
    </row>
    <row r="96" spans="2:32" ht="15" customHeight="1" x14ac:dyDescent="0.25">
      <c r="B96" s="78" t="str">
        <f t="shared" si="15"/>
        <v>!!!</v>
      </c>
      <c r="C96" s="293"/>
      <c r="D96" s="272"/>
      <c r="E96" s="294"/>
      <c r="F96" s="295"/>
      <c r="G96" s="295"/>
      <c r="H96" s="295"/>
      <c r="I96" s="295"/>
      <c r="J96" s="296" t="str">
        <f t="shared" si="16"/>
        <v/>
      </c>
      <c r="K96" s="295"/>
      <c r="L96" s="125"/>
      <c r="M96" s="134" t="str">
        <f>VLOOKUP(C95,{"29 - Psychiatrie (Erwachsene)","Einrichtungen2";"30 - Kinder- und Jugendpsychiatrie","Einrichtungen2";"31 - Psychosomatik","Einrichtungen2";"00 - Bitte eine Einrichtung auswählen","Leer";0,"Leer"},2,0)</f>
        <v>Leer</v>
      </c>
      <c r="U96" s="9">
        <f t="shared" si="17"/>
        <v>0</v>
      </c>
      <c r="V96" s="9" t="str">
        <f>VLOOKUP($C96,{"29 - Psychiatrie (Erwachsene)","BGI";"30 - Kinder- und Jugendpsychiatrie","BGII";"31 - Psychosomatik","BGI";"00 - Bitte eine Fachabteilung auswählen","LEER";0,"Leer"},2,0)</f>
        <v>Leer</v>
      </c>
      <c r="W96" s="9" t="str">
        <f>VLOOKUP($C96,{"29 - Psychiatrie (Erwachsene)","JN";"30 - Kinder- und Jugendpsychiatrie","JN";"31 - Psychosomatik","JN";"00 - Bitte eine Fachabteilung auswählen","LEER";0,"Leer"},2,0)</f>
        <v>Leer</v>
      </c>
      <c r="X96" s="9">
        <f>VLOOKUP(C96,{"29 - Psychiatrie (Erwachsene)",1;"30 - Kinder- und Jugendpsychiatrie",1;"31 - Psychosomatik",1;"00 - Bitte eine Fachabteilung auswählen",0;0,0},2,0)</f>
        <v>0</v>
      </c>
      <c r="Y96" s="9">
        <f t="shared" si="18"/>
        <v>0</v>
      </c>
      <c r="Z96" s="9">
        <f t="shared" si="19"/>
        <v>0</v>
      </c>
      <c r="AA96" s="9">
        <f t="shared" si="20"/>
        <v>0</v>
      </c>
      <c r="AB96" s="9">
        <f t="shared" si="21"/>
        <v>0</v>
      </c>
      <c r="AC96" s="9">
        <f t="shared" si="22"/>
        <v>0</v>
      </c>
      <c r="AD96" s="9">
        <f t="shared" si="23"/>
        <v>0</v>
      </c>
      <c r="AE96" s="9">
        <f t="shared" si="24"/>
        <v>0</v>
      </c>
      <c r="AF96" s="9">
        <f>VLOOKUP($K96,{"Ja",1;"Nein",1;"Bitte auswählen",0;"",0;0,0},2,0)</f>
        <v>0</v>
      </c>
    </row>
    <row r="97" spans="2:32" ht="15" customHeight="1" x14ac:dyDescent="0.25">
      <c r="B97" s="78" t="str">
        <f t="shared" si="15"/>
        <v>!!!</v>
      </c>
      <c r="C97" s="293"/>
      <c r="D97" s="272"/>
      <c r="E97" s="294"/>
      <c r="F97" s="295"/>
      <c r="G97" s="295"/>
      <c r="H97" s="295"/>
      <c r="I97" s="295"/>
      <c r="J97" s="296" t="str">
        <f t="shared" si="16"/>
        <v/>
      </c>
      <c r="K97" s="295"/>
      <c r="L97" s="125"/>
      <c r="M97" s="134" t="str">
        <f>VLOOKUP(C96,{"29 - Psychiatrie (Erwachsene)","Einrichtungen2";"30 - Kinder- und Jugendpsychiatrie","Einrichtungen2";"31 - Psychosomatik","Einrichtungen2";"00 - Bitte eine Einrichtung auswählen","Leer";0,"Leer"},2,0)</f>
        <v>Leer</v>
      </c>
      <c r="U97" s="9">
        <f t="shared" si="17"/>
        <v>0</v>
      </c>
      <c r="V97" s="9" t="str">
        <f>VLOOKUP($C97,{"29 - Psychiatrie (Erwachsene)","BGI";"30 - Kinder- und Jugendpsychiatrie","BGII";"31 - Psychosomatik","BGI";"00 - Bitte eine Fachabteilung auswählen","LEER";0,"Leer"},2,0)</f>
        <v>Leer</v>
      </c>
      <c r="W97" s="9" t="str">
        <f>VLOOKUP($C97,{"29 - Psychiatrie (Erwachsene)","JN";"30 - Kinder- und Jugendpsychiatrie","JN";"31 - Psychosomatik","JN";"00 - Bitte eine Fachabteilung auswählen","LEER";0,"Leer"},2,0)</f>
        <v>Leer</v>
      </c>
      <c r="X97" s="9">
        <f>VLOOKUP(C97,{"29 - Psychiatrie (Erwachsene)",1;"30 - Kinder- und Jugendpsychiatrie",1;"31 - Psychosomatik",1;"00 - Bitte eine Fachabteilung auswählen",0;0,0},2,0)</f>
        <v>0</v>
      </c>
      <c r="Y97" s="9">
        <f t="shared" si="18"/>
        <v>0</v>
      </c>
      <c r="Z97" s="9">
        <f t="shared" si="19"/>
        <v>0</v>
      </c>
      <c r="AA97" s="9">
        <f t="shared" si="20"/>
        <v>0</v>
      </c>
      <c r="AB97" s="9">
        <f t="shared" si="21"/>
        <v>0</v>
      </c>
      <c r="AC97" s="9">
        <f t="shared" si="22"/>
        <v>0</v>
      </c>
      <c r="AD97" s="9">
        <f t="shared" si="23"/>
        <v>0</v>
      </c>
      <c r="AE97" s="9">
        <f t="shared" si="24"/>
        <v>0</v>
      </c>
      <c r="AF97" s="9">
        <f>VLOOKUP($K97,{"Ja",1;"Nein",1;"Bitte auswählen",0;"",0;0,0},2,0)</f>
        <v>0</v>
      </c>
    </row>
    <row r="98" spans="2:32" ht="15" customHeight="1" x14ac:dyDescent="0.25">
      <c r="B98" s="78" t="str">
        <f t="shared" si="15"/>
        <v>!!!</v>
      </c>
      <c r="C98" s="293"/>
      <c r="D98" s="272"/>
      <c r="E98" s="294"/>
      <c r="F98" s="295"/>
      <c r="G98" s="295"/>
      <c r="H98" s="295"/>
      <c r="I98" s="295"/>
      <c r="J98" s="296" t="str">
        <f t="shared" si="16"/>
        <v/>
      </c>
      <c r="K98" s="295"/>
      <c r="L98" s="125"/>
      <c r="M98" s="134" t="str">
        <f>VLOOKUP(C97,{"29 - Psychiatrie (Erwachsene)","Einrichtungen2";"30 - Kinder- und Jugendpsychiatrie","Einrichtungen2";"31 - Psychosomatik","Einrichtungen2";"00 - Bitte eine Einrichtung auswählen","Leer";0,"Leer"},2,0)</f>
        <v>Leer</v>
      </c>
      <c r="U98" s="9">
        <f t="shared" si="17"/>
        <v>0</v>
      </c>
      <c r="V98" s="9" t="str">
        <f>VLOOKUP($C98,{"29 - Psychiatrie (Erwachsene)","BGI";"30 - Kinder- und Jugendpsychiatrie","BGII";"31 - Psychosomatik","BGI";"00 - Bitte eine Fachabteilung auswählen","LEER";0,"Leer"},2,0)</f>
        <v>Leer</v>
      </c>
      <c r="W98" s="9" t="str">
        <f>VLOOKUP($C98,{"29 - Psychiatrie (Erwachsene)","JN";"30 - Kinder- und Jugendpsychiatrie","JN";"31 - Psychosomatik","JN";"00 - Bitte eine Fachabteilung auswählen","LEER";0,"Leer"},2,0)</f>
        <v>Leer</v>
      </c>
      <c r="X98" s="9">
        <f>VLOOKUP(C98,{"29 - Psychiatrie (Erwachsene)",1;"30 - Kinder- und Jugendpsychiatrie",1;"31 - Psychosomatik",1;"00 - Bitte eine Fachabteilung auswählen",0;0,0},2,0)</f>
        <v>0</v>
      </c>
      <c r="Y98" s="9">
        <f t="shared" si="18"/>
        <v>0</v>
      </c>
      <c r="Z98" s="9">
        <f t="shared" si="19"/>
        <v>0</v>
      </c>
      <c r="AA98" s="9">
        <f t="shared" si="20"/>
        <v>0</v>
      </c>
      <c r="AB98" s="9">
        <f t="shared" si="21"/>
        <v>0</v>
      </c>
      <c r="AC98" s="9">
        <f t="shared" si="22"/>
        <v>0</v>
      </c>
      <c r="AD98" s="9">
        <f t="shared" si="23"/>
        <v>0</v>
      </c>
      <c r="AE98" s="9">
        <f t="shared" si="24"/>
        <v>0</v>
      </c>
      <c r="AF98" s="9">
        <f>VLOOKUP($K98,{"Ja",1;"Nein",1;"Bitte auswählen",0;"",0;0,0},2,0)</f>
        <v>0</v>
      </c>
    </row>
    <row r="99" spans="2:32" ht="15" customHeight="1" x14ac:dyDescent="0.25">
      <c r="B99" s="78" t="str">
        <f t="shared" si="15"/>
        <v>!!!</v>
      </c>
      <c r="C99" s="293"/>
      <c r="D99" s="272"/>
      <c r="E99" s="294"/>
      <c r="F99" s="295"/>
      <c r="G99" s="295"/>
      <c r="H99" s="295"/>
      <c r="I99" s="295"/>
      <c r="J99" s="296" t="str">
        <f t="shared" si="16"/>
        <v/>
      </c>
      <c r="K99" s="295"/>
      <c r="L99" s="125"/>
      <c r="M99" s="134" t="str">
        <f>VLOOKUP(C98,{"29 - Psychiatrie (Erwachsene)","Einrichtungen2";"30 - Kinder- und Jugendpsychiatrie","Einrichtungen2";"31 - Psychosomatik","Einrichtungen2";"00 - Bitte eine Einrichtung auswählen","Leer";0,"Leer"},2,0)</f>
        <v>Leer</v>
      </c>
      <c r="U99" s="9">
        <f t="shared" si="17"/>
        <v>0</v>
      </c>
      <c r="V99" s="9" t="str">
        <f>VLOOKUP($C99,{"29 - Psychiatrie (Erwachsene)","BGI";"30 - Kinder- und Jugendpsychiatrie","BGII";"31 - Psychosomatik","BGI";"00 - Bitte eine Fachabteilung auswählen","LEER";0,"Leer"},2,0)</f>
        <v>Leer</v>
      </c>
      <c r="W99" s="9" t="str">
        <f>VLOOKUP($C99,{"29 - Psychiatrie (Erwachsene)","JN";"30 - Kinder- und Jugendpsychiatrie","JN";"31 - Psychosomatik","JN";"00 - Bitte eine Fachabteilung auswählen","LEER";0,"Leer"},2,0)</f>
        <v>Leer</v>
      </c>
      <c r="X99" s="9">
        <f>VLOOKUP(C99,{"29 - Psychiatrie (Erwachsene)",1;"30 - Kinder- und Jugendpsychiatrie",1;"31 - Psychosomatik",1;"00 - Bitte eine Fachabteilung auswählen",0;0,0},2,0)</f>
        <v>0</v>
      </c>
      <c r="Y99" s="9">
        <f t="shared" si="18"/>
        <v>0</v>
      </c>
      <c r="Z99" s="9">
        <f t="shared" si="19"/>
        <v>0</v>
      </c>
      <c r="AA99" s="9">
        <f t="shared" si="20"/>
        <v>0</v>
      </c>
      <c r="AB99" s="9">
        <f t="shared" si="21"/>
        <v>0</v>
      </c>
      <c r="AC99" s="9">
        <f t="shared" si="22"/>
        <v>0</v>
      </c>
      <c r="AD99" s="9">
        <f t="shared" si="23"/>
        <v>0</v>
      </c>
      <c r="AE99" s="9">
        <f t="shared" si="24"/>
        <v>0</v>
      </c>
      <c r="AF99" s="9">
        <f>VLOOKUP($K99,{"Ja",1;"Nein",1;"Bitte auswählen",0;"",0;0,0},2,0)</f>
        <v>0</v>
      </c>
    </row>
    <row r="100" spans="2:32" ht="15" customHeight="1" x14ac:dyDescent="0.25">
      <c r="B100" s="78" t="str">
        <f t="shared" si="15"/>
        <v>!!!</v>
      </c>
      <c r="C100" s="293"/>
      <c r="D100" s="272"/>
      <c r="E100" s="294"/>
      <c r="F100" s="295"/>
      <c r="G100" s="295"/>
      <c r="H100" s="295"/>
      <c r="I100" s="295"/>
      <c r="J100" s="296" t="str">
        <f t="shared" si="16"/>
        <v/>
      </c>
      <c r="K100" s="295"/>
      <c r="L100" s="125"/>
      <c r="M100" s="134" t="str">
        <f>VLOOKUP(C99,{"29 - Psychiatrie (Erwachsene)","Einrichtungen2";"30 - Kinder- und Jugendpsychiatrie","Einrichtungen2";"31 - Psychosomatik","Einrichtungen2";"00 - Bitte eine Einrichtung auswählen","Leer";0,"Leer"},2,0)</f>
        <v>Leer</v>
      </c>
      <c r="U100" s="9">
        <f t="shared" si="17"/>
        <v>0</v>
      </c>
      <c r="V100" s="9" t="str">
        <f>VLOOKUP($C100,{"29 - Psychiatrie (Erwachsene)","BGI";"30 - Kinder- und Jugendpsychiatrie","BGII";"31 - Psychosomatik","BGI";"00 - Bitte eine Fachabteilung auswählen","LEER";0,"Leer"},2,0)</f>
        <v>Leer</v>
      </c>
      <c r="W100" s="9" t="str">
        <f>VLOOKUP($C100,{"29 - Psychiatrie (Erwachsene)","JN";"30 - Kinder- und Jugendpsychiatrie","JN";"31 - Psychosomatik","JN";"00 - Bitte eine Fachabteilung auswählen","LEER";0,"Leer"},2,0)</f>
        <v>Leer</v>
      </c>
      <c r="X100" s="9">
        <f>VLOOKUP(C100,{"29 - Psychiatrie (Erwachsene)",1;"30 - Kinder- und Jugendpsychiatrie",1;"31 - Psychosomatik",1;"00 - Bitte eine Fachabteilung auswählen",0;0,0},2,0)</f>
        <v>0</v>
      </c>
      <c r="Y100" s="9">
        <f t="shared" si="18"/>
        <v>0</v>
      </c>
      <c r="Z100" s="9">
        <f t="shared" si="19"/>
        <v>0</v>
      </c>
      <c r="AA100" s="9">
        <f t="shared" si="20"/>
        <v>0</v>
      </c>
      <c r="AB100" s="9">
        <f t="shared" si="21"/>
        <v>0</v>
      </c>
      <c r="AC100" s="9">
        <f t="shared" si="22"/>
        <v>0</v>
      </c>
      <c r="AD100" s="9">
        <f t="shared" si="23"/>
        <v>0</v>
      </c>
      <c r="AE100" s="9">
        <f t="shared" si="24"/>
        <v>0</v>
      </c>
      <c r="AF100" s="9">
        <f>VLOOKUP($K100,{"Ja",1;"Nein",1;"Bitte auswählen",0;"",0;0,0},2,0)</f>
        <v>0</v>
      </c>
    </row>
    <row r="101" spans="2:32" ht="15" customHeight="1" x14ac:dyDescent="0.25">
      <c r="B101" s="78" t="str">
        <f t="shared" si="15"/>
        <v>!!!</v>
      </c>
      <c r="C101" s="293"/>
      <c r="D101" s="272"/>
      <c r="E101" s="294"/>
      <c r="F101" s="295"/>
      <c r="G101" s="295"/>
      <c r="H101" s="295"/>
      <c r="I101" s="295"/>
      <c r="J101" s="296" t="str">
        <f t="shared" si="16"/>
        <v/>
      </c>
      <c r="K101" s="295"/>
      <c r="L101" s="125"/>
      <c r="M101" s="134" t="str">
        <f>VLOOKUP(C100,{"29 - Psychiatrie (Erwachsene)","Einrichtungen2";"30 - Kinder- und Jugendpsychiatrie","Einrichtungen2";"31 - Psychosomatik","Einrichtungen2";"00 - Bitte eine Einrichtung auswählen","Leer";0,"Leer"},2,0)</f>
        <v>Leer</v>
      </c>
      <c r="U101" s="9">
        <f t="shared" si="17"/>
        <v>0</v>
      </c>
      <c r="V101" s="9" t="str">
        <f>VLOOKUP($C101,{"29 - Psychiatrie (Erwachsene)","BGI";"30 - Kinder- und Jugendpsychiatrie","BGII";"31 - Psychosomatik","BGI";"00 - Bitte eine Fachabteilung auswählen","LEER";0,"Leer"},2,0)</f>
        <v>Leer</v>
      </c>
      <c r="W101" s="9" t="str">
        <f>VLOOKUP($C101,{"29 - Psychiatrie (Erwachsene)","JN";"30 - Kinder- und Jugendpsychiatrie","JN";"31 - Psychosomatik","JN";"00 - Bitte eine Fachabteilung auswählen","LEER";0,"Leer"},2,0)</f>
        <v>Leer</v>
      </c>
      <c r="X101" s="9">
        <f>VLOOKUP(C101,{"29 - Psychiatrie (Erwachsene)",1;"30 - Kinder- und Jugendpsychiatrie",1;"31 - Psychosomatik",1;"00 - Bitte eine Fachabteilung auswählen",0;0,0},2,0)</f>
        <v>0</v>
      </c>
      <c r="Y101" s="9">
        <f t="shared" si="18"/>
        <v>0</v>
      </c>
      <c r="Z101" s="9">
        <f t="shared" si="19"/>
        <v>0</v>
      </c>
      <c r="AA101" s="9">
        <f t="shared" si="20"/>
        <v>0</v>
      </c>
      <c r="AB101" s="9">
        <f t="shared" si="21"/>
        <v>0</v>
      </c>
      <c r="AC101" s="9">
        <f t="shared" si="22"/>
        <v>0</v>
      </c>
      <c r="AD101" s="9">
        <f t="shared" si="23"/>
        <v>0</v>
      </c>
      <c r="AE101" s="9">
        <f t="shared" si="24"/>
        <v>0</v>
      </c>
      <c r="AF101" s="9">
        <f>VLOOKUP($K101,{"Ja",1;"Nein",1;"Bitte auswählen",0;"",0;0,0},2,0)</f>
        <v>0</v>
      </c>
    </row>
    <row r="102" spans="2:32" ht="15" customHeight="1" x14ac:dyDescent="0.25">
      <c r="B102" s="78" t="str">
        <f t="shared" si="15"/>
        <v>!!!</v>
      </c>
      <c r="C102" s="293"/>
      <c r="D102" s="272"/>
      <c r="E102" s="294"/>
      <c r="F102" s="295"/>
      <c r="G102" s="295"/>
      <c r="H102" s="295"/>
      <c r="I102" s="295"/>
      <c r="J102" s="296" t="str">
        <f t="shared" si="16"/>
        <v/>
      </c>
      <c r="K102" s="295"/>
      <c r="L102" s="125"/>
      <c r="M102" s="134" t="str">
        <f>VLOOKUP(C101,{"29 - Psychiatrie (Erwachsene)","Einrichtungen2";"30 - Kinder- und Jugendpsychiatrie","Einrichtungen2";"31 - Psychosomatik","Einrichtungen2";"00 - Bitte eine Einrichtung auswählen","Leer";0,"Leer"},2,0)</f>
        <v>Leer</v>
      </c>
      <c r="U102" s="9">
        <f t="shared" si="17"/>
        <v>0</v>
      </c>
      <c r="V102" s="9" t="str">
        <f>VLOOKUP($C102,{"29 - Psychiatrie (Erwachsene)","BGI";"30 - Kinder- und Jugendpsychiatrie","BGII";"31 - Psychosomatik","BGI";"00 - Bitte eine Fachabteilung auswählen","LEER";0,"Leer"},2,0)</f>
        <v>Leer</v>
      </c>
      <c r="W102" s="9" t="str">
        <f>VLOOKUP($C102,{"29 - Psychiatrie (Erwachsene)","JN";"30 - Kinder- und Jugendpsychiatrie","JN";"31 - Psychosomatik","JN";"00 - Bitte eine Fachabteilung auswählen","LEER";0,"Leer"},2,0)</f>
        <v>Leer</v>
      </c>
      <c r="X102" s="9">
        <f>VLOOKUP(C102,{"29 - Psychiatrie (Erwachsene)",1;"30 - Kinder- und Jugendpsychiatrie",1;"31 - Psychosomatik",1;"00 - Bitte eine Fachabteilung auswählen",0;0,0},2,0)</f>
        <v>0</v>
      </c>
      <c r="Y102" s="9">
        <f t="shared" si="18"/>
        <v>0</v>
      </c>
      <c r="Z102" s="9">
        <f t="shared" si="19"/>
        <v>0</v>
      </c>
      <c r="AA102" s="9">
        <f t="shared" si="20"/>
        <v>0</v>
      </c>
      <c r="AB102" s="9">
        <f t="shared" si="21"/>
        <v>0</v>
      </c>
      <c r="AC102" s="9">
        <f t="shared" si="22"/>
        <v>0</v>
      </c>
      <c r="AD102" s="9">
        <f t="shared" si="23"/>
        <v>0</v>
      </c>
      <c r="AE102" s="9">
        <f t="shared" si="24"/>
        <v>0</v>
      </c>
      <c r="AF102" s="9">
        <f>VLOOKUP($K102,{"Ja",1;"Nein",1;"Bitte auswählen",0;"",0;0,0},2,0)</f>
        <v>0</v>
      </c>
    </row>
    <row r="103" spans="2:32" ht="15" customHeight="1" x14ac:dyDescent="0.25">
      <c r="B103" s="78" t="str">
        <f t="shared" si="15"/>
        <v>!!!</v>
      </c>
      <c r="C103" s="293"/>
      <c r="D103" s="272"/>
      <c r="E103" s="294"/>
      <c r="F103" s="295"/>
      <c r="G103" s="295"/>
      <c r="H103" s="295"/>
      <c r="I103" s="295"/>
      <c r="J103" s="296" t="str">
        <f t="shared" si="16"/>
        <v/>
      </c>
      <c r="K103" s="295"/>
      <c r="L103" s="125"/>
      <c r="M103" s="134" t="str">
        <f>VLOOKUP(C102,{"29 - Psychiatrie (Erwachsene)","Einrichtungen2";"30 - Kinder- und Jugendpsychiatrie","Einrichtungen2";"31 - Psychosomatik","Einrichtungen2";"00 - Bitte eine Einrichtung auswählen","Leer";0,"Leer"},2,0)</f>
        <v>Leer</v>
      </c>
      <c r="U103" s="9">
        <f t="shared" si="17"/>
        <v>0</v>
      </c>
      <c r="V103" s="9" t="str">
        <f>VLOOKUP($C103,{"29 - Psychiatrie (Erwachsene)","BGI";"30 - Kinder- und Jugendpsychiatrie","BGII";"31 - Psychosomatik","BGI";"00 - Bitte eine Fachabteilung auswählen","LEER";0,"Leer"},2,0)</f>
        <v>Leer</v>
      </c>
      <c r="W103" s="9" t="str">
        <f>VLOOKUP($C103,{"29 - Psychiatrie (Erwachsene)","JN";"30 - Kinder- und Jugendpsychiatrie","JN";"31 - Psychosomatik","JN";"00 - Bitte eine Fachabteilung auswählen","LEER";0,"Leer"},2,0)</f>
        <v>Leer</v>
      </c>
      <c r="X103" s="9">
        <f>VLOOKUP(C103,{"29 - Psychiatrie (Erwachsene)",1;"30 - Kinder- und Jugendpsychiatrie",1;"31 - Psychosomatik",1;"00 - Bitte eine Fachabteilung auswählen",0;0,0},2,0)</f>
        <v>0</v>
      </c>
      <c r="Y103" s="9">
        <f t="shared" si="18"/>
        <v>0</v>
      </c>
      <c r="Z103" s="9">
        <f t="shared" si="19"/>
        <v>0</v>
      </c>
      <c r="AA103" s="9">
        <f t="shared" si="20"/>
        <v>0</v>
      </c>
      <c r="AB103" s="9">
        <f t="shared" si="21"/>
        <v>0</v>
      </c>
      <c r="AC103" s="9">
        <f t="shared" si="22"/>
        <v>0</v>
      </c>
      <c r="AD103" s="9">
        <f t="shared" si="23"/>
        <v>0</v>
      </c>
      <c r="AE103" s="9">
        <f t="shared" si="24"/>
        <v>0</v>
      </c>
      <c r="AF103" s="9">
        <f>VLOOKUP($K103,{"Ja",1;"Nein",1;"Bitte auswählen",0;"",0;0,0},2,0)</f>
        <v>0</v>
      </c>
    </row>
    <row r="104" spans="2:32" ht="15" customHeight="1" x14ac:dyDescent="0.25">
      <c r="B104" s="78" t="str">
        <f t="shared" si="15"/>
        <v>!!!</v>
      </c>
      <c r="C104" s="293"/>
      <c r="D104" s="272"/>
      <c r="E104" s="294"/>
      <c r="F104" s="295"/>
      <c r="G104" s="295"/>
      <c r="H104" s="295"/>
      <c r="I104" s="295"/>
      <c r="J104" s="296" t="str">
        <f t="shared" si="16"/>
        <v/>
      </c>
      <c r="K104" s="297"/>
      <c r="L104" s="124"/>
      <c r="M104" s="134" t="str">
        <f>VLOOKUP(C103,{"29 - Psychiatrie (Erwachsene)","Einrichtungen2";"30 - Kinder- und Jugendpsychiatrie","Einrichtungen2";"31 - Psychosomatik","Einrichtungen2";"00 - Bitte eine Einrichtung auswählen","Leer";0,"Leer"},2,0)</f>
        <v>Leer</v>
      </c>
      <c r="U104" s="9">
        <f t="shared" si="17"/>
        <v>0</v>
      </c>
      <c r="V104" s="9" t="str">
        <f>VLOOKUP($C104,{"29 - Psychiatrie (Erwachsene)","BGI";"30 - Kinder- und Jugendpsychiatrie","BGII";"31 - Psychosomatik","BGI";"00 - Bitte eine Fachabteilung auswählen","LEER";0,"Leer"},2,0)</f>
        <v>Leer</v>
      </c>
      <c r="W104" s="9" t="str">
        <f>VLOOKUP($C104,{"29 - Psychiatrie (Erwachsene)","JN";"30 - Kinder- und Jugendpsychiatrie","JN";"31 - Psychosomatik","JN";"00 - Bitte eine Fachabteilung auswählen","LEER";0,"Leer"},2,0)</f>
        <v>Leer</v>
      </c>
      <c r="X104" s="9">
        <f>VLOOKUP(C104,{"29 - Psychiatrie (Erwachsene)",1;"30 - Kinder- und Jugendpsychiatrie",1;"31 - Psychosomatik",1;"00 - Bitte eine Fachabteilung auswählen",0;0,0},2,0)</f>
        <v>0</v>
      </c>
      <c r="Y104" s="9">
        <f t="shared" si="18"/>
        <v>0</v>
      </c>
      <c r="Z104" s="9">
        <f t="shared" si="19"/>
        <v>0</v>
      </c>
      <c r="AA104" s="9">
        <f t="shared" si="20"/>
        <v>0</v>
      </c>
      <c r="AB104" s="9">
        <f t="shared" si="21"/>
        <v>0</v>
      </c>
      <c r="AC104" s="9">
        <f t="shared" si="22"/>
        <v>0</v>
      </c>
      <c r="AD104" s="9">
        <f t="shared" si="23"/>
        <v>0</v>
      </c>
      <c r="AE104" s="9">
        <f t="shared" si="24"/>
        <v>0</v>
      </c>
      <c r="AF104" s="9">
        <f>VLOOKUP($K104,{"Ja",1;"Nein",1;"Bitte auswählen",0;"",0;0,0},2,0)</f>
        <v>0</v>
      </c>
    </row>
    <row r="105" spans="2:32" ht="15" customHeight="1" x14ac:dyDescent="0.25">
      <c r="B105" s="78" t="str">
        <f t="shared" si="15"/>
        <v>!!!</v>
      </c>
      <c r="C105" s="293"/>
      <c r="D105" s="272"/>
      <c r="E105" s="294"/>
      <c r="F105" s="295"/>
      <c r="G105" s="295"/>
      <c r="H105" s="295"/>
      <c r="I105" s="295"/>
      <c r="J105" s="296" t="str">
        <f t="shared" si="16"/>
        <v/>
      </c>
      <c r="K105" s="297"/>
      <c r="L105" s="124"/>
      <c r="M105" s="134" t="str">
        <f>VLOOKUP(C104,{"29 - Psychiatrie (Erwachsene)","Einrichtungen2";"30 - Kinder- und Jugendpsychiatrie","Einrichtungen2";"31 - Psychosomatik","Einrichtungen2";"00 - Bitte eine Einrichtung auswählen","Leer";0,"Leer"},2,0)</f>
        <v>Leer</v>
      </c>
      <c r="U105" s="9">
        <f t="shared" si="17"/>
        <v>0</v>
      </c>
      <c r="V105" s="9" t="str">
        <f>VLOOKUP($C105,{"29 - Psychiatrie (Erwachsene)","BGI";"30 - Kinder- und Jugendpsychiatrie","BGII";"31 - Psychosomatik","BGI";"00 - Bitte eine Fachabteilung auswählen","LEER";0,"Leer"},2,0)</f>
        <v>Leer</v>
      </c>
      <c r="W105" s="9" t="str">
        <f>VLOOKUP($C105,{"29 - Psychiatrie (Erwachsene)","JN";"30 - Kinder- und Jugendpsychiatrie","JN";"31 - Psychosomatik","JN";"00 - Bitte eine Fachabteilung auswählen","LEER";0,"Leer"},2,0)</f>
        <v>Leer</v>
      </c>
      <c r="X105" s="9">
        <f>VLOOKUP(C105,{"29 - Psychiatrie (Erwachsene)",1;"30 - Kinder- und Jugendpsychiatrie",1;"31 - Psychosomatik",1;"00 - Bitte eine Fachabteilung auswählen",0;0,0},2,0)</f>
        <v>0</v>
      </c>
      <c r="Y105" s="9">
        <f t="shared" si="18"/>
        <v>0</v>
      </c>
      <c r="Z105" s="9">
        <f t="shared" si="19"/>
        <v>0</v>
      </c>
      <c r="AA105" s="9">
        <f t="shared" si="20"/>
        <v>0</v>
      </c>
      <c r="AB105" s="9">
        <f t="shared" si="21"/>
        <v>0</v>
      </c>
      <c r="AC105" s="9">
        <f t="shared" si="22"/>
        <v>0</v>
      </c>
      <c r="AD105" s="9">
        <f t="shared" si="23"/>
        <v>0</v>
      </c>
      <c r="AE105" s="9">
        <f t="shared" si="24"/>
        <v>0</v>
      </c>
      <c r="AF105" s="9">
        <f>VLOOKUP($K105,{"Ja",1;"Nein",1;"Bitte auswählen",0;"",0;0,0},2,0)</f>
        <v>0</v>
      </c>
    </row>
    <row r="106" spans="2:32" ht="15" customHeight="1" x14ac:dyDescent="0.25">
      <c r="B106" s="78" t="str">
        <f t="shared" si="15"/>
        <v>!!!</v>
      </c>
      <c r="C106" s="293"/>
      <c r="D106" s="272"/>
      <c r="E106" s="294"/>
      <c r="F106" s="295"/>
      <c r="G106" s="295"/>
      <c r="H106" s="295"/>
      <c r="I106" s="295"/>
      <c r="J106" s="296" t="str">
        <f t="shared" si="16"/>
        <v/>
      </c>
      <c r="K106" s="297"/>
      <c r="L106" s="124"/>
      <c r="M106" s="134" t="str">
        <f>VLOOKUP(C105,{"29 - Psychiatrie (Erwachsene)","Einrichtungen2";"30 - Kinder- und Jugendpsychiatrie","Einrichtungen2";"31 - Psychosomatik","Einrichtungen2";"00 - Bitte eine Einrichtung auswählen","Leer";0,"Leer"},2,0)</f>
        <v>Leer</v>
      </c>
      <c r="U106" s="9">
        <f t="shared" si="17"/>
        <v>0</v>
      </c>
      <c r="V106" s="9" t="str">
        <f>VLOOKUP($C106,{"29 - Psychiatrie (Erwachsene)","BGI";"30 - Kinder- und Jugendpsychiatrie","BGII";"31 - Psychosomatik","BGI";"00 - Bitte eine Fachabteilung auswählen","LEER";0,"Leer"},2,0)</f>
        <v>Leer</v>
      </c>
      <c r="W106" s="9" t="str">
        <f>VLOOKUP($C106,{"29 - Psychiatrie (Erwachsene)","JN";"30 - Kinder- und Jugendpsychiatrie","JN";"31 - Psychosomatik","JN";"00 - Bitte eine Fachabteilung auswählen","LEER";0,"Leer"},2,0)</f>
        <v>Leer</v>
      </c>
      <c r="X106" s="9">
        <f>VLOOKUP(C106,{"29 - Psychiatrie (Erwachsene)",1;"30 - Kinder- und Jugendpsychiatrie",1;"31 - Psychosomatik",1;"00 - Bitte eine Fachabteilung auswählen",0;0,0},2,0)</f>
        <v>0</v>
      </c>
      <c r="Y106" s="9">
        <f t="shared" si="18"/>
        <v>0</v>
      </c>
      <c r="Z106" s="9">
        <f t="shared" si="19"/>
        <v>0</v>
      </c>
      <c r="AA106" s="9">
        <f t="shared" si="20"/>
        <v>0</v>
      </c>
      <c r="AB106" s="9">
        <f t="shared" si="21"/>
        <v>0</v>
      </c>
      <c r="AC106" s="9">
        <f t="shared" si="22"/>
        <v>0</v>
      </c>
      <c r="AD106" s="9">
        <f t="shared" si="23"/>
        <v>0</v>
      </c>
      <c r="AE106" s="9">
        <f t="shared" si="24"/>
        <v>0</v>
      </c>
      <c r="AF106" s="9">
        <f>VLOOKUP($K106,{"Ja",1;"Nein",1;"Bitte auswählen",0;"",0;0,0},2,0)</f>
        <v>0</v>
      </c>
    </row>
    <row r="107" spans="2:32" ht="15" customHeight="1" x14ac:dyDescent="0.25">
      <c r="B107" s="78" t="str">
        <f t="shared" si="15"/>
        <v>!!!</v>
      </c>
      <c r="C107" s="293"/>
      <c r="D107" s="272"/>
      <c r="E107" s="294"/>
      <c r="F107" s="295"/>
      <c r="G107" s="295"/>
      <c r="H107" s="295"/>
      <c r="I107" s="295"/>
      <c r="J107" s="296" t="str">
        <f t="shared" si="16"/>
        <v/>
      </c>
      <c r="K107" s="297"/>
      <c r="L107" s="124"/>
      <c r="M107" s="134" t="str">
        <f>VLOOKUP(C106,{"29 - Psychiatrie (Erwachsene)","Einrichtungen2";"30 - Kinder- und Jugendpsychiatrie","Einrichtungen2";"31 - Psychosomatik","Einrichtungen2";"00 - Bitte eine Einrichtung auswählen","Leer";0,"Leer"},2,0)</f>
        <v>Leer</v>
      </c>
      <c r="U107" s="9">
        <f t="shared" si="17"/>
        <v>0</v>
      </c>
      <c r="V107" s="9" t="str">
        <f>VLOOKUP($C107,{"29 - Psychiatrie (Erwachsene)","BGI";"30 - Kinder- und Jugendpsychiatrie","BGII";"31 - Psychosomatik","BGI";"00 - Bitte eine Fachabteilung auswählen","LEER";0,"Leer"},2,0)</f>
        <v>Leer</v>
      </c>
      <c r="W107" s="9" t="str">
        <f>VLOOKUP($C107,{"29 - Psychiatrie (Erwachsene)","JN";"30 - Kinder- und Jugendpsychiatrie","JN";"31 - Psychosomatik","JN";"00 - Bitte eine Fachabteilung auswählen","LEER";0,"Leer"},2,0)</f>
        <v>Leer</v>
      </c>
      <c r="X107" s="9">
        <f>VLOOKUP(C107,{"29 - Psychiatrie (Erwachsene)",1;"30 - Kinder- und Jugendpsychiatrie",1;"31 - Psychosomatik",1;"00 - Bitte eine Fachabteilung auswählen",0;0,0},2,0)</f>
        <v>0</v>
      </c>
      <c r="Y107" s="9">
        <f t="shared" si="18"/>
        <v>0</v>
      </c>
      <c r="Z107" s="9">
        <f t="shared" si="19"/>
        <v>0</v>
      </c>
      <c r="AA107" s="9">
        <f t="shared" si="20"/>
        <v>0</v>
      </c>
      <c r="AB107" s="9">
        <f t="shared" si="21"/>
        <v>0</v>
      </c>
      <c r="AC107" s="9">
        <f t="shared" si="22"/>
        <v>0</v>
      </c>
      <c r="AD107" s="9">
        <f t="shared" si="23"/>
        <v>0</v>
      </c>
      <c r="AE107" s="9">
        <f t="shared" si="24"/>
        <v>0</v>
      </c>
      <c r="AF107" s="9">
        <f>VLOOKUP($K107,{"Ja",1;"Nein",1;"Bitte auswählen",0;"",0;0,0},2,0)</f>
        <v>0</v>
      </c>
    </row>
    <row r="108" spans="2:32" ht="15" customHeight="1" x14ac:dyDescent="0.25">
      <c r="B108" s="78" t="str">
        <f t="shared" si="15"/>
        <v>!!!</v>
      </c>
      <c r="C108" s="293"/>
      <c r="D108" s="272"/>
      <c r="E108" s="294"/>
      <c r="F108" s="295"/>
      <c r="G108" s="295"/>
      <c r="H108" s="295"/>
      <c r="I108" s="295"/>
      <c r="J108" s="296" t="str">
        <f t="shared" si="16"/>
        <v/>
      </c>
      <c r="K108" s="297"/>
      <c r="L108" s="124"/>
      <c r="M108" s="134" t="str">
        <f>VLOOKUP(C107,{"29 - Psychiatrie (Erwachsene)","Einrichtungen2";"30 - Kinder- und Jugendpsychiatrie","Einrichtungen2";"31 - Psychosomatik","Einrichtungen2";"00 - Bitte eine Einrichtung auswählen","Leer";0,"Leer"},2,0)</f>
        <v>Leer</v>
      </c>
      <c r="U108" s="9">
        <f t="shared" si="17"/>
        <v>0</v>
      </c>
      <c r="V108" s="9" t="str">
        <f>VLOOKUP($C108,{"29 - Psychiatrie (Erwachsene)","BGI";"30 - Kinder- und Jugendpsychiatrie","BGII";"31 - Psychosomatik","BGI";"00 - Bitte eine Fachabteilung auswählen","LEER";0,"Leer"},2,0)</f>
        <v>Leer</v>
      </c>
      <c r="W108" s="9" t="str">
        <f>VLOOKUP($C108,{"29 - Psychiatrie (Erwachsene)","JN";"30 - Kinder- und Jugendpsychiatrie","JN";"31 - Psychosomatik","JN";"00 - Bitte eine Fachabteilung auswählen","LEER";0,"Leer"},2,0)</f>
        <v>Leer</v>
      </c>
      <c r="X108" s="9">
        <f>VLOOKUP(C108,{"29 - Psychiatrie (Erwachsene)",1;"30 - Kinder- und Jugendpsychiatrie",1;"31 - Psychosomatik",1;"00 - Bitte eine Fachabteilung auswählen",0;0,0},2,0)</f>
        <v>0</v>
      </c>
      <c r="Y108" s="9">
        <f t="shared" si="18"/>
        <v>0</v>
      </c>
      <c r="Z108" s="9">
        <f t="shared" si="19"/>
        <v>0</v>
      </c>
      <c r="AA108" s="9">
        <f t="shared" si="20"/>
        <v>0</v>
      </c>
      <c r="AB108" s="9">
        <f t="shared" si="21"/>
        <v>0</v>
      </c>
      <c r="AC108" s="9">
        <f t="shared" si="22"/>
        <v>0</v>
      </c>
      <c r="AD108" s="9">
        <f t="shared" si="23"/>
        <v>0</v>
      </c>
      <c r="AE108" s="9">
        <f t="shared" si="24"/>
        <v>0</v>
      </c>
      <c r="AF108" s="9">
        <f>VLOOKUP($K108,{"Ja",1;"Nein",1;"Bitte auswählen",0;"",0;0,0},2,0)</f>
        <v>0</v>
      </c>
    </row>
    <row r="109" spans="2:32" ht="15" customHeight="1" x14ac:dyDescent="0.25">
      <c r="B109" s="78" t="str">
        <f t="shared" si="15"/>
        <v>!!!</v>
      </c>
      <c r="C109" s="293"/>
      <c r="D109" s="272"/>
      <c r="E109" s="294"/>
      <c r="F109" s="295"/>
      <c r="G109" s="295"/>
      <c r="H109" s="295"/>
      <c r="I109" s="295"/>
      <c r="J109" s="296" t="str">
        <f t="shared" si="16"/>
        <v/>
      </c>
      <c r="K109" s="297"/>
      <c r="L109" s="124"/>
      <c r="M109" s="134" t="str">
        <f>VLOOKUP(C108,{"29 - Psychiatrie (Erwachsene)","Einrichtungen2";"30 - Kinder- und Jugendpsychiatrie","Einrichtungen2";"31 - Psychosomatik","Einrichtungen2";"00 - Bitte eine Einrichtung auswählen","Leer";0,"Leer"},2,0)</f>
        <v>Leer</v>
      </c>
      <c r="U109" s="9">
        <f t="shared" si="17"/>
        <v>0</v>
      </c>
      <c r="V109" s="9" t="str">
        <f>VLOOKUP($C109,{"29 - Psychiatrie (Erwachsene)","BGI";"30 - Kinder- und Jugendpsychiatrie","BGII";"31 - Psychosomatik","BGI";"00 - Bitte eine Fachabteilung auswählen","LEER";0,"Leer"},2,0)</f>
        <v>Leer</v>
      </c>
      <c r="W109" s="9" t="str">
        <f>VLOOKUP($C109,{"29 - Psychiatrie (Erwachsene)","JN";"30 - Kinder- und Jugendpsychiatrie","JN";"31 - Psychosomatik","JN";"00 - Bitte eine Fachabteilung auswählen","LEER";0,"Leer"},2,0)</f>
        <v>Leer</v>
      </c>
      <c r="X109" s="9">
        <f>VLOOKUP(C109,{"29 - Psychiatrie (Erwachsene)",1;"30 - Kinder- und Jugendpsychiatrie",1;"31 - Psychosomatik",1;"00 - Bitte eine Fachabteilung auswählen",0;0,0},2,0)</f>
        <v>0</v>
      </c>
      <c r="Y109" s="9">
        <f t="shared" si="18"/>
        <v>0</v>
      </c>
      <c r="Z109" s="9">
        <f t="shared" si="19"/>
        <v>0</v>
      </c>
      <c r="AA109" s="9">
        <f t="shared" si="20"/>
        <v>0</v>
      </c>
      <c r="AB109" s="9">
        <f t="shared" si="21"/>
        <v>0</v>
      </c>
      <c r="AC109" s="9">
        <f t="shared" si="22"/>
        <v>0</v>
      </c>
      <c r="AD109" s="9">
        <f t="shared" si="23"/>
        <v>0</v>
      </c>
      <c r="AE109" s="9">
        <f t="shared" si="24"/>
        <v>0</v>
      </c>
      <c r="AF109" s="9">
        <f>VLOOKUP($K109,{"Ja",1;"Nein",1;"Bitte auswählen",0;"",0;0,0},2,0)</f>
        <v>0</v>
      </c>
    </row>
    <row r="110" spans="2:32" ht="15" customHeight="1" x14ac:dyDescent="0.25">
      <c r="B110" s="78" t="str">
        <f t="shared" si="15"/>
        <v>!!!</v>
      </c>
      <c r="C110" s="293"/>
      <c r="D110" s="272"/>
      <c r="E110" s="294"/>
      <c r="F110" s="295"/>
      <c r="G110" s="295"/>
      <c r="H110" s="295"/>
      <c r="I110" s="295"/>
      <c r="J110" s="296" t="str">
        <f t="shared" si="16"/>
        <v/>
      </c>
      <c r="K110" s="297"/>
      <c r="L110" s="124"/>
      <c r="M110" s="134" t="str">
        <f>VLOOKUP(C109,{"29 - Psychiatrie (Erwachsene)","Einrichtungen2";"30 - Kinder- und Jugendpsychiatrie","Einrichtungen2";"31 - Psychosomatik","Einrichtungen2";"00 - Bitte eine Einrichtung auswählen","Leer";0,"Leer"},2,0)</f>
        <v>Leer</v>
      </c>
      <c r="U110" s="9">
        <f t="shared" si="17"/>
        <v>0</v>
      </c>
      <c r="V110" s="9" t="str">
        <f>VLOOKUP($C110,{"29 - Psychiatrie (Erwachsene)","BGI";"30 - Kinder- und Jugendpsychiatrie","BGII";"31 - Psychosomatik","BGI";"00 - Bitte eine Fachabteilung auswählen","LEER";0,"Leer"},2,0)</f>
        <v>Leer</v>
      </c>
      <c r="W110" s="9" t="str">
        <f>VLOOKUP($C110,{"29 - Psychiatrie (Erwachsene)","JN";"30 - Kinder- und Jugendpsychiatrie","JN";"31 - Psychosomatik","JN";"00 - Bitte eine Fachabteilung auswählen","LEER";0,"Leer"},2,0)</f>
        <v>Leer</v>
      </c>
      <c r="X110" s="9">
        <f>VLOOKUP(C110,{"29 - Psychiatrie (Erwachsene)",1;"30 - Kinder- und Jugendpsychiatrie",1;"31 - Psychosomatik",1;"00 - Bitte eine Fachabteilung auswählen",0;0,0},2,0)</f>
        <v>0</v>
      </c>
      <c r="Y110" s="9">
        <f t="shared" si="18"/>
        <v>0</v>
      </c>
      <c r="Z110" s="9">
        <f t="shared" si="19"/>
        <v>0</v>
      </c>
      <c r="AA110" s="9">
        <f t="shared" si="20"/>
        <v>0</v>
      </c>
      <c r="AB110" s="9">
        <f t="shared" si="21"/>
        <v>0</v>
      </c>
      <c r="AC110" s="9">
        <f t="shared" si="22"/>
        <v>0</v>
      </c>
      <c r="AD110" s="9">
        <f t="shared" si="23"/>
        <v>0</v>
      </c>
      <c r="AE110" s="9">
        <f t="shared" si="24"/>
        <v>0</v>
      </c>
      <c r="AF110" s="9">
        <f>VLOOKUP($K110,{"Ja",1;"Nein",1;"Bitte auswählen",0;"",0;0,0},2,0)</f>
        <v>0</v>
      </c>
    </row>
    <row r="111" spans="2:32" ht="15" customHeight="1" x14ac:dyDescent="0.25">
      <c r="B111" s="78" t="str">
        <f t="shared" si="15"/>
        <v>!!!</v>
      </c>
      <c r="C111" s="293"/>
      <c r="D111" s="272"/>
      <c r="E111" s="294"/>
      <c r="F111" s="295"/>
      <c r="G111" s="295"/>
      <c r="H111" s="295"/>
      <c r="I111" s="295"/>
      <c r="J111" s="296" t="str">
        <f t="shared" si="16"/>
        <v/>
      </c>
      <c r="K111" s="297"/>
      <c r="L111" s="124"/>
      <c r="M111" s="134" t="str">
        <f>VLOOKUP(C110,{"29 - Psychiatrie (Erwachsene)","Einrichtungen2";"30 - Kinder- und Jugendpsychiatrie","Einrichtungen2";"31 - Psychosomatik","Einrichtungen2";"00 - Bitte eine Einrichtung auswählen","Leer";0,"Leer"},2,0)</f>
        <v>Leer</v>
      </c>
      <c r="U111" s="9">
        <f t="shared" si="17"/>
        <v>0</v>
      </c>
      <c r="V111" s="9" t="str">
        <f>VLOOKUP($C111,{"29 - Psychiatrie (Erwachsene)","BGI";"30 - Kinder- und Jugendpsychiatrie","BGII";"31 - Psychosomatik","BGI";"00 - Bitte eine Fachabteilung auswählen","LEER";0,"Leer"},2,0)</f>
        <v>Leer</v>
      </c>
      <c r="W111" s="9" t="str">
        <f>VLOOKUP($C111,{"29 - Psychiatrie (Erwachsene)","JN";"30 - Kinder- und Jugendpsychiatrie","JN";"31 - Psychosomatik","JN";"00 - Bitte eine Fachabteilung auswählen","LEER";0,"Leer"},2,0)</f>
        <v>Leer</v>
      </c>
      <c r="X111" s="9">
        <f>VLOOKUP(C111,{"29 - Psychiatrie (Erwachsene)",1;"30 - Kinder- und Jugendpsychiatrie",1;"31 - Psychosomatik",1;"00 - Bitte eine Fachabteilung auswählen",0;0,0},2,0)</f>
        <v>0</v>
      </c>
      <c r="Y111" s="9">
        <f t="shared" si="18"/>
        <v>0</v>
      </c>
      <c r="Z111" s="9">
        <f t="shared" si="19"/>
        <v>0</v>
      </c>
      <c r="AA111" s="9">
        <f t="shared" si="20"/>
        <v>0</v>
      </c>
      <c r="AB111" s="9">
        <f t="shared" si="21"/>
        <v>0</v>
      </c>
      <c r="AC111" s="9">
        <f t="shared" si="22"/>
        <v>0</v>
      </c>
      <c r="AD111" s="9">
        <f t="shared" si="23"/>
        <v>0</v>
      </c>
      <c r="AE111" s="9">
        <f t="shared" si="24"/>
        <v>0</v>
      </c>
      <c r="AF111" s="9">
        <f>VLOOKUP($K111,{"Ja",1;"Nein",1;"Bitte auswählen",0;"",0;0,0},2,0)</f>
        <v>0</v>
      </c>
    </row>
    <row r="112" spans="2:32" ht="15" customHeight="1" x14ac:dyDescent="0.25">
      <c r="B112" s="78" t="str">
        <f t="shared" si="15"/>
        <v>!!!</v>
      </c>
      <c r="C112" s="293"/>
      <c r="D112" s="272"/>
      <c r="E112" s="294"/>
      <c r="F112" s="295"/>
      <c r="G112" s="295"/>
      <c r="H112" s="295"/>
      <c r="I112" s="295"/>
      <c r="J112" s="296" t="str">
        <f t="shared" si="16"/>
        <v/>
      </c>
      <c r="K112" s="297"/>
      <c r="L112" s="124"/>
      <c r="M112" s="134" t="str">
        <f>VLOOKUP(C111,{"29 - Psychiatrie (Erwachsene)","Einrichtungen2";"30 - Kinder- und Jugendpsychiatrie","Einrichtungen2";"31 - Psychosomatik","Einrichtungen2";"00 - Bitte eine Einrichtung auswählen","Leer";0,"Leer"},2,0)</f>
        <v>Leer</v>
      </c>
      <c r="U112" s="9">
        <f t="shared" si="17"/>
        <v>0</v>
      </c>
      <c r="V112" s="9" t="str">
        <f>VLOOKUP($C112,{"29 - Psychiatrie (Erwachsene)","BGI";"30 - Kinder- und Jugendpsychiatrie","BGII";"31 - Psychosomatik","BGI";"00 - Bitte eine Fachabteilung auswählen","LEER";0,"Leer"},2,0)</f>
        <v>Leer</v>
      </c>
      <c r="W112" s="9" t="str">
        <f>VLOOKUP($C112,{"29 - Psychiatrie (Erwachsene)","JN";"30 - Kinder- und Jugendpsychiatrie","JN";"31 - Psychosomatik","JN";"00 - Bitte eine Fachabteilung auswählen","LEER";0,"Leer"},2,0)</f>
        <v>Leer</v>
      </c>
      <c r="X112" s="9">
        <f>VLOOKUP(C112,{"29 - Psychiatrie (Erwachsene)",1;"30 - Kinder- und Jugendpsychiatrie",1;"31 - Psychosomatik",1;"00 - Bitte eine Fachabteilung auswählen",0;0,0},2,0)</f>
        <v>0</v>
      </c>
      <c r="Y112" s="9">
        <f t="shared" si="18"/>
        <v>0</v>
      </c>
      <c r="Z112" s="9">
        <f t="shared" si="19"/>
        <v>0</v>
      </c>
      <c r="AA112" s="9">
        <f t="shared" si="20"/>
        <v>0</v>
      </c>
      <c r="AB112" s="9">
        <f t="shared" si="21"/>
        <v>0</v>
      </c>
      <c r="AC112" s="9">
        <f t="shared" si="22"/>
        <v>0</v>
      </c>
      <c r="AD112" s="9">
        <f t="shared" si="23"/>
        <v>0</v>
      </c>
      <c r="AE112" s="9">
        <f t="shared" si="24"/>
        <v>0</v>
      </c>
      <c r="AF112" s="9">
        <f>VLOOKUP($K112,{"Ja",1;"Nein",1;"Bitte auswählen",0;"",0;0,0},2,0)</f>
        <v>0</v>
      </c>
    </row>
    <row r="113" spans="2:32" ht="15" customHeight="1" x14ac:dyDescent="0.25">
      <c r="B113" s="78" t="str">
        <f t="shared" si="15"/>
        <v>!!!</v>
      </c>
      <c r="C113" s="293"/>
      <c r="D113" s="272"/>
      <c r="E113" s="294"/>
      <c r="F113" s="295"/>
      <c r="G113" s="295"/>
      <c r="H113" s="295"/>
      <c r="I113" s="295"/>
      <c r="J113" s="296" t="str">
        <f t="shared" si="16"/>
        <v/>
      </c>
      <c r="K113" s="297"/>
      <c r="L113" s="124"/>
      <c r="M113" s="134" t="str">
        <f>VLOOKUP(C112,{"29 - Psychiatrie (Erwachsene)","Einrichtungen2";"30 - Kinder- und Jugendpsychiatrie","Einrichtungen2";"31 - Psychosomatik","Einrichtungen2";"00 - Bitte eine Einrichtung auswählen","Leer";0,"Leer"},2,0)</f>
        <v>Leer</v>
      </c>
      <c r="U113" s="9">
        <f t="shared" si="17"/>
        <v>0</v>
      </c>
      <c r="V113" s="9" t="str">
        <f>VLOOKUP($C113,{"29 - Psychiatrie (Erwachsene)","BGI";"30 - Kinder- und Jugendpsychiatrie","BGII";"31 - Psychosomatik","BGI";"00 - Bitte eine Fachabteilung auswählen","LEER";0,"Leer"},2,0)</f>
        <v>Leer</v>
      </c>
      <c r="W113" s="9" t="str">
        <f>VLOOKUP($C113,{"29 - Psychiatrie (Erwachsene)","JN";"30 - Kinder- und Jugendpsychiatrie","JN";"31 - Psychosomatik","JN";"00 - Bitte eine Fachabteilung auswählen","LEER";0,"Leer"},2,0)</f>
        <v>Leer</v>
      </c>
      <c r="X113" s="9">
        <f>VLOOKUP(C113,{"29 - Psychiatrie (Erwachsene)",1;"30 - Kinder- und Jugendpsychiatrie",1;"31 - Psychosomatik",1;"00 - Bitte eine Fachabteilung auswählen",0;0,0},2,0)</f>
        <v>0</v>
      </c>
      <c r="Y113" s="9">
        <f t="shared" si="18"/>
        <v>0</v>
      </c>
      <c r="Z113" s="9">
        <f t="shared" si="19"/>
        <v>0</v>
      </c>
      <c r="AA113" s="9">
        <f t="shared" si="20"/>
        <v>0</v>
      </c>
      <c r="AB113" s="9">
        <f t="shared" si="21"/>
        <v>0</v>
      </c>
      <c r="AC113" s="9">
        <f t="shared" si="22"/>
        <v>0</v>
      </c>
      <c r="AD113" s="9">
        <f t="shared" si="23"/>
        <v>0</v>
      </c>
      <c r="AE113" s="9">
        <f t="shared" si="24"/>
        <v>0</v>
      </c>
      <c r="AF113" s="9">
        <f>VLOOKUP($K113,{"Ja",1;"Nein",1;"Bitte auswählen",0;"",0;0,0},2,0)</f>
        <v>0</v>
      </c>
    </row>
    <row r="114" spans="2:32" ht="15" customHeight="1" x14ac:dyDescent="0.25">
      <c r="B114" s="78" t="str">
        <f t="shared" si="15"/>
        <v>!!!</v>
      </c>
      <c r="C114" s="293"/>
      <c r="D114" s="272"/>
      <c r="E114" s="294"/>
      <c r="F114" s="295"/>
      <c r="G114" s="295"/>
      <c r="H114" s="295"/>
      <c r="I114" s="295"/>
      <c r="J114" s="296" t="str">
        <f t="shared" si="16"/>
        <v/>
      </c>
      <c r="K114" s="297"/>
      <c r="L114" s="124"/>
      <c r="M114" s="134" t="str">
        <f>VLOOKUP(C113,{"29 - Psychiatrie (Erwachsene)","Einrichtungen2";"30 - Kinder- und Jugendpsychiatrie","Einrichtungen2";"31 - Psychosomatik","Einrichtungen2";"00 - Bitte eine Einrichtung auswählen","Leer";0,"Leer"},2,0)</f>
        <v>Leer</v>
      </c>
      <c r="U114" s="9">
        <f t="shared" si="17"/>
        <v>0</v>
      </c>
      <c r="V114" s="9" t="str">
        <f>VLOOKUP($C114,{"29 - Psychiatrie (Erwachsene)","BGI";"30 - Kinder- und Jugendpsychiatrie","BGII";"31 - Psychosomatik","BGI";"00 - Bitte eine Fachabteilung auswählen","LEER";0,"Leer"},2,0)</f>
        <v>Leer</v>
      </c>
      <c r="W114" s="9" t="str">
        <f>VLOOKUP($C114,{"29 - Psychiatrie (Erwachsene)","JN";"30 - Kinder- und Jugendpsychiatrie","JN";"31 - Psychosomatik","JN";"00 - Bitte eine Fachabteilung auswählen","LEER";0,"Leer"},2,0)</f>
        <v>Leer</v>
      </c>
      <c r="X114" s="9">
        <f>VLOOKUP(C114,{"29 - Psychiatrie (Erwachsene)",1;"30 - Kinder- und Jugendpsychiatrie",1;"31 - Psychosomatik",1;"00 - Bitte eine Fachabteilung auswählen",0;0,0},2,0)</f>
        <v>0</v>
      </c>
      <c r="Y114" s="9">
        <f t="shared" si="18"/>
        <v>0</v>
      </c>
      <c r="Z114" s="9">
        <f t="shared" si="19"/>
        <v>0</v>
      </c>
      <c r="AA114" s="9">
        <f t="shared" si="20"/>
        <v>0</v>
      </c>
      <c r="AB114" s="9">
        <f t="shared" si="21"/>
        <v>0</v>
      </c>
      <c r="AC114" s="9">
        <f t="shared" si="22"/>
        <v>0</v>
      </c>
      <c r="AD114" s="9">
        <f t="shared" si="23"/>
        <v>0</v>
      </c>
      <c r="AE114" s="9">
        <f t="shared" si="24"/>
        <v>0</v>
      </c>
      <c r="AF114" s="9">
        <f>VLOOKUP($K114,{"Ja",1;"Nein",1;"Bitte auswählen",0;"",0;0,0},2,0)</f>
        <v>0</v>
      </c>
    </row>
    <row r="115" spans="2:32" ht="15" customHeight="1" x14ac:dyDescent="0.25">
      <c r="B115" s="78" t="str">
        <f t="shared" si="15"/>
        <v>!!!</v>
      </c>
      <c r="C115" s="293"/>
      <c r="D115" s="272"/>
      <c r="E115" s="294"/>
      <c r="F115" s="295"/>
      <c r="G115" s="295"/>
      <c r="H115" s="295"/>
      <c r="I115" s="295"/>
      <c r="J115" s="296" t="str">
        <f t="shared" si="16"/>
        <v/>
      </c>
      <c r="K115" s="297"/>
      <c r="L115" s="124"/>
      <c r="M115" s="134" t="str">
        <f>VLOOKUP(C114,{"29 - Psychiatrie (Erwachsene)","Einrichtungen2";"30 - Kinder- und Jugendpsychiatrie","Einrichtungen2";"31 - Psychosomatik","Einrichtungen2";"00 - Bitte eine Einrichtung auswählen","Leer";0,"Leer"},2,0)</f>
        <v>Leer</v>
      </c>
      <c r="U115" s="9">
        <f t="shared" si="17"/>
        <v>0</v>
      </c>
      <c r="V115" s="9" t="str">
        <f>VLOOKUP($C115,{"29 - Psychiatrie (Erwachsene)","BGI";"30 - Kinder- und Jugendpsychiatrie","BGII";"31 - Psychosomatik","BGI";"00 - Bitte eine Fachabteilung auswählen","LEER";0,"Leer"},2,0)</f>
        <v>Leer</v>
      </c>
      <c r="W115" s="9" t="str">
        <f>VLOOKUP($C115,{"29 - Psychiatrie (Erwachsene)","JN";"30 - Kinder- und Jugendpsychiatrie","JN";"31 - Psychosomatik","JN";"00 - Bitte eine Fachabteilung auswählen","LEER";0,"Leer"},2,0)</f>
        <v>Leer</v>
      </c>
      <c r="X115" s="9">
        <f>VLOOKUP(C115,{"29 - Psychiatrie (Erwachsene)",1;"30 - Kinder- und Jugendpsychiatrie",1;"31 - Psychosomatik",1;"00 - Bitte eine Fachabteilung auswählen",0;0,0},2,0)</f>
        <v>0</v>
      </c>
      <c r="Y115" s="9">
        <f t="shared" si="18"/>
        <v>0</v>
      </c>
      <c r="Z115" s="9">
        <f t="shared" si="19"/>
        <v>0</v>
      </c>
      <c r="AA115" s="9">
        <f t="shared" si="20"/>
        <v>0</v>
      </c>
      <c r="AB115" s="9">
        <f t="shared" si="21"/>
        <v>0</v>
      </c>
      <c r="AC115" s="9">
        <f t="shared" si="22"/>
        <v>0</v>
      </c>
      <c r="AD115" s="9">
        <f t="shared" si="23"/>
        <v>0</v>
      </c>
      <c r="AE115" s="9">
        <f t="shared" si="24"/>
        <v>0</v>
      </c>
      <c r="AF115" s="9">
        <f>VLOOKUP($K115,{"Ja",1;"Nein",1;"Bitte auswählen",0;"",0;0,0},2,0)</f>
        <v>0</v>
      </c>
    </row>
    <row r="116" spans="2:32" ht="15" customHeight="1" x14ac:dyDescent="0.25">
      <c r="B116" s="78" t="str">
        <f t="shared" si="15"/>
        <v>!!!</v>
      </c>
      <c r="C116" s="293"/>
      <c r="D116" s="272"/>
      <c r="E116" s="294"/>
      <c r="F116" s="295"/>
      <c r="G116" s="295"/>
      <c r="H116" s="295"/>
      <c r="I116" s="295"/>
      <c r="J116" s="296" t="str">
        <f t="shared" si="16"/>
        <v/>
      </c>
      <c r="K116" s="297"/>
      <c r="L116" s="124"/>
      <c r="M116" s="134" t="str">
        <f>VLOOKUP(C115,{"29 - Psychiatrie (Erwachsene)","Einrichtungen2";"30 - Kinder- und Jugendpsychiatrie","Einrichtungen2";"31 - Psychosomatik","Einrichtungen2";"00 - Bitte eine Einrichtung auswählen","Leer";0,"Leer"},2,0)</f>
        <v>Leer</v>
      </c>
      <c r="U116" s="9">
        <f t="shared" si="17"/>
        <v>0</v>
      </c>
      <c r="V116" s="9" t="str">
        <f>VLOOKUP($C116,{"29 - Psychiatrie (Erwachsene)","BGI";"30 - Kinder- und Jugendpsychiatrie","BGII";"31 - Psychosomatik","BGI";"00 - Bitte eine Fachabteilung auswählen","LEER";0,"Leer"},2,0)</f>
        <v>Leer</v>
      </c>
      <c r="W116" s="9" t="str">
        <f>VLOOKUP($C116,{"29 - Psychiatrie (Erwachsene)","JN";"30 - Kinder- und Jugendpsychiatrie","JN";"31 - Psychosomatik","JN";"00 - Bitte eine Fachabteilung auswählen","LEER";0,"Leer"},2,0)</f>
        <v>Leer</v>
      </c>
      <c r="X116" s="9">
        <f>VLOOKUP(C116,{"29 - Psychiatrie (Erwachsene)",1;"30 - Kinder- und Jugendpsychiatrie",1;"31 - Psychosomatik",1;"00 - Bitte eine Fachabteilung auswählen",0;0,0},2,0)</f>
        <v>0</v>
      </c>
      <c r="Y116" s="9">
        <f t="shared" si="18"/>
        <v>0</v>
      </c>
      <c r="Z116" s="9">
        <f t="shared" si="19"/>
        <v>0</v>
      </c>
      <c r="AA116" s="9">
        <f t="shared" si="20"/>
        <v>0</v>
      </c>
      <c r="AB116" s="9">
        <f t="shared" si="21"/>
        <v>0</v>
      </c>
      <c r="AC116" s="9">
        <f t="shared" si="22"/>
        <v>0</v>
      </c>
      <c r="AD116" s="9">
        <f t="shared" si="23"/>
        <v>0</v>
      </c>
      <c r="AE116" s="9">
        <f t="shared" si="24"/>
        <v>0</v>
      </c>
      <c r="AF116" s="9">
        <f>VLOOKUP($K116,{"Ja",1;"Nein",1;"Bitte auswählen",0;"",0;0,0},2,0)</f>
        <v>0</v>
      </c>
    </row>
    <row r="117" spans="2:32" ht="15" customHeight="1" x14ac:dyDescent="0.25">
      <c r="B117" s="78" t="str">
        <f t="shared" si="15"/>
        <v>!!!</v>
      </c>
      <c r="C117" s="293"/>
      <c r="D117" s="272"/>
      <c r="E117" s="294"/>
      <c r="F117" s="295"/>
      <c r="G117" s="295"/>
      <c r="H117" s="295"/>
      <c r="I117" s="295"/>
      <c r="J117" s="296" t="str">
        <f t="shared" si="16"/>
        <v/>
      </c>
      <c r="K117" s="297"/>
      <c r="L117" s="124"/>
      <c r="M117" s="134" t="str">
        <f>VLOOKUP(C116,{"29 - Psychiatrie (Erwachsene)","Einrichtungen2";"30 - Kinder- und Jugendpsychiatrie","Einrichtungen2";"31 - Psychosomatik","Einrichtungen2";"00 - Bitte eine Einrichtung auswählen","Leer";0,"Leer"},2,0)</f>
        <v>Leer</v>
      </c>
      <c r="U117" s="9">
        <f t="shared" si="17"/>
        <v>0</v>
      </c>
      <c r="V117" s="9" t="str">
        <f>VLOOKUP($C117,{"29 - Psychiatrie (Erwachsene)","BGI";"30 - Kinder- und Jugendpsychiatrie","BGII";"31 - Psychosomatik","BGI";"00 - Bitte eine Fachabteilung auswählen","LEER";0,"Leer"},2,0)</f>
        <v>Leer</v>
      </c>
      <c r="W117" s="9" t="str">
        <f>VLOOKUP($C117,{"29 - Psychiatrie (Erwachsene)","JN";"30 - Kinder- und Jugendpsychiatrie","JN";"31 - Psychosomatik","JN";"00 - Bitte eine Fachabteilung auswählen","LEER";0,"Leer"},2,0)</f>
        <v>Leer</v>
      </c>
      <c r="X117" s="9">
        <f>VLOOKUP(C117,{"29 - Psychiatrie (Erwachsene)",1;"30 - Kinder- und Jugendpsychiatrie",1;"31 - Psychosomatik",1;"00 - Bitte eine Fachabteilung auswählen",0;0,0},2,0)</f>
        <v>0</v>
      </c>
      <c r="Y117" s="9">
        <f t="shared" si="18"/>
        <v>0</v>
      </c>
      <c r="Z117" s="9">
        <f t="shared" si="19"/>
        <v>0</v>
      </c>
      <c r="AA117" s="9">
        <f t="shared" si="20"/>
        <v>0</v>
      </c>
      <c r="AB117" s="9">
        <f t="shared" si="21"/>
        <v>0</v>
      </c>
      <c r="AC117" s="9">
        <f t="shared" si="22"/>
        <v>0</v>
      </c>
      <c r="AD117" s="9">
        <f t="shared" si="23"/>
        <v>0</v>
      </c>
      <c r="AE117" s="9">
        <f t="shared" si="24"/>
        <v>0</v>
      </c>
      <c r="AF117" s="9">
        <f>VLOOKUP($K117,{"Ja",1;"Nein",1;"Bitte auswählen",0;"",0;0,0},2,0)</f>
        <v>0</v>
      </c>
    </row>
    <row r="118" spans="2:32" ht="15" customHeight="1" x14ac:dyDescent="0.25">
      <c r="B118" s="78" t="str">
        <f t="shared" si="15"/>
        <v>!!!</v>
      </c>
      <c r="C118" s="293"/>
      <c r="D118" s="272"/>
      <c r="E118" s="294"/>
      <c r="F118" s="295"/>
      <c r="G118" s="295"/>
      <c r="H118" s="295"/>
      <c r="I118" s="295"/>
      <c r="J118" s="296" t="str">
        <f t="shared" si="16"/>
        <v/>
      </c>
      <c r="K118" s="297"/>
      <c r="L118" s="124"/>
      <c r="M118" s="134" t="str">
        <f>VLOOKUP(C117,{"29 - Psychiatrie (Erwachsene)","Einrichtungen2";"30 - Kinder- und Jugendpsychiatrie","Einrichtungen2";"31 - Psychosomatik","Einrichtungen2";"00 - Bitte eine Einrichtung auswählen","Leer";0,"Leer"},2,0)</f>
        <v>Leer</v>
      </c>
      <c r="U118" s="9">
        <f t="shared" si="17"/>
        <v>0</v>
      </c>
      <c r="V118" s="9" t="str">
        <f>VLOOKUP($C118,{"29 - Psychiatrie (Erwachsene)","BGI";"30 - Kinder- und Jugendpsychiatrie","BGII";"31 - Psychosomatik","BGI";"00 - Bitte eine Fachabteilung auswählen","LEER";0,"Leer"},2,0)</f>
        <v>Leer</v>
      </c>
      <c r="W118" s="9" t="str">
        <f>VLOOKUP($C118,{"29 - Psychiatrie (Erwachsene)","JN";"30 - Kinder- und Jugendpsychiatrie","JN";"31 - Psychosomatik","JN";"00 - Bitte eine Fachabteilung auswählen","LEER";0,"Leer"},2,0)</f>
        <v>Leer</v>
      </c>
      <c r="X118" s="9">
        <f>VLOOKUP(C118,{"29 - Psychiatrie (Erwachsene)",1;"30 - Kinder- und Jugendpsychiatrie",1;"31 - Psychosomatik",1;"00 - Bitte eine Fachabteilung auswählen",0;0,0},2,0)</f>
        <v>0</v>
      </c>
      <c r="Y118" s="9">
        <f t="shared" si="18"/>
        <v>0</v>
      </c>
      <c r="Z118" s="9">
        <f t="shared" si="19"/>
        <v>0</v>
      </c>
      <c r="AA118" s="9">
        <f t="shared" si="20"/>
        <v>0</v>
      </c>
      <c r="AB118" s="9">
        <f t="shared" si="21"/>
        <v>0</v>
      </c>
      <c r="AC118" s="9">
        <f t="shared" si="22"/>
        <v>0</v>
      </c>
      <c r="AD118" s="9">
        <f t="shared" si="23"/>
        <v>0</v>
      </c>
      <c r="AE118" s="9">
        <f t="shared" si="24"/>
        <v>0</v>
      </c>
      <c r="AF118" s="9">
        <f>VLOOKUP($K118,{"Ja",1;"Nein",1;"Bitte auswählen",0;"",0;0,0},2,0)</f>
        <v>0</v>
      </c>
    </row>
    <row r="119" spans="2:32" ht="15" customHeight="1" x14ac:dyDescent="0.25">
      <c r="B119" s="78" t="str">
        <f t="shared" si="15"/>
        <v>!!!</v>
      </c>
      <c r="C119" s="293"/>
      <c r="D119" s="272"/>
      <c r="E119" s="294"/>
      <c r="F119" s="295"/>
      <c r="G119" s="295"/>
      <c r="H119" s="295"/>
      <c r="I119" s="295"/>
      <c r="J119" s="296" t="str">
        <f t="shared" si="16"/>
        <v/>
      </c>
      <c r="K119" s="297"/>
      <c r="L119" s="124"/>
      <c r="M119" s="134" t="str">
        <f>VLOOKUP(C118,{"29 - Psychiatrie (Erwachsene)","Einrichtungen2";"30 - Kinder- und Jugendpsychiatrie","Einrichtungen2";"31 - Psychosomatik","Einrichtungen2";"00 - Bitte eine Einrichtung auswählen","Leer";0,"Leer"},2,0)</f>
        <v>Leer</v>
      </c>
      <c r="U119" s="9">
        <f t="shared" si="17"/>
        <v>0</v>
      </c>
      <c r="V119" s="9" t="str">
        <f>VLOOKUP($C119,{"29 - Psychiatrie (Erwachsene)","BGI";"30 - Kinder- und Jugendpsychiatrie","BGII";"31 - Psychosomatik","BGI";"00 - Bitte eine Fachabteilung auswählen","LEER";0,"Leer"},2,0)</f>
        <v>Leer</v>
      </c>
      <c r="W119" s="9" t="str">
        <f>VLOOKUP($C119,{"29 - Psychiatrie (Erwachsene)","JN";"30 - Kinder- und Jugendpsychiatrie","JN";"31 - Psychosomatik","JN";"00 - Bitte eine Fachabteilung auswählen","LEER";0,"Leer"},2,0)</f>
        <v>Leer</v>
      </c>
      <c r="X119" s="9">
        <f>VLOOKUP(C119,{"29 - Psychiatrie (Erwachsene)",1;"30 - Kinder- und Jugendpsychiatrie",1;"31 - Psychosomatik",1;"00 - Bitte eine Fachabteilung auswählen",0;0,0},2,0)</f>
        <v>0</v>
      </c>
      <c r="Y119" s="9">
        <f t="shared" si="18"/>
        <v>0</v>
      </c>
      <c r="Z119" s="9">
        <f t="shared" si="19"/>
        <v>0</v>
      </c>
      <c r="AA119" s="9">
        <f t="shared" si="20"/>
        <v>0</v>
      </c>
      <c r="AB119" s="9">
        <f t="shared" si="21"/>
        <v>0</v>
      </c>
      <c r="AC119" s="9">
        <f t="shared" si="22"/>
        <v>0</v>
      </c>
      <c r="AD119" s="9">
        <f t="shared" si="23"/>
        <v>0</v>
      </c>
      <c r="AE119" s="9">
        <f t="shared" si="24"/>
        <v>0</v>
      </c>
      <c r="AF119" s="9">
        <f>VLOOKUP($K119,{"Ja",1;"Nein",1;"Bitte auswählen",0;"",0;0,0},2,0)</f>
        <v>0</v>
      </c>
    </row>
    <row r="120" spans="2:32" ht="15" customHeight="1" x14ac:dyDescent="0.25">
      <c r="B120" s="78" t="str">
        <f t="shared" si="15"/>
        <v>!!!</v>
      </c>
      <c r="C120" s="293"/>
      <c r="D120" s="272"/>
      <c r="E120" s="294"/>
      <c r="F120" s="295"/>
      <c r="G120" s="295"/>
      <c r="H120" s="295"/>
      <c r="I120" s="295"/>
      <c r="J120" s="296" t="str">
        <f t="shared" si="16"/>
        <v/>
      </c>
      <c r="K120" s="297"/>
      <c r="L120" s="124"/>
      <c r="M120" s="134" t="str">
        <f>VLOOKUP(C119,{"29 - Psychiatrie (Erwachsene)","Einrichtungen2";"30 - Kinder- und Jugendpsychiatrie","Einrichtungen2";"31 - Psychosomatik","Einrichtungen2";"00 - Bitte eine Einrichtung auswählen","Leer";0,"Leer"},2,0)</f>
        <v>Leer</v>
      </c>
      <c r="U120" s="9">
        <f t="shared" si="17"/>
        <v>0</v>
      </c>
      <c r="V120" s="9" t="str">
        <f>VLOOKUP($C120,{"29 - Psychiatrie (Erwachsene)","BGI";"30 - Kinder- und Jugendpsychiatrie","BGII";"31 - Psychosomatik","BGI";"00 - Bitte eine Fachabteilung auswählen","LEER";0,"Leer"},2,0)</f>
        <v>Leer</v>
      </c>
      <c r="W120" s="9" t="str">
        <f>VLOOKUP($C120,{"29 - Psychiatrie (Erwachsene)","JN";"30 - Kinder- und Jugendpsychiatrie","JN";"31 - Psychosomatik","JN";"00 - Bitte eine Fachabteilung auswählen","LEER";0,"Leer"},2,0)</f>
        <v>Leer</v>
      </c>
      <c r="X120" s="9">
        <f>VLOOKUP(C120,{"29 - Psychiatrie (Erwachsene)",1;"30 - Kinder- und Jugendpsychiatrie",1;"31 - Psychosomatik",1;"00 - Bitte eine Fachabteilung auswählen",0;0,0},2,0)</f>
        <v>0</v>
      </c>
      <c r="Y120" s="9">
        <f t="shared" si="18"/>
        <v>0</v>
      </c>
      <c r="Z120" s="9">
        <f t="shared" si="19"/>
        <v>0</v>
      </c>
      <c r="AA120" s="9">
        <f t="shared" si="20"/>
        <v>0</v>
      </c>
      <c r="AB120" s="9">
        <f t="shared" si="21"/>
        <v>0</v>
      </c>
      <c r="AC120" s="9">
        <f t="shared" si="22"/>
        <v>0</v>
      </c>
      <c r="AD120" s="9">
        <f t="shared" si="23"/>
        <v>0</v>
      </c>
      <c r="AE120" s="9">
        <f t="shared" si="24"/>
        <v>0</v>
      </c>
      <c r="AF120" s="9">
        <f>VLOOKUP($K120,{"Ja",1;"Nein",1;"Bitte auswählen",0;"",0;0,0},2,0)</f>
        <v>0</v>
      </c>
    </row>
    <row r="121" spans="2:32" ht="15" customHeight="1" x14ac:dyDescent="0.25">
      <c r="B121" s="78" t="str">
        <f t="shared" si="15"/>
        <v>!!!</v>
      </c>
      <c r="C121" s="293"/>
      <c r="D121" s="272"/>
      <c r="E121" s="294"/>
      <c r="F121" s="295"/>
      <c r="G121" s="295"/>
      <c r="H121" s="295"/>
      <c r="I121" s="295"/>
      <c r="J121" s="296" t="str">
        <f t="shared" si="16"/>
        <v/>
      </c>
      <c r="K121" s="297"/>
      <c r="L121" s="124"/>
      <c r="M121" s="134" t="str">
        <f>VLOOKUP(C120,{"29 - Psychiatrie (Erwachsene)","Einrichtungen2";"30 - Kinder- und Jugendpsychiatrie","Einrichtungen2";"31 - Psychosomatik","Einrichtungen2";"00 - Bitte eine Einrichtung auswählen","Leer";0,"Leer"},2,0)</f>
        <v>Leer</v>
      </c>
      <c r="U121" s="9">
        <f t="shared" si="17"/>
        <v>0</v>
      </c>
      <c r="V121" s="9" t="str">
        <f>VLOOKUP($C121,{"29 - Psychiatrie (Erwachsene)","BGI";"30 - Kinder- und Jugendpsychiatrie","BGII";"31 - Psychosomatik","BGI";"00 - Bitte eine Fachabteilung auswählen","LEER";0,"Leer"},2,0)</f>
        <v>Leer</v>
      </c>
      <c r="W121" s="9" t="str">
        <f>VLOOKUP($C121,{"29 - Psychiatrie (Erwachsene)","JN";"30 - Kinder- und Jugendpsychiatrie","JN";"31 - Psychosomatik","JN";"00 - Bitte eine Fachabteilung auswählen","LEER";0,"Leer"},2,0)</f>
        <v>Leer</v>
      </c>
      <c r="X121" s="9">
        <f>VLOOKUP(C121,{"29 - Psychiatrie (Erwachsene)",1;"30 - Kinder- und Jugendpsychiatrie",1;"31 - Psychosomatik",1;"00 - Bitte eine Fachabteilung auswählen",0;0,0},2,0)</f>
        <v>0</v>
      </c>
      <c r="Y121" s="9">
        <f t="shared" si="18"/>
        <v>0</v>
      </c>
      <c r="Z121" s="9">
        <f t="shared" si="19"/>
        <v>0</v>
      </c>
      <c r="AA121" s="9">
        <f t="shared" si="20"/>
        <v>0</v>
      </c>
      <c r="AB121" s="9">
        <f t="shared" si="21"/>
        <v>0</v>
      </c>
      <c r="AC121" s="9">
        <f t="shared" si="22"/>
        <v>0</v>
      </c>
      <c r="AD121" s="9">
        <f t="shared" si="23"/>
        <v>0</v>
      </c>
      <c r="AE121" s="9">
        <f t="shared" si="24"/>
        <v>0</v>
      </c>
      <c r="AF121" s="9">
        <f>VLOOKUP($K121,{"Ja",1;"Nein",1;"Bitte auswählen",0;"",0;0,0},2,0)</f>
        <v>0</v>
      </c>
    </row>
    <row r="122" spans="2:32" ht="15" customHeight="1" x14ac:dyDescent="0.25">
      <c r="B122" s="78" t="str">
        <f t="shared" si="15"/>
        <v>!!!</v>
      </c>
      <c r="C122" s="293"/>
      <c r="D122" s="272"/>
      <c r="E122" s="294"/>
      <c r="F122" s="295"/>
      <c r="G122" s="295"/>
      <c r="H122" s="295"/>
      <c r="I122" s="295"/>
      <c r="J122" s="296" t="str">
        <f t="shared" si="16"/>
        <v/>
      </c>
      <c r="K122" s="297"/>
      <c r="L122" s="124"/>
      <c r="M122" s="134" t="str">
        <f>VLOOKUP(C121,{"29 - Psychiatrie (Erwachsene)","Einrichtungen2";"30 - Kinder- und Jugendpsychiatrie","Einrichtungen2";"31 - Psychosomatik","Einrichtungen2";"00 - Bitte eine Einrichtung auswählen","Leer";0,"Leer"},2,0)</f>
        <v>Leer</v>
      </c>
      <c r="U122" s="9">
        <f t="shared" si="17"/>
        <v>0</v>
      </c>
      <c r="V122" s="9" t="str">
        <f>VLOOKUP($C122,{"29 - Psychiatrie (Erwachsene)","BGI";"30 - Kinder- und Jugendpsychiatrie","BGII";"31 - Psychosomatik","BGI";"00 - Bitte eine Fachabteilung auswählen","LEER";0,"Leer"},2,0)</f>
        <v>Leer</v>
      </c>
      <c r="W122" s="9" t="str">
        <f>VLOOKUP($C122,{"29 - Psychiatrie (Erwachsene)","JN";"30 - Kinder- und Jugendpsychiatrie","JN";"31 - Psychosomatik","JN";"00 - Bitte eine Fachabteilung auswählen","LEER";0,"Leer"},2,0)</f>
        <v>Leer</v>
      </c>
      <c r="X122" s="9">
        <f>VLOOKUP(C122,{"29 - Psychiatrie (Erwachsene)",1;"30 - Kinder- und Jugendpsychiatrie",1;"31 - Psychosomatik",1;"00 - Bitte eine Fachabteilung auswählen",0;0,0},2,0)</f>
        <v>0</v>
      </c>
      <c r="Y122" s="9">
        <f t="shared" si="18"/>
        <v>0</v>
      </c>
      <c r="Z122" s="9">
        <f t="shared" si="19"/>
        <v>0</v>
      </c>
      <c r="AA122" s="9">
        <f t="shared" si="20"/>
        <v>0</v>
      </c>
      <c r="AB122" s="9">
        <f t="shared" si="21"/>
        <v>0</v>
      </c>
      <c r="AC122" s="9">
        <f t="shared" si="22"/>
        <v>0</v>
      </c>
      <c r="AD122" s="9">
        <f t="shared" si="23"/>
        <v>0</v>
      </c>
      <c r="AE122" s="9">
        <f t="shared" si="24"/>
        <v>0</v>
      </c>
      <c r="AF122" s="9">
        <f>VLOOKUP($K122,{"Ja",1;"Nein",1;"Bitte auswählen",0;"",0;0,0},2,0)</f>
        <v>0</v>
      </c>
    </row>
    <row r="123" spans="2:32" ht="15" customHeight="1" x14ac:dyDescent="0.25">
      <c r="B123" s="78" t="str">
        <f t="shared" si="15"/>
        <v>!!!</v>
      </c>
      <c r="C123" s="293"/>
      <c r="D123" s="272"/>
      <c r="E123" s="294"/>
      <c r="F123" s="295"/>
      <c r="G123" s="295"/>
      <c r="H123" s="295"/>
      <c r="I123" s="295"/>
      <c r="J123" s="296" t="str">
        <f t="shared" si="16"/>
        <v/>
      </c>
      <c r="K123" s="297"/>
      <c r="L123" s="124"/>
      <c r="M123" s="134" t="str">
        <f>VLOOKUP(C122,{"29 - Psychiatrie (Erwachsene)","Einrichtungen2";"30 - Kinder- und Jugendpsychiatrie","Einrichtungen2";"31 - Psychosomatik","Einrichtungen2";"00 - Bitte eine Einrichtung auswählen","Leer";0,"Leer"},2,0)</f>
        <v>Leer</v>
      </c>
      <c r="U123" s="9">
        <f t="shared" si="17"/>
        <v>0</v>
      </c>
      <c r="V123" s="9" t="str">
        <f>VLOOKUP($C123,{"29 - Psychiatrie (Erwachsene)","BGI";"30 - Kinder- und Jugendpsychiatrie","BGII";"31 - Psychosomatik","BGI";"00 - Bitte eine Fachabteilung auswählen","LEER";0,"Leer"},2,0)</f>
        <v>Leer</v>
      </c>
      <c r="W123" s="9" t="str">
        <f>VLOOKUP($C123,{"29 - Psychiatrie (Erwachsene)","JN";"30 - Kinder- und Jugendpsychiatrie","JN";"31 - Psychosomatik","JN";"00 - Bitte eine Fachabteilung auswählen","LEER";0,"Leer"},2,0)</f>
        <v>Leer</v>
      </c>
      <c r="X123" s="9">
        <f>VLOOKUP(C123,{"29 - Psychiatrie (Erwachsene)",1;"30 - Kinder- und Jugendpsychiatrie",1;"31 - Psychosomatik",1;"00 - Bitte eine Fachabteilung auswählen",0;0,0},2,0)</f>
        <v>0</v>
      </c>
      <c r="Y123" s="9">
        <f t="shared" si="18"/>
        <v>0</v>
      </c>
      <c r="Z123" s="9">
        <f t="shared" si="19"/>
        <v>0</v>
      </c>
      <c r="AA123" s="9">
        <f t="shared" si="20"/>
        <v>0</v>
      </c>
      <c r="AB123" s="9">
        <f t="shared" si="21"/>
        <v>0</v>
      </c>
      <c r="AC123" s="9">
        <f t="shared" si="22"/>
        <v>0</v>
      </c>
      <c r="AD123" s="9">
        <f t="shared" si="23"/>
        <v>0</v>
      </c>
      <c r="AE123" s="9">
        <f t="shared" si="24"/>
        <v>0</v>
      </c>
      <c r="AF123" s="9">
        <f>VLOOKUP($K123,{"Ja",1;"Nein",1;"Bitte auswählen",0;"",0;0,0},2,0)</f>
        <v>0</v>
      </c>
    </row>
    <row r="124" spans="2:32" ht="15" customHeight="1" x14ac:dyDescent="0.25">
      <c r="B124" s="78" t="str">
        <f t="shared" si="15"/>
        <v>!!!</v>
      </c>
      <c r="C124" s="293"/>
      <c r="D124" s="272"/>
      <c r="E124" s="294"/>
      <c r="F124" s="295"/>
      <c r="G124" s="295"/>
      <c r="H124" s="295"/>
      <c r="I124" s="295"/>
      <c r="J124" s="296" t="str">
        <f t="shared" si="16"/>
        <v/>
      </c>
      <c r="K124" s="297"/>
      <c r="L124" s="124"/>
      <c r="M124" s="134" t="str">
        <f>VLOOKUP(C123,{"29 - Psychiatrie (Erwachsene)","Einrichtungen2";"30 - Kinder- und Jugendpsychiatrie","Einrichtungen2";"31 - Psychosomatik","Einrichtungen2";"00 - Bitte eine Einrichtung auswählen","Leer";0,"Leer"},2,0)</f>
        <v>Leer</v>
      </c>
      <c r="U124" s="9">
        <f t="shared" si="17"/>
        <v>0</v>
      </c>
      <c r="V124" s="9" t="str">
        <f>VLOOKUP($C124,{"29 - Psychiatrie (Erwachsene)","BGI";"30 - Kinder- und Jugendpsychiatrie","BGII";"31 - Psychosomatik","BGI";"00 - Bitte eine Fachabteilung auswählen","LEER";0,"Leer"},2,0)</f>
        <v>Leer</v>
      </c>
      <c r="W124" s="9" t="str">
        <f>VLOOKUP($C124,{"29 - Psychiatrie (Erwachsene)","JN";"30 - Kinder- und Jugendpsychiatrie","JN";"31 - Psychosomatik","JN";"00 - Bitte eine Fachabteilung auswählen","LEER";0,"Leer"},2,0)</f>
        <v>Leer</v>
      </c>
      <c r="X124" s="9">
        <f>VLOOKUP(C124,{"29 - Psychiatrie (Erwachsene)",1;"30 - Kinder- und Jugendpsychiatrie",1;"31 - Psychosomatik",1;"00 - Bitte eine Fachabteilung auswählen",0;0,0},2,0)</f>
        <v>0</v>
      </c>
      <c r="Y124" s="9">
        <f t="shared" si="18"/>
        <v>0</v>
      </c>
      <c r="Z124" s="9">
        <f t="shared" si="19"/>
        <v>0</v>
      </c>
      <c r="AA124" s="9">
        <f t="shared" si="20"/>
        <v>0</v>
      </c>
      <c r="AB124" s="9">
        <f t="shared" si="21"/>
        <v>0</v>
      </c>
      <c r="AC124" s="9">
        <f t="shared" si="22"/>
        <v>0</v>
      </c>
      <c r="AD124" s="9">
        <f t="shared" si="23"/>
        <v>0</v>
      </c>
      <c r="AE124" s="9">
        <f t="shared" si="24"/>
        <v>0</v>
      </c>
      <c r="AF124" s="9">
        <f>VLOOKUP($K124,{"Ja",1;"Nein",1;"Bitte auswählen",0;"",0;0,0},2,0)</f>
        <v>0</v>
      </c>
    </row>
    <row r="125" spans="2:32" ht="15" customHeight="1" x14ac:dyDescent="0.25">
      <c r="B125" s="78" t="str">
        <f t="shared" si="15"/>
        <v>!!!</v>
      </c>
      <c r="C125" s="293"/>
      <c r="D125" s="272"/>
      <c r="E125" s="294"/>
      <c r="F125" s="295"/>
      <c r="G125" s="295"/>
      <c r="H125" s="295"/>
      <c r="I125" s="295"/>
      <c r="J125" s="296" t="str">
        <f t="shared" si="16"/>
        <v/>
      </c>
      <c r="K125" s="297"/>
      <c r="L125" s="124"/>
      <c r="M125" s="134" t="str">
        <f>VLOOKUP(C124,{"29 - Psychiatrie (Erwachsene)","Einrichtungen2";"30 - Kinder- und Jugendpsychiatrie","Einrichtungen2";"31 - Psychosomatik","Einrichtungen2";"00 - Bitte eine Einrichtung auswählen","Leer";0,"Leer"},2,0)</f>
        <v>Leer</v>
      </c>
      <c r="U125" s="9">
        <f t="shared" si="17"/>
        <v>0</v>
      </c>
      <c r="V125" s="9" t="str">
        <f>VLOOKUP($C125,{"29 - Psychiatrie (Erwachsene)","BGI";"30 - Kinder- und Jugendpsychiatrie","BGII";"31 - Psychosomatik","BGI";"00 - Bitte eine Fachabteilung auswählen","LEER";0,"Leer"},2,0)</f>
        <v>Leer</v>
      </c>
      <c r="W125" s="9" t="str">
        <f>VLOOKUP($C125,{"29 - Psychiatrie (Erwachsene)","JN";"30 - Kinder- und Jugendpsychiatrie","JN";"31 - Psychosomatik","JN";"00 - Bitte eine Fachabteilung auswählen","LEER";0,"Leer"},2,0)</f>
        <v>Leer</v>
      </c>
      <c r="X125" s="9">
        <f>VLOOKUP(C125,{"29 - Psychiatrie (Erwachsene)",1;"30 - Kinder- und Jugendpsychiatrie",1;"31 - Psychosomatik",1;"00 - Bitte eine Fachabteilung auswählen",0;0,0},2,0)</f>
        <v>0</v>
      </c>
      <c r="Y125" s="9">
        <f t="shared" si="18"/>
        <v>0</v>
      </c>
      <c r="Z125" s="9">
        <f t="shared" si="19"/>
        <v>0</v>
      </c>
      <c r="AA125" s="9">
        <f t="shared" si="20"/>
        <v>0</v>
      </c>
      <c r="AB125" s="9">
        <f t="shared" si="21"/>
        <v>0</v>
      </c>
      <c r="AC125" s="9">
        <f t="shared" si="22"/>
        <v>0</v>
      </c>
      <c r="AD125" s="9">
        <f t="shared" si="23"/>
        <v>0</v>
      </c>
      <c r="AE125" s="9">
        <f t="shared" si="24"/>
        <v>0</v>
      </c>
      <c r="AF125" s="9">
        <f>VLOOKUP($K125,{"Ja",1;"Nein",1;"Bitte auswählen",0;"",0;0,0},2,0)</f>
        <v>0</v>
      </c>
    </row>
    <row r="126" spans="2:32" ht="15" customHeight="1" x14ac:dyDescent="0.25">
      <c r="B126" s="78" t="str">
        <f t="shared" si="15"/>
        <v>!!!</v>
      </c>
      <c r="C126" s="293"/>
      <c r="D126" s="272"/>
      <c r="E126" s="294"/>
      <c r="F126" s="295"/>
      <c r="G126" s="295"/>
      <c r="H126" s="295"/>
      <c r="I126" s="295"/>
      <c r="J126" s="296" t="str">
        <f t="shared" si="16"/>
        <v/>
      </c>
      <c r="K126" s="297"/>
      <c r="L126" s="124"/>
      <c r="M126" s="134" t="str">
        <f>VLOOKUP(C125,{"29 - Psychiatrie (Erwachsene)","Einrichtungen2";"30 - Kinder- und Jugendpsychiatrie","Einrichtungen2";"31 - Psychosomatik","Einrichtungen2";"00 - Bitte eine Einrichtung auswählen","Leer";0,"Leer"},2,0)</f>
        <v>Leer</v>
      </c>
      <c r="U126" s="9">
        <f t="shared" si="17"/>
        <v>0</v>
      </c>
      <c r="V126" s="9" t="str">
        <f>VLOOKUP($C126,{"29 - Psychiatrie (Erwachsene)","BGI";"30 - Kinder- und Jugendpsychiatrie","BGII";"31 - Psychosomatik","BGI";"00 - Bitte eine Fachabteilung auswählen","LEER";0,"Leer"},2,0)</f>
        <v>Leer</v>
      </c>
      <c r="W126" s="9" t="str">
        <f>VLOOKUP($C126,{"29 - Psychiatrie (Erwachsene)","JN";"30 - Kinder- und Jugendpsychiatrie","JN";"31 - Psychosomatik","JN";"00 - Bitte eine Fachabteilung auswählen","LEER";0,"Leer"},2,0)</f>
        <v>Leer</v>
      </c>
      <c r="X126" s="9">
        <f>VLOOKUP(C126,{"29 - Psychiatrie (Erwachsene)",1;"30 - Kinder- und Jugendpsychiatrie",1;"31 - Psychosomatik",1;"00 - Bitte eine Fachabteilung auswählen",0;0,0},2,0)</f>
        <v>0</v>
      </c>
      <c r="Y126" s="9">
        <f t="shared" si="18"/>
        <v>0</v>
      </c>
      <c r="Z126" s="9">
        <f t="shared" si="19"/>
        <v>0</v>
      </c>
      <c r="AA126" s="9">
        <f t="shared" si="20"/>
        <v>0</v>
      </c>
      <c r="AB126" s="9">
        <f t="shared" si="21"/>
        <v>0</v>
      </c>
      <c r="AC126" s="9">
        <f t="shared" si="22"/>
        <v>0</v>
      </c>
      <c r="AD126" s="9">
        <f t="shared" si="23"/>
        <v>0</v>
      </c>
      <c r="AE126" s="9">
        <f t="shared" si="24"/>
        <v>0</v>
      </c>
      <c r="AF126" s="9">
        <f>VLOOKUP($K126,{"Ja",1;"Nein",1;"Bitte auswählen",0;"",0;0,0},2,0)</f>
        <v>0</v>
      </c>
    </row>
    <row r="127" spans="2:32" ht="15" customHeight="1" x14ac:dyDescent="0.25">
      <c r="B127" s="78" t="str">
        <f t="shared" si="15"/>
        <v>!!!</v>
      </c>
      <c r="C127" s="293"/>
      <c r="D127" s="272"/>
      <c r="E127" s="294"/>
      <c r="F127" s="295"/>
      <c r="G127" s="295"/>
      <c r="H127" s="295"/>
      <c r="I127" s="295"/>
      <c r="J127" s="296" t="str">
        <f t="shared" si="16"/>
        <v/>
      </c>
      <c r="K127" s="297"/>
      <c r="L127" s="124"/>
      <c r="M127" s="134" t="str">
        <f>VLOOKUP(C126,{"29 - Psychiatrie (Erwachsene)","Einrichtungen2";"30 - Kinder- und Jugendpsychiatrie","Einrichtungen2";"31 - Psychosomatik","Einrichtungen2";"00 - Bitte eine Einrichtung auswählen","Leer";0,"Leer"},2,0)</f>
        <v>Leer</v>
      </c>
      <c r="U127" s="9">
        <f t="shared" si="17"/>
        <v>0</v>
      </c>
      <c r="V127" s="9" t="str">
        <f>VLOOKUP($C127,{"29 - Psychiatrie (Erwachsene)","BGI";"30 - Kinder- und Jugendpsychiatrie","BGII";"31 - Psychosomatik","BGI";"00 - Bitte eine Fachabteilung auswählen","LEER";0,"Leer"},2,0)</f>
        <v>Leer</v>
      </c>
      <c r="W127" s="9" t="str">
        <f>VLOOKUP($C127,{"29 - Psychiatrie (Erwachsene)","JN";"30 - Kinder- und Jugendpsychiatrie","JN";"31 - Psychosomatik","JN";"00 - Bitte eine Fachabteilung auswählen","LEER";0,"Leer"},2,0)</f>
        <v>Leer</v>
      </c>
      <c r="X127" s="9">
        <f>VLOOKUP(C127,{"29 - Psychiatrie (Erwachsene)",1;"30 - Kinder- und Jugendpsychiatrie",1;"31 - Psychosomatik",1;"00 - Bitte eine Fachabteilung auswählen",0;0,0},2,0)</f>
        <v>0</v>
      </c>
      <c r="Y127" s="9">
        <f t="shared" si="18"/>
        <v>0</v>
      </c>
      <c r="Z127" s="9">
        <f t="shared" si="19"/>
        <v>0</v>
      </c>
      <c r="AA127" s="9">
        <f t="shared" si="20"/>
        <v>0</v>
      </c>
      <c r="AB127" s="9">
        <f t="shared" si="21"/>
        <v>0</v>
      </c>
      <c r="AC127" s="9">
        <f t="shared" si="22"/>
        <v>0</v>
      </c>
      <c r="AD127" s="9">
        <f t="shared" si="23"/>
        <v>0</v>
      </c>
      <c r="AE127" s="9">
        <f t="shared" si="24"/>
        <v>0</v>
      </c>
      <c r="AF127" s="9">
        <f>VLOOKUP($K127,{"Ja",1;"Nein",1;"Bitte auswählen",0;"",0;0,0},2,0)</f>
        <v>0</v>
      </c>
    </row>
    <row r="128" spans="2:32" ht="15" customHeight="1" x14ac:dyDescent="0.25">
      <c r="B128" s="78" t="str">
        <f t="shared" si="15"/>
        <v>!!!</v>
      </c>
      <c r="C128" s="293"/>
      <c r="D128" s="272"/>
      <c r="E128" s="294"/>
      <c r="F128" s="295"/>
      <c r="G128" s="295"/>
      <c r="H128" s="295"/>
      <c r="I128" s="295"/>
      <c r="J128" s="296" t="str">
        <f t="shared" si="16"/>
        <v/>
      </c>
      <c r="K128" s="297"/>
      <c r="L128" s="124"/>
      <c r="M128" s="134" t="str">
        <f>VLOOKUP(C127,{"29 - Psychiatrie (Erwachsene)","Einrichtungen2";"30 - Kinder- und Jugendpsychiatrie","Einrichtungen2";"31 - Psychosomatik","Einrichtungen2";"00 - Bitte eine Einrichtung auswählen","Leer";0,"Leer"},2,0)</f>
        <v>Leer</v>
      </c>
      <c r="U128" s="9">
        <f t="shared" si="17"/>
        <v>0</v>
      </c>
      <c r="V128" s="9" t="str">
        <f>VLOOKUP($C128,{"29 - Psychiatrie (Erwachsene)","BGI";"30 - Kinder- und Jugendpsychiatrie","BGII";"31 - Psychosomatik","BGI";"00 - Bitte eine Fachabteilung auswählen","LEER";0,"Leer"},2,0)</f>
        <v>Leer</v>
      </c>
      <c r="W128" s="9" t="str">
        <f>VLOOKUP($C128,{"29 - Psychiatrie (Erwachsene)","JN";"30 - Kinder- und Jugendpsychiatrie","JN";"31 - Psychosomatik","JN";"00 - Bitte eine Fachabteilung auswählen","LEER";0,"Leer"},2,0)</f>
        <v>Leer</v>
      </c>
      <c r="X128" s="9">
        <f>VLOOKUP(C128,{"29 - Psychiatrie (Erwachsene)",1;"30 - Kinder- und Jugendpsychiatrie",1;"31 - Psychosomatik",1;"00 - Bitte eine Fachabteilung auswählen",0;0,0},2,0)</f>
        <v>0</v>
      </c>
      <c r="Y128" s="9">
        <f t="shared" si="18"/>
        <v>0</v>
      </c>
      <c r="Z128" s="9">
        <f t="shared" si="19"/>
        <v>0</v>
      </c>
      <c r="AA128" s="9">
        <f t="shared" si="20"/>
        <v>0</v>
      </c>
      <c r="AB128" s="9">
        <f t="shared" si="21"/>
        <v>0</v>
      </c>
      <c r="AC128" s="9">
        <f t="shared" si="22"/>
        <v>0</v>
      </c>
      <c r="AD128" s="9">
        <f t="shared" si="23"/>
        <v>0</v>
      </c>
      <c r="AE128" s="9">
        <f t="shared" si="24"/>
        <v>0</v>
      </c>
      <c r="AF128" s="9">
        <f>VLOOKUP($K128,{"Ja",1;"Nein",1;"Bitte auswählen",0;"",0;0,0},2,0)</f>
        <v>0</v>
      </c>
    </row>
    <row r="129" spans="2:32" ht="15" customHeight="1" x14ac:dyDescent="0.25">
      <c r="B129" s="78" t="str">
        <f t="shared" si="15"/>
        <v>!!!</v>
      </c>
      <c r="C129" s="293"/>
      <c r="D129" s="272"/>
      <c r="E129" s="294"/>
      <c r="F129" s="295"/>
      <c r="G129" s="295"/>
      <c r="H129" s="295"/>
      <c r="I129" s="295"/>
      <c r="J129" s="296" t="str">
        <f t="shared" si="16"/>
        <v/>
      </c>
      <c r="K129" s="297"/>
      <c r="L129" s="124"/>
      <c r="M129" s="134" t="str">
        <f>VLOOKUP(C128,{"29 - Psychiatrie (Erwachsene)","Einrichtungen2";"30 - Kinder- und Jugendpsychiatrie","Einrichtungen2";"31 - Psychosomatik","Einrichtungen2";"00 - Bitte eine Einrichtung auswählen","Leer";0,"Leer"},2,0)</f>
        <v>Leer</v>
      </c>
      <c r="U129" s="9">
        <f t="shared" si="17"/>
        <v>0</v>
      </c>
      <c r="V129" s="9" t="str">
        <f>VLOOKUP($C129,{"29 - Psychiatrie (Erwachsene)","BGI";"30 - Kinder- und Jugendpsychiatrie","BGII";"31 - Psychosomatik","BGI";"00 - Bitte eine Fachabteilung auswählen","LEER";0,"Leer"},2,0)</f>
        <v>Leer</v>
      </c>
      <c r="W129" s="9" t="str">
        <f>VLOOKUP($C129,{"29 - Psychiatrie (Erwachsene)","JN";"30 - Kinder- und Jugendpsychiatrie","JN";"31 - Psychosomatik","JN";"00 - Bitte eine Fachabteilung auswählen","LEER";0,"Leer"},2,0)</f>
        <v>Leer</v>
      </c>
      <c r="X129" s="9">
        <f>VLOOKUP(C129,{"29 - Psychiatrie (Erwachsene)",1;"30 - Kinder- und Jugendpsychiatrie",1;"31 - Psychosomatik",1;"00 - Bitte eine Fachabteilung auswählen",0;0,0},2,0)</f>
        <v>0</v>
      </c>
      <c r="Y129" s="9">
        <f t="shared" si="18"/>
        <v>0</v>
      </c>
      <c r="Z129" s="9">
        <f t="shared" si="19"/>
        <v>0</v>
      </c>
      <c r="AA129" s="9">
        <f t="shared" si="20"/>
        <v>0</v>
      </c>
      <c r="AB129" s="9">
        <f t="shared" si="21"/>
        <v>0</v>
      </c>
      <c r="AC129" s="9">
        <f t="shared" si="22"/>
        <v>0</v>
      </c>
      <c r="AD129" s="9">
        <f t="shared" si="23"/>
        <v>0</v>
      </c>
      <c r="AE129" s="9">
        <f t="shared" si="24"/>
        <v>0</v>
      </c>
      <c r="AF129" s="9">
        <f>VLOOKUP($K129,{"Ja",1;"Nein",1;"Bitte auswählen",0;"",0;0,0},2,0)</f>
        <v>0</v>
      </c>
    </row>
    <row r="130" spans="2:32" ht="15" customHeight="1" x14ac:dyDescent="0.25">
      <c r="B130" s="78" t="str">
        <f t="shared" si="15"/>
        <v>!!!</v>
      </c>
      <c r="C130" s="293"/>
      <c r="D130" s="272"/>
      <c r="E130" s="294"/>
      <c r="F130" s="295"/>
      <c r="G130" s="295"/>
      <c r="H130" s="295"/>
      <c r="I130" s="295"/>
      <c r="J130" s="296" t="str">
        <f t="shared" si="16"/>
        <v/>
      </c>
      <c r="K130" s="297"/>
      <c r="L130" s="124"/>
      <c r="M130" s="134" t="str">
        <f>VLOOKUP(C129,{"29 - Psychiatrie (Erwachsene)","Einrichtungen2";"30 - Kinder- und Jugendpsychiatrie","Einrichtungen2";"31 - Psychosomatik","Einrichtungen2";"00 - Bitte eine Einrichtung auswählen","Leer";0,"Leer"},2,0)</f>
        <v>Leer</v>
      </c>
      <c r="U130" s="9">
        <f t="shared" si="17"/>
        <v>0</v>
      </c>
      <c r="V130" s="9" t="str">
        <f>VLOOKUP($C130,{"29 - Psychiatrie (Erwachsene)","BGI";"30 - Kinder- und Jugendpsychiatrie","BGII";"31 - Psychosomatik","BGI";"00 - Bitte eine Fachabteilung auswählen","LEER";0,"Leer"},2,0)</f>
        <v>Leer</v>
      </c>
      <c r="W130" s="9" t="str">
        <f>VLOOKUP($C130,{"29 - Psychiatrie (Erwachsene)","JN";"30 - Kinder- und Jugendpsychiatrie","JN";"31 - Psychosomatik","JN";"00 - Bitte eine Fachabteilung auswählen","LEER";0,"Leer"},2,0)</f>
        <v>Leer</v>
      </c>
      <c r="X130" s="9">
        <f>VLOOKUP(C130,{"29 - Psychiatrie (Erwachsene)",1;"30 - Kinder- und Jugendpsychiatrie",1;"31 - Psychosomatik",1;"00 - Bitte eine Fachabteilung auswählen",0;0,0},2,0)</f>
        <v>0</v>
      </c>
      <c r="Y130" s="9">
        <f t="shared" si="18"/>
        <v>0</v>
      </c>
      <c r="Z130" s="9">
        <f t="shared" si="19"/>
        <v>0</v>
      </c>
      <c r="AA130" s="9">
        <f t="shared" si="20"/>
        <v>0</v>
      </c>
      <c r="AB130" s="9">
        <f t="shared" si="21"/>
        <v>0</v>
      </c>
      <c r="AC130" s="9">
        <f t="shared" si="22"/>
        <v>0</v>
      </c>
      <c r="AD130" s="9">
        <f t="shared" si="23"/>
        <v>0</v>
      </c>
      <c r="AE130" s="9">
        <f t="shared" si="24"/>
        <v>0</v>
      </c>
      <c r="AF130" s="9">
        <f>VLOOKUP($K130,{"Ja",1;"Nein",1;"Bitte auswählen",0;"",0;0,0},2,0)</f>
        <v>0</v>
      </c>
    </row>
    <row r="131" spans="2:32" ht="15" customHeight="1" x14ac:dyDescent="0.25">
      <c r="B131" s="78" t="str">
        <f t="shared" si="15"/>
        <v>!!!</v>
      </c>
      <c r="C131" s="293"/>
      <c r="D131" s="272"/>
      <c r="E131" s="294"/>
      <c r="F131" s="295"/>
      <c r="G131" s="295"/>
      <c r="H131" s="295"/>
      <c r="I131" s="295"/>
      <c r="J131" s="296" t="str">
        <f t="shared" si="16"/>
        <v/>
      </c>
      <c r="K131" s="297"/>
      <c r="L131" s="124"/>
      <c r="M131" s="134" t="str">
        <f>VLOOKUP(C130,{"29 - Psychiatrie (Erwachsene)","Einrichtungen2";"30 - Kinder- und Jugendpsychiatrie","Einrichtungen2";"31 - Psychosomatik","Einrichtungen2";"00 - Bitte eine Einrichtung auswählen","Leer";0,"Leer"},2,0)</f>
        <v>Leer</v>
      </c>
      <c r="U131" s="9">
        <f t="shared" si="17"/>
        <v>0</v>
      </c>
      <c r="V131" s="9" t="str">
        <f>VLOOKUP($C131,{"29 - Psychiatrie (Erwachsene)","BGI";"30 - Kinder- und Jugendpsychiatrie","BGII";"31 - Psychosomatik","BGI";"00 - Bitte eine Fachabteilung auswählen","LEER";0,"Leer"},2,0)</f>
        <v>Leer</v>
      </c>
      <c r="W131" s="9" t="str">
        <f>VLOOKUP($C131,{"29 - Psychiatrie (Erwachsene)","JN";"30 - Kinder- und Jugendpsychiatrie","JN";"31 - Psychosomatik","JN";"00 - Bitte eine Fachabteilung auswählen","LEER";0,"Leer"},2,0)</f>
        <v>Leer</v>
      </c>
      <c r="X131" s="9">
        <f>VLOOKUP(C131,{"29 - Psychiatrie (Erwachsene)",1;"30 - Kinder- und Jugendpsychiatrie",1;"31 - Psychosomatik",1;"00 - Bitte eine Fachabteilung auswählen",0;0,0},2,0)</f>
        <v>0</v>
      </c>
      <c r="Y131" s="9">
        <f t="shared" si="18"/>
        <v>0</v>
      </c>
      <c r="Z131" s="9">
        <f t="shared" si="19"/>
        <v>0</v>
      </c>
      <c r="AA131" s="9">
        <f t="shared" si="20"/>
        <v>0</v>
      </c>
      <c r="AB131" s="9">
        <f t="shared" si="21"/>
        <v>0</v>
      </c>
      <c r="AC131" s="9">
        <f t="shared" si="22"/>
        <v>0</v>
      </c>
      <c r="AD131" s="9">
        <f t="shared" si="23"/>
        <v>0</v>
      </c>
      <c r="AE131" s="9">
        <f t="shared" si="24"/>
        <v>0</v>
      </c>
      <c r="AF131" s="9">
        <f>VLOOKUP($K131,{"Ja",1;"Nein",1;"Bitte auswählen",0;"",0;0,0},2,0)</f>
        <v>0</v>
      </c>
    </row>
    <row r="132" spans="2:32" ht="15" customHeight="1" x14ac:dyDescent="0.25">
      <c r="B132" s="78" t="str">
        <f t="shared" si="15"/>
        <v>!!!</v>
      </c>
      <c r="C132" s="293"/>
      <c r="D132" s="272"/>
      <c r="E132" s="294"/>
      <c r="F132" s="295"/>
      <c r="G132" s="295"/>
      <c r="H132" s="295"/>
      <c r="I132" s="295"/>
      <c r="J132" s="296" t="str">
        <f t="shared" si="16"/>
        <v/>
      </c>
      <c r="K132" s="297"/>
      <c r="L132" s="124"/>
      <c r="M132" s="134" t="str">
        <f>VLOOKUP(C131,{"29 - Psychiatrie (Erwachsene)","Einrichtungen2";"30 - Kinder- und Jugendpsychiatrie","Einrichtungen2";"31 - Psychosomatik","Einrichtungen2";"00 - Bitte eine Einrichtung auswählen","Leer";0,"Leer"},2,0)</f>
        <v>Leer</v>
      </c>
      <c r="U132" s="9">
        <f t="shared" si="17"/>
        <v>0</v>
      </c>
      <c r="V132" s="9" t="str">
        <f>VLOOKUP($C132,{"29 - Psychiatrie (Erwachsene)","BGI";"30 - Kinder- und Jugendpsychiatrie","BGII";"31 - Psychosomatik","BGI";"00 - Bitte eine Fachabteilung auswählen","LEER";0,"Leer"},2,0)</f>
        <v>Leer</v>
      </c>
      <c r="W132" s="9" t="str">
        <f>VLOOKUP($C132,{"29 - Psychiatrie (Erwachsene)","JN";"30 - Kinder- und Jugendpsychiatrie","JN";"31 - Psychosomatik","JN";"00 - Bitte eine Fachabteilung auswählen","LEER";0,"Leer"},2,0)</f>
        <v>Leer</v>
      </c>
      <c r="X132" s="9">
        <f>VLOOKUP(C132,{"29 - Psychiatrie (Erwachsene)",1;"30 - Kinder- und Jugendpsychiatrie",1;"31 - Psychosomatik",1;"00 - Bitte eine Fachabteilung auswählen",0;0,0},2,0)</f>
        <v>0</v>
      </c>
      <c r="Y132" s="9">
        <f t="shared" si="18"/>
        <v>0</v>
      </c>
      <c r="Z132" s="9">
        <f t="shared" si="19"/>
        <v>0</v>
      </c>
      <c r="AA132" s="9">
        <f t="shared" si="20"/>
        <v>0</v>
      </c>
      <c r="AB132" s="9">
        <f t="shared" si="21"/>
        <v>0</v>
      </c>
      <c r="AC132" s="9">
        <f t="shared" si="22"/>
        <v>0</v>
      </c>
      <c r="AD132" s="9">
        <f t="shared" si="23"/>
        <v>0</v>
      </c>
      <c r="AE132" s="9">
        <f t="shared" si="24"/>
        <v>0</v>
      </c>
      <c r="AF132" s="9">
        <f>VLOOKUP($K132,{"Ja",1;"Nein",1;"Bitte auswählen",0;"",0;0,0},2,0)</f>
        <v>0</v>
      </c>
    </row>
    <row r="133" spans="2:32" ht="15" customHeight="1" x14ac:dyDescent="0.25">
      <c r="B133" s="78" t="str">
        <f t="shared" si="15"/>
        <v>!!!</v>
      </c>
      <c r="C133" s="293"/>
      <c r="D133" s="272"/>
      <c r="E133" s="294"/>
      <c r="F133" s="295"/>
      <c r="G133" s="295"/>
      <c r="H133" s="295"/>
      <c r="I133" s="295"/>
      <c r="J133" s="296" t="str">
        <f t="shared" si="16"/>
        <v/>
      </c>
      <c r="K133" s="297"/>
      <c r="L133" s="124"/>
      <c r="M133" s="134" t="str">
        <f>VLOOKUP(C132,{"29 - Psychiatrie (Erwachsene)","Einrichtungen2";"30 - Kinder- und Jugendpsychiatrie","Einrichtungen2";"31 - Psychosomatik","Einrichtungen2";"00 - Bitte eine Einrichtung auswählen","Leer";0,"Leer"},2,0)</f>
        <v>Leer</v>
      </c>
      <c r="U133" s="9">
        <f t="shared" si="17"/>
        <v>0</v>
      </c>
      <c r="V133" s="9" t="str">
        <f>VLOOKUP($C133,{"29 - Psychiatrie (Erwachsene)","BGI";"30 - Kinder- und Jugendpsychiatrie","BGII";"31 - Psychosomatik","BGI";"00 - Bitte eine Fachabteilung auswählen","LEER";0,"Leer"},2,0)</f>
        <v>Leer</v>
      </c>
      <c r="W133" s="9" t="str">
        <f>VLOOKUP($C133,{"29 - Psychiatrie (Erwachsene)","JN";"30 - Kinder- und Jugendpsychiatrie","JN";"31 - Psychosomatik","JN";"00 - Bitte eine Fachabteilung auswählen","LEER";0,"Leer"},2,0)</f>
        <v>Leer</v>
      </c>
      <c r="X133" s="9">
        <f>VLOOKUP(C133,{"29 - Psychiatrie (Erwachsene)",1;"30 - Kinder- und Jugendpsychiatrie",1;"31 - Psychosomatik",1;"00 - Bitte eine Fachabteilung auswählen",0;0,0},2,0)</f>
        <v>0</v>
      </c>
      <c r="Y133" s="9">
        <f t="shared" si="18"/>
        <v>0</v>
      </c>
      <c r="Z133" s="9">
        <f t="shared" si="19"/>
        <v>0</v>
      </c>
      <c r="AA133" s="9">
        <f t="shared" si="20"/>
        <v>0</v>
      </c>
      <c r="AB133" s="9">
        <f t="shared" si="21"/>
        <v>0</v>
      </c>
      <c r="AC133" s="9">
        <f t="shared" si="22"/>
        <v>0</v>
      </c>
      <c r="AD133" s="9">
        <f t="shared" si="23"/>
        <v>0</v>
      </c>
      <c r="AE133" s="9">
        <f t="shared" si="24"/>
        <v>0</v>
      </c>
      <c r="AF133" s="9">
        <f>VLOOKUP($K133,{"Ja",1;"Nein",1;"Bitte auswählen",0;"",0;0,0},2,0)</f>
        <v>0</v>
      </c>
    </row>
    <row r="134" spans="2:32" ht="15" customHeight="1" x14ac:dyDescent="0.25">
      <c r="B134" s="78" t="str">
        <f t="shared" si="15"/>
        <v>!!!</v>
      </c>
      <c r="C134" s="293"/>
      <c r="D134" s="272"/>
      <c r="E134" s="294"/>
      <c r="F134" s="295"/>
      <c r="G134" s="295"/>
      <c r="H134" s="295"/>
      <c r="I134" s="295"/>
      <c r="J134" s="296" t="str">
        <f t="shared" si="16"/>
        <v/>
      </c>
      <c r="K134" s="297"/>
      <c r="L134" s="124"/>
      <c r="M134" s="134" t="str">
        <f>VLOOKUP(C133,{"29 - Psychiatrie (Erwachsene)","Einrichtungen2";"30 - Kinder- und Jugendpsychiatrie","Einrichtungen2";"31 - Psychosomatik","Einrichtungen2";"00 - Bitte eine Einrichtung auswählen","Leer";0,"Leer"},2,0)</f>
        <v>Leer</v>
      </c>
      <c r="U134" s="9">
        <f t="shared" si="17"/>
        <v>0</v>
      </c>
      <c r="V134" s="9" t="str">
        <f>VLOOKUP($C134,{"29 - Psychiatrie (Erwachsene)","BGI";"30 - Kinder- und Jugendpsychiatrie","BGII";"31 - Psychosomatik","BGI";"00 - Bitte eine Fachabteilung auswählen","LEER";0,"Leer"},2,0)</f>
        <v>Leer</v>
      </c>
      <c r="W134" s="9" t="str">
        <f>VLOOKUP($C134,{"29 - Psychiatrie (Erwachsene)","JN";"30 - Kinder- und Jugendpsychiatrie","JN";"31 - Psychosomatik","JN";"00 - Bitte eine Fachabteilung auswählen","LEER";0,"Leer"},2,0)</f>
        <v>Leer</v>
      </c>
      <c r="X134" s="9">
        <f>VLOOKUP(C134,{"29 - Psychiatrie (Erwachsene)",1;"30 - Kinder- und Jugendpsychiatrie",1;"31 - Psychosomatik",1;"00 - Bitte eine Fachabteilung auswählen",0;0,0},2,0)</f>
        <v>0</v>
      </c>
      <c r="Y134" s="9">
        <f t="shared" si="18"/>
        <v>0</v>
      </c>
      <c r="Z134" s="9">
        <f t="shared" si="19"/>
        <v>0</v>
      </c>
      <c r="AA134" s="9">
        <f t="shared" si="20"/>
        <v>0</v>
      </c>
      <c r="AB134" s="9">
        <f t="shared" si="21"/>
        <v>0</v>
      </c>
      <c r="AC134" s="9">
        <f t="shared" si="22"/>
        <v>0</v>
      </c>
      <c r="AD134" s="9">
        <f t="shared" si="23"/>
        <v>0</v>
      </c>
      <c r="AE134" s="9">
        <f t="shared" si="24"/>
        <v>0</v>
      </c>
      <c r="AF134" s="9">
        <f>VLOOKUP($K134,{"Ja",1;"Nein",1;"Bitte auswählen",0;"",0;0,0},2,0)</f>
        <v>0</v>
      </c>
    </row>
    <row r="135" spans="2:32" ht="15" customHeight="1" x14ac:dyDescent="0.25">
      <c r="B135" s="78" t="str">
        <f t="shared" si="15"/>
        <v>!!!</v>
      </c>
      <c r="C135" s="293"/>
      <c r="D135" s="272"/>
      <c r="E135" s="297"/>
      <c r="F135" s="295"/>
      <c r="G135" s="295"/>
      <c r="H135" s="295"/>
      <c r="I135" s="295"/>
      <c r="J135" s="296" t="str">
        <f t="shared" si="16"/>
        <v/>
      </c>
      <c r="K135" s="297"/>
      <c r="L135" s="124"/>
      <c r="M135" s="134" t="str">
        <f>VLOOKUP(C134,{"29 - Psychiatrie (Erwachsene)","Einrichtungen2";"30 - Kinder- und Jugendpsychiatrie","Einrichtungen2";"31 - Psychosomatik","Einrichtungen2";"00 - Bitte eine Einrichtung auswählen","Leer";0,"Leer"},2,0)</f>
        <v>Leer</v>
      </c>
      <c r="U135" s="9">
        <f t="shared" si="17"/>
        <v>0</v>
      </c>
      <c r="V135" s="9" t="str">
        <f>VLOOKUP($C135,{"29 - Psychiatrie (Erwachsene)","BGI";"30 - Kinder- und Jugendpsychiatrie","BGII";"31 - Psychosomatik","BGI";"00 - Bitte eine Fachabteilung auswählen","LEER";0,"Leer"},2,0)</f>
        <v>Leer</v>
      </c>
      <c r="W135" s="9" t="str">
        <f>VLOOKUP($C135,{"29 - Psychiatrie (Erwachsene)","JN";"30 - Kinder- und Jugendpsychiatrie","JN";"31 - Psychosomatik","JN";"00 - Bitte eine Fachabteilung auswählen","LEER";0,"Leer"},2,0)</f>
        <v>Leer</v>
      </c>
      <c r="X135" s="9">
        <f>VLOOKUP(C135,{"29 - Psychiatrie (Erwachsene)",1;"30 - Kinder- und Jugendpsychiatrie",1;"31 - Psychosomatik",1;"00 - Bitte eine Fachabteilung auswählen",0;0,0},2,0)</f>
        <v>0</v>
      </c>
      <c r="Y135" s="9">
        <f t="shared" si="18"/>
        <v>0</v>
      </c>
      <c r="Z135" s="9">
        <f t="shared" si="19"/>
        <v>0</v>
      </c>
      <c r="AA135" s="9">
        <f t="shared" si="20"/>
        <v>0</v>
      </c>
      <c r="AB135" s="9">
        <f t="shared" si="21"/>
        <v>0</v>
      </c>
      <c r="AC135" s="9">
        <f t="shared" si="22"/>
        <v>0</v>
      </c>
      <c r="AD135" s="9">
        <f t="shared" si="23"/>
        <v>0</v>
      </c>
      <c r="AE135" s="9">
        <f t="shared" si="24"/>
        <v>0</v>
      </c>
      <c r="AF135" s="9">
        <f>VLOOKUP($K135,{"Ja",1;"Nein",1;"Bitte auswählen",0;"",0;0,0},2,0)</f>
        <v>0</v>
      </c>
    </row>
    <row r="136" spans="2:32" ht="15" customHeight="1" x14ac:dyDescent="0.25">
      <c r="B136" s="79"/>
      <c r="C136" s="68"/>
      <c r="D136" s="68"/>
      <c r="E136" s="68"/>
      <c r="F136" s="68"/>
      <c r="G136" s="68"/>
      <c r="H136" s="68"/>
      <c r="I136" s="68"/>
      <c r="J136" s="68"/>
      <c r="K136" s="68"/>
      <c r="L136" s="90"/>
      <c r="M136" s="134"/>
    </row>
    <row r="137" spans="2:32" ht="15" customHeight="1" x14ac:dyDescent="0.25"/>
  </sheetData>
  <sheetProtection algorithmName="SHA-512" hashValue="0/ZohWRxyH+h5/Q89p13mn9Onn+5Rd/lXWbMCGX0/wH6UIoealxWSmDAGa5psIkDdRkLt8FHCIHqCNdgNvEVxw==" saltValue="EgkaqGWW8Uke3iv19EslDw==" spinCount="100000" sheet="1" selectLockedCells="1" autoFilter="0"/>
  <autoFilter ref="C15:D135"/>
  <mergeCells count="4">
    <mergeCell ref="F14:F15"/>
    <mergeCell ref="C10:K13"/>
    <mergeCell ref="C14:E14"/>
    <mergeCell ref="G14:I14"/>
  </mergeCells>
  <conditionalFormatting sqref="E16:E135">
    <cfRule type="expression" dxfId="93" priority="508">
      <formula>C16=""</formula>
    </cfRule>
    <cfRule type="expression" dxfId="92" priority="2730">
      <formula>C16="00 - Bitte eine Fachabteilung auswählen"</formula>
    </cfRule>
  </conditionalFormatting>
  <conditionalFormatting sqref="D16:D135">
    <cfRule type="expression" dxfId="91" priority="20">
      <formula>C16="00 - Bitte eine Fachabteilung auswählen"</formula>
    </cfRule>
    <cfRule type="expression" dxfId="90" priority="21">
      <formula>C16=""</formula>
    </cfRule>
  </conditionalFormatting>
  <conditionalFormatting sqref="F16:F135">
    <cfRule type="expression" dxfId="89" priority="18">
      <formula>C16=""</formula>
    </cfRule>
    <cfRule type="expression" dxfId="88" priority="19">
      <formula>C16="00 - Bitte eine Fachabteilung auswählen"</formula>
    </cfRule>
  </conditionalFormatting>
  <conditionalFormatting sqref="G16:G135">
    <cfRule type="expression" dxfId="87" priority="16">
      <formula>C16=""</formula>
    </cfRule>
    <cfRule type="expression" dxfId="86" priority="17">
      <formula>C16="00 - Bitte eine Fachabteilung auswählen"</formula>
    </cfRule>
  </conditionalFormatting>
  <conditionalFormatting sqref="H16:H135">
    <cfRule type="expression" dxfId="85" priority="14">
      <formula>$C16=""</formula>
    </cfRule>
    <cfRule type="expression" dxfId="84" priority="15">
      <formula>C16="00 - Bitte eine Fachabteilung auswählen"</formula>
    </cfRule>
  </conditionalFormatting>
  <conditionalFormatting sqref="J16:J135">
    <cfRule type="expression" dxfId="83" priority="8">
      <formula>$C16=""</formula>
    </cfRule>
    <cfRule type="expression" dxfId="82" priority="9">
      <formula>C16="00 - Bitte eine Fachabteilung auswählen"</formula>
    </cfRule>
  </conditionalFormatting>
  <conditionalFormatting sqref="I16:I135">
    <cfRule type="expression" dxfId="81" priority="6">
      <formula>$C16=""</formula>
    </cfRule>
    <cfRule type="expression" dxfId="80" priority="7">
      <formula>C16="00 - Bitte eine Fachabteilung auswählen"</formula>
    </cfRule>
  </conditionalFormatting>
  <conditionalFormatting sqref="K16:K135">
    <cfRule type="expression" dxfId="79" priority="4">
      <formula>$C16=""</formula>
    </cfRule>
    <cfRule type="expression" dxfId="78" priority="5">
      <formula>C16="00 - Bitte eine Fachabteilung auswählen"</formula>
    </cfRule>
  </conditionalFormatting>
  <conditionalFormatting sqref="B16:B135">
    <cfRule type="expression" dxfId="77" priority="3">
      <formula>C16=""</formula>
    </cfRule>
  </conditionalFormatting>
  <conditionalFormatting sqref="C14:E14">
    <cfRule type="expression" dxfId="76" priority="2">
      <formula>C14&lt;&gt;""</formula>
    </cfRule>
  </conditionalFormatting>
  <conditionalFormatting sqref="B14">
    <cfRule type="expression" dxfId="75" priority="1">
      <formula>B14&lt;&gt;""</formula>
    </cfRule>
  </conditionalFormatting>
  <dataValidations xWindow="522" yWindow="600" count="5">
    <dataValidation type="decimal" allowBlank="1" showErrorMessage="1" errorTitle="Achtung" error="Der zulässige Wertebereich ist 0 bis 999,99" sqref="J16:J135">
      <formula1>0</formula1>
      <formula2>999.99</formula2>
    </dataValidation>
    <dataValidation type="list" allowBlank="1" showInputMessage="1" showErrorMessage="1" sqref="C17:C135">
      <formula1>INDIRECT(M17)</formula1>
    </dataValidation>
    <dataValidation type="list" allowBlank="1" showErrorMessage="1" errorTitle="ACHTUNG" error="Bitte wählen Sie einen Eintrag aus der Liste aus" sqref="K16:K135">
      <formula1>INDIRECT(W16)</formula1>
    </dataValidation>
    <dataValidation type="list" allowBlank="1" showInputMessage="1" showErrorMessage="1" errorTitle="ACHTUNG: " error="Zulässige Eingaben: _x000a_29 - Psychiatrie (Erwachsene): a-f_x000a_30 - Kinder- und Jugendpsychiatrie: a-g_x000a_31 - Psychosomatik: a-f_x000a_" promptTitle="Hinweis" prompt="Bitte wählen Sie einen Wert aus der Liste aus." sqref="D16:D135">
      <formula1>INDIRECT(V16)</formula1>
    </dataValidation>
    <dataValidation type="whole" allowBlank="1" showErrorMessage="1" errorTitle="ACHTUNG" error="Zulässige Werte liegen im Bereich von 0 bis 999999" sqref="E16:I135">
      <formula1>0</formula1>
      <formula2>999999</formula2>
    </dataValidation>
  </dataValidations>
  <hyperlinks>
    <hyperlink ref="K3" location="'A4'!D15" display="&lt;&lt; A4"/>
    <hyperlink ref="L3" location="A5.2!D14" display="A5.2 &gt;&gt;"/>
  </hyperlinks>
  <pageMargins left="0.25" right="0.25" top="0.75" bottom="0.75" header="0.3" footer="0.3"/>
  <pageSetup paperSize="9" scale="54" fitToHeight="0" orientation="portrait" r:id="rId1"/>
  <colBreaks count="1" manualBreakCount="1">
    <brk id="12" max="135" man="1"/>
  </colBreaks>
  <legacyDrawing r:id="rId2"/>
  <extLst>
    <ext xmlns:x14="http://schemas.microsoft.com/office/spreadsheetml/2009/9/main" uri="{CCE6A557-97BC-4b89-ADB6-D9C93CAAB3DF}">
      <x14:dataValidations xmlns:xm="http://schemas.microsoft.com/office/excel/2006/main" xWindow="522" yWindow="600" count="1">
        <x14:dataValidation type="list" allowBlank="1" showInputMessage="1" showErrorMessage="1">
          <x14:formula1>
            <xm:f>Auswahldaten!A7:A10</xm:f>
          </x14:formula1>
          <xm:sqref>C16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B1:Z19"/>
  <sheetViews>
    <sheetView showGridLines="0" zoomScaleNormal="100" workbookViewId="0">
      <selection activeCell="H3" sqref="H3"/>
    </sheetView>
  </sheetViews>
  <sheetFormatPr baseColWidth="10" defaultColWidth="11.42578125" defaultRowHeight="15" x14ac:dyDescent="0.25"/>
  <cols>
    <col min="1" max="1" width="4.28515625" style="7" customWidth="1"/>
    <col min="2" max="2" width="11.42578125" style="7" customWidth="1"/>
    <col min="3" max="3" width="34.28515625" style="7" customWidth="1"/>
    <col min="4" max="9" width="22.85546875" style="7" customWidth="1"/>
    <col min="10" max="10" width="11.42578125" style="7"/>
    <col min="11" max="21" width="11.42578125" style="9"/>
    <col min="22" max="26" width="11.42578125" style="30"/>
    <col min="27" max="16384" width="11.42578125" style="7"/>
  </cols>
  <sheetData>
    <row r="1" spans="2:26" s="1" customFormat="1" x14ac:dyDescent="0.25">
      <c r="I1" s="8"/>
      <c r="J1" s="8"/>
      <c r="K1" s="8"/>
      <c r="L1" s="8"/>
      <c r="M1" s="8"/>
      <c r="N1" s="8"/>
      <c r="O1" s="8"/>
      <c r="P1" s="8"/>
      <c r="Q1" s="8"/>
      <c r="R1" s="8"/>
      <c r="S1" s="8"/>
      <c r="T1" s="8"/>
      <c r="U1" s="8"/>
      <c r="V1" s="202"/>
      <c r="W1" s="202"/>
      <c r="X1" s="202"/>
      <c r="Y1" s="202"/>
      <c r="Z1" s="202"/>
    </row>
    <row r="3" spans="2:26" s="57" customFormat="1" ht="30" customHeight="1" x14ac:dyDescent="0.35">
      <c r="B3" s="58" t="s">
        <v>210</v>
      </c>
      <c r="C3" s="48" t="s">
        <v>288</v>
      </c>
      <c r="D3" s="50"/>
      <c r="E3" s="52"/>
      <c r="F3" s="53"/>
      <c r="G3" s="53"/>
      <c r="H3" s="164" t="s">
        <v>121</v>
      </c>
      <c r="I3" s="164" t="s">
        <v>138</v>
      </c>
      <c r="J3" s="131"/>
      <c r="K3" s="56"/>
      <c r="L3" s="56"/>
      <c r="M3" s="56"/>
      <c r="N3" s="56"/>
      <c r="O3" s="56"/>
      <c r="P3" s="56"/>
      <c r="Q3" s="56"/>
      <c r="R3" s="56"/>
      <c r="S3" s="56"/>
      <c r="T3" s="56"/>
      <c r="U3" s="56"/>
    </row>
    <row r="4" spans="2:26" ht="15" customHeight="1" x14ac:dyDescent="0.25">
      <c r="B4" s="21"/>
      <c r="C4" s="21"/>
      <c r="D4" s="21"/>
      <c r="E4" s="21"/>
      <c r="F4" s="21"/>
      <c r="G4" s="21"/>
      <c r="H4" s="21"/>
      <c r="I4" s="21"/>
    </row>
    <row r="5" spans="2:26" ht="15" customHeight="1" x14ac:dyDescent="0.25">
      <c r="B5" s="126"/>
      <c r="C5" s="166" t="str">
        <f ca="1">"Haupt-IK: " &amp; CELL("inhalt",'Angaben KH-Standort'!D26)</f>
        <v xml:space="preserve">Haupt-IK: </v>
      </c>
      <c r="D5" s="86"/>
      <c r="E5" s="166" t="str">
        <f ca="1">"Jahr: " &amp; CELL("inhalt",'Angaben KH-Standort'!D13)</f>
        <v xml:space="preserve">Jahr: </v>
      </c>
      <c r="F5" s="62"/>
      <c r="G5" s="62"/>
      <c r="H5" s="62"/>
      <c r="I5" s="63"/>
    </row>
    <row r="6" spans="2:26" ht="15" customHeight="1" x14ac:dyDescent="0.25">
      <c r="B6" s="127"/>
      <c r="C6" s="167" t="str">
        <f ca="1" xml:space="preserve"> "Standort-ID: " &amp; CELL("inhalt",'Angaben KH-Standort'!D27)</f>
        <v xml:space="preserve">Standort-ID: </v>
      </c>
      <c r="D6" s="88"/>
      <c r="E6" s="167" t="str">
        <f ca="1">CELL("inhalt",'A1'!$F$15) &amp; ". Quartal"</f>
        <v>0. Quartal</v>
      </c>
      <c r="F6" s="65"/>
      <c r="G6" s="65"/>
      <c r="H6" s="65"/>
      <c r="I6" s="66"/>
    </row>
    <row r="7" spans="2:26" ht="15" customHeight="1" x14ac:dyDescent="0.25">
      <c r="B7" s="21"/>
      <c r="C7" s="21"/>
      <c r="D7" s="21"/>
      <c r="E7" s="21"/>
      <c r="F7" s="21"/>
      <c r="G7" s="21"/>
      <c r="H7" s="21"/>
      <c r="I7" s="21"/>
    </row>
    <row r="8" spans="2:26" ht="15" customHeight="1" x14ac:dyDescent="0.25">
      <c r="B8" s="69"/>
      <c r="C8" s="67"/>
      <c r="D8" s="67"/>
      <c r="E8" s="67"/>
      <c r="F8" s="67"/>
      <c r="G8" s="67"/>
      <c r="H8" s="67"/>
      <c r="I8" s="70"/>
      <c r="J8" s="31"/>
      <c r="K8" s="39"/>
    </row>
    <row r="9" spans="2:26" ht="15" customHeight="1" x14ac:dyDescent="0.35">
      <c r="B9" s="71"/>
      <c r="C9" s="45" t="s">
        <v>198</v>
      </c>
      <c r="D9" s="119"/>
      <c r="E9" s="119"/>
      <c r="F9" s="119"/>
      <c r="G9" s="119"/>
      <c r="H9" s="119"/>
      <c r="I9" s="81"/>
    </row>
    <row r="10" spans="2:26" s="1" customFormat="1" ht="15" customHeight="1" x14ac:dyDescent="0.25">
      <c r="B10" s="99"/>
      <c r="C10" s="100" t="s">
        <v>211</v>
      </c>
      <c r="D10" s="100"/>
      <c r="E10" s="100"/>
      <c r="F10" s="100"/>
      <c r="G10" s="100"/>
      <c r="H10" s="100"/>
      <c r="I10" s="199" t="s">
        <v>257</v>
      </c>
      <c r="K10" s="8"/>
      <c r="L10" s="8"/>
      <c r="M10" s="8"/>
      <c r="N10" s="8"/>
      <c r="O10" s="8"/>
      <c r="P10" s="8"/>
      <c r="Q10" s="8"/>
      <c r="R10" s="8"/>
      <c r="S10" s="8"/>
      <c r="T10" s="8"/>
      <c r="U10" s="8"/>
      <c r="V10" s="202"/>
      <c r="W10" s="202"/>
      <c r="X10" s="202"/>
      <c r="Y10" s="202"/>
      <c r="Z10" s="202"/>
    </row>
    <row r="11" spans="2:26" ht="15" customHeight="1" x14ac:dyDescent="0.25">
      <c r="B11" s="71"/>
      <c r="C11" s="46" t="s">
        <v>289</v>
      </c>
      <c r="D11" s="46"/>
      <c r="E11" s="46"/>
      <c r="F11" s="46"/>
      <c r="G11" s="46"/>
      <c r="H11" s="46"/>
      <c r="I11" s="206" t="s">
        <v>285</v>
      </c>
    </row>
    <row r="12" spans="2:26" ht="15" customHeight="1" x14ac:dyDescent="0.25">
      <c r="B12" s="228" t="str">
        <f>IF(O12-N12&gt;0,"!!!","")</f>
        <v/>
      </c>
      <c r="C12" s="371" t="str">
        <f>IF(O12-N12&gt;0,"Es fehlen noch MUSS-ANGABEN in den mit !!! gekennzeichneten Zeilen","")</f>
        <v/>
      </c>
      <c r="D12" s="371"/>
      <c r="E12" s="371"/>
      <c r="F12" s="371"/>
      <c r="G12" s="73"/>
      <c r="H12" s="73"/>
      <c r="I12" s="198" t="s">
        <v>258</v>
      </c>
      <c r="N12" s="9">
        <f>SUM(N14:N17)</f>
        <v>0</v>
      </c>
      <c r="O12" s="9">
        <f>SUM(O14:O17)</f>
        <v>0</v>
      </c>
    </row>
    <row r="13" spans="2:26" ht="46.9" customHeight="1" x14ac:dyDescent="0.25">
      <c r="B13" s="71"/>
      <c r="C13" s="232" t="s">
        <v>16</v>
      </c>
      <c r="D13" s="282" t="s">
        <v>245</v>
      </c>
      <c r="E13" s="282" t="s">
        <v>381</v>
      </c>
      <c r="F13" s="231" t="s">
        <v>246</v>
      </c>
      <c r="G13" s="174" t="s">
        <v>143</v>
      </c>
      <c r="H13" s="77"/>
      <c r="I13" s="72"/>
    </row>
    <row r="14" spans="2:26" ht="15" customHeight="1" x14ac:dyDescent="0.25">
      <c r="B14" s="78" t="str">
        <f>IF(SUM(O14:R14)&lt;4,"!!!","")</f>
        <v>!!!</v>
      </c>
      <c r="C14" s="275" t="str">
        <f>VLOOKUP(K14,{"29 - Psychiatrie (Erwachsene)","29 - Psychiatrie (Erwachsene)";"30 - Kinder- und Jugendpsychiatrie","30 - Kinder- und Jugendpsychiatrie";"31 - Psychosomatik","31 - Psychosomatik";"00 - Bitte eine Fachabteilung auswählen","";"Bitte eine Fachabteilung auswählen","";0,""},2,0)</f>
        <v/>
      </c>
      <c r="D14" s="298"/>
      <c r="E14" s="276"/>
      <c r="F14" s="276"/>
      <c r="G14" s="121"/>
      <c r="H14" s="77"/>
      <c r="I14" s="72"/>
      <c r="K14" s="9" t="str">
        <f>'Angaben KH-Standort'!D30</f>
        <v>00 - Bitte eine Fachabteilung auswählen</v>
      </c>
      <c r="L14" s="9" t="str">
        <f>VLOOKUP(C14,{"29 - Psychiatrie (Erwachsene)","JN";"30 - Kinder- und Jugendpsychiatrie","JN";"31 - Psychosomatik","JN";"99 - Keine weitere Einrichtung","Leer";"Bitte eine Fachabteilung auswählen","";"","Leer"},2,0)</f>
        <v>Leer</v>
      </c>
      <c r="N14" s="9">
        <f>IF(LEN(B14)&gt;0,0,1)</f>
        <v>0</v>
      </c>
      <c r="O14" s="9">
        <f>VLOOKUP(C14,{"29 - Psychiatrie (Erwachsene)",1;"30 - Kinder- und Jugendpsychiatrie",1;"31 - Psychosomatik",1;"00 - Bitte eine Fachabteilung auswählen",0;"",0},2,0)</f>
        <v>0</v>
      </c>
      <c r="P14" s="9">
        <f t="shared" ref="P14:R16" si="0">IF(LEN(D14)&gt;0,1,0)</f>
        <v>0</v>
      </c>
      <c r="Q14" s="9">
        <f t="shared" si="0"/>
        <v>0</v>
      </c>
      <c r="R14" s="9">
        <f t="shared" si="0"/>
        <v>0</v>
      </c>
    </row>
    <row r="15" spans="2:26" ht="15" customHeight="1" x14ac:dyDescent="0.25">
      <c r="B15" s="78" t="str">
        <f>IF(SUM(O15:R15)&lt;4,"!!!","")</f>
        <v>!!!</v>
      </c>
      <c r="C15" s="275" t="str">
        <f>VLOOKUP(K15,{"29 - Psychiatrie (Erwachsene)","29 - Psychiatrie (Erwachsene)";"30 - Kinder- und Jugendpsychiatrie","30 - Kinder- und Jugendpsychiatrie";"31 - Psychosomatik","31 - Psychosomatik";"00 - Bitte eine Fachabteilung auswählen","";"Bitte eine Fachabteilung auswählen","";0,""},2,0)</f>
        <v/>
      </c>
      <c r="D15" s="298"/>
      <c r="E15" s="276"/>
      <c r="F15" s="276"/>
      <c r="G15" s="121"/>
      <c r="H15" s="77"/>
      <c r="I15" s="72"/>
      <c r="K15" s="9">
        <f>'Angaben KH-Standort'!D31</f>
        <v>0</v>
      </c>
      <c r="L15" s="9" t="str">
        <f>VLOOKUP(C15,{"29 - Psychiatrie (Erwachsene)","JN";"30 - Kinder- und Jugendpsychiatrie","JN";"31 - Psychosomatik","JN";"99 - Keine weitere Einrichtung","Leer";"Bitte eine Fachabteilung auswählen","";"","Leer"},2,0)</f>
        <v>Leer</v>
      </c>
      <c r="N15" s="9">
        <f t="shared" ref="N15:N16" si="1">IF(LEN(B15)&gt;0,0,1)</f>
        <v>0</v>
      </c>
      <c r="O15" s="9">
        <f>VLOOKUP(C15,{"29 - Psychiatrie (Erwachsene)",1;"30 - Kinder- und Jugendpsychiatrie",1;"31 - Psychosomatik",1;"00 - Bitte eine Fachabteilung auswählen",0;"",0},2,0)</f>
        <v>0</v>
      </c>
      <c r="P15" s="9">
        <f t="shared" si="0"/>
        <v>0</v>
      </c>
      <c r="Q15" s="9">
        <f t="shared" si="0"/>
        <v>0</v>
      </c>
      <c r="R15" s="9">
        <f t="shared" si="0"/>
        <v>0</v>
      </c>
    </row>
    <row r="16" spans="2:26" ht="15" customHeight="1" x14ac:dyDescent="0.25">
      <c r="B16" s="78" t="str">
        <f>IF(SUM(O16:R16)&lt;4,"!!!","")</f>
        <v>!!!</v>
      </c>
      <c r="C16" s="275" t="str">
        <f>VLOOKUP(K16,{"29 - Psychiatrie (Erwachsene)","29 - Psychiatrie (Erwachsene)";"30 - Kinder- und Jugendpsychiatrie","30 - Kinder- und Jugendpsychiatrie";"31 - Psychosomatik","31 - Psychosomatik";"00 - Bitte eine Fachabteilung auswählen","";"Bitte eine Fachabteilung auswählen","";0,""},2,0)</f>
        <v/>
      </c>
      <c r="D16" s="299"/>
      <c r="E16" s="276"/>
      <c r="F16" s="276"/>
      <c r="G16" s="121"/>
      <c r="H16" s="77"/>
      <c r="I16" s="72"/>
      <c r="J16" s="28"/>
      <c r="K16" s="9">
        <f>'Angaben KH-Standort'!D32</f>
        <v>0</v>
      </c>
      <c r="L16" s="9" t="str">
        <f>VLOOKUP(C16,{"29 - Psychiatrie (Erwachsene)","JN";"30 - Kinder- und Jugendpsychiatrie","JN";"31 - Psychosomatik","JN";"99 - Keine weitere Einrichtung","Leer";"Bitte eine Fachabteilung auswählen","";"","Leer"},2,0)</f>
        <v>Leer</v>
      </c>
      <c r="N16" s="9">
        <f t="shared" si="1"/>
        <v>0</v>
      </c>
      <c r="O16" s="9">
        <f>VLOOKUP(C16,{"29 - Psychiatrie (Erwachsene)",1;"30 - Kinder- und Jugendpsychiatrie",1;"31 - Psychosomatik",1;"00 - Bitte eine Fachabteilung auswählen",0;"",0},2,0)</f>
        <v>0</v>
      </c>
      <c r="P16" s="9">
        <f t="shared" si="0"/>
        <v>0</v>
      </c>
      <c r="Q16" s="9">
        <f t="shared" si="0"/>
        <v>0</v>
      </c>
      <c r="R16" s="9">
        <f t="shared" si="0"/>
        <v>0</v>
      </c>
    </row>
    <row r="17" spans="2:9" ht="15" customHeight="1" x14ac:dyDescent="0.25">
      <c r="B17" s="79"/>
      <c r="C17" s="68"/>
      <c r="D17" s="68"/>
      <c r="E17" s="68"/>
      <c r="F17" s="68"/>
      <c r="G17" s="68"/>
      <c r="H17" s="68"/>
      <c r="I17" s="81"/>
    </row>
    <row r="18" spans="2:9" ht="15.75" customHeight="1" x14ac:dyDescent="0.25"/>
    <row r="19" spans="2:9" ht="15.75" customHeight="1" x14ac:dyDescent="0.25"/>
  </sheetData>
  <sheetProtection algorithmName="SHA-512" hashValue="c/eGOsMOvQbjlmqryRuu21Ku3kaj7ERJGZhWpiU1/FjQu6DB4EPphClBHNa3E3YErgT+uskYHygCcQ0GyYEMIA==" saltValue="iU+NYNdklhhYsRCB/iAFkA==" spinCount="100000" sheet="1" selectLockedCells="1"/>
  <mergeCells count="1">
    <mergeCell ref="C12:F12"/>
  </mergeCells>
  <conditionalFormatting sqref="E14:E16">
    <cfRule type="expression" dxfId="74" priority="14" stopIfTrue="1">
      <formula>C14=""</formula>
    </cfRule>
  </conditionalFormatting>
  <conditionalFormatting sqref="D14:D16">
    <cfRule type="expression" dxfId="73" priority="17" stopIfTrue="1">
      <formula>C14=""</formula>
    </cfRule>
  </conditionalFormatting>
  <conditionalFormatting sqref="C14:C16">
    <cfRule type="expression" dxfId="72" priority="32" stopIfTrue="1">
      <formula>C14=0</formula>
    </cfRule>
  </conditionalFormatting>
  <conditionalFormatting sqref="F14:F16">
    <cfRule type="expression" dxfId="71" priority="11" stopIfTrue="1">
      <formula>C14=""</formula>
    </cfRule>
  </conditionalFormatting>
  <conditionalFormatting sqref="B14:B16">
    <cfRule type="expression" dxfId="70" priority="4">
      <formula>C14=""</formula>
    </cfRule>
  </conditionalFormatting>
  <conditionalFormatting sqref="C14:C16">
    <cfRule type="expression" dxfId="69" priority="3">
      <formula>C14=""</formula>
    </cfRule>
  </conditionalFormatting>
  <conditionalFormatting sqref="C12:F12">
    <cfRule type="expression" dxfId="68" priority="2">
      <formula>C12&lt;&gt;""</formula>
    </cfRule>
  </conditionalFormatting>
  <conditionalFormatting sqref="B12">
    <cfRule type="expression" dxfId="67" priority="1">
      <formula>B12&lt;&gt;""</formula>
    </cfRule>
  </conditionalFormatting>
  <dataValidations count="3">
    <dataValidation type="decimal" allowBlank="1" showInputMessage="1" showErrorMessage="1" errorTitle="ACHTUNG" error="Bitte eine Zahl zwischen 0,00 und 999,99 auswählen!" sqref="D14:D16">
      <formula1>0</formula1>
      <formula2>999.99</formula2>
    </dataValidation>
    <dataValidation type="list" allowBlank="1" showInputMessage="1" showErrorMessage="1" sqref="E14:E16">
      <formula1>INDIRECT(L14)</formula1>
    </dataValidation>
    <dataValidation type="list" allowBlank="1" showInputMessage="1" showErrorMessage="1" sqref="F14:F16">
      <formula1>INDIRECT(L14)</formula1>
    </dataValidation>
  </dataValidations>
  <hyperlinks>
    <hyperlink ref="H3" location="A5.1!C15" display="&lt;&lt; A5.1"/>
    <hyperlink ref="I3" location="A5.3!C14" display="A5.3 &gt;&gt;"/>
  </hyperlinks>
  <pageMargins left="0.25" right="0.25" top="0.75" bottom="0.75" header="0.3" footer="0.3"/>
  <pageSetup paperSize="9" scale="64" orientation="landscape" r:id="rId1"/>
  <colBreaks count="1" manualBreakCount="1">
    <brk id="9" max="30"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B2:AL159"/>
  <sheetViews>
    <sheetView showGridLines="0" topLeftCell="B1" zoomScaleNormal="100" workbookViewId="0">
      <selection activeCell="C15" sqref="C15"/>
    </sheetView>
  </sheetViews>
  <sheetFormatPr baseColWidth="10" defaultColWidth="11.42578125" defaultRowHeight="15" x14ac:dyDescent="0.25"/>
  <cols>
    <col min="1" max="1" width="4.28515625" style="1" customWidth="1"/>
    <col min="2" max="2" width="11.42578125" style="1" customWidth="1"/>
    <col min="3" max="3" width="31.42578125" style="1" customWidth="1"/>
    <col min="4" max="4" width="45.85546875" style="1" bestFit="1" customWidth="1"/>
    <col min="5" max="5" width="29.140625" style="1" customWidth="1"/>
    <col min="6" max="6" width="14.42578125" style="1" customWidth="1"/>
    <col min="7" max="7" width="14.85546875" style="1" customWidth="1"/>
    <col min="8" max="8" width="57" style="1" customWidth="1"/>
    <col min="9" max="9" width="11.42578125" style="1" customWidth="1"/>
    <col min="10" max="35" width="11.42578125" style="8"/>
    <col min="36" max="38" width="11.42578125" style="202"/>
    <col min="39" max="16384" width="11.42578125" style="1"/>
  </cols>
  <sheetData>
    <row r="2" spans="2:38" s="7" customFormat="1" x14ac:dyDescent="0.25">
      <c r="K2" s="9"/>
      <c r="L2" s="9"/>
      <c r="M2" s="9"/>
      <c r="N2" s="9"/>
      <c r="O2" s="9"/>
      <c r="P2" s="9"/>
      <c r="Q2" s="9"/>
      <c r="R2" s="9"/>
      <c r="S2" s="9"/>
      <c r="T2" s="9"/>
      <c r="U2" s="9"/>
      <c r="V2" s="9"/>
      <c r="W2" s="9"/>
      <c r="X2" s="9"/>
      <c r="Y2" s="9"/>
      <c r="Z2" s="9"/>
      <c r="AA2" s="9"/>
      <c r="AB2" s="9"/>
      <c r="AC2" s="9"/>
      <c r="AD2" s="9"/>
      <c r="AE2" s="9"/>
      <c r="AF2" s="9"/>
      <c r="AG2" s="9"/>
      <c r="AH2" s="9"/>
      <c r="AI2" s="9"/>
      <c r="AJ2" s="30"/>
      <c r="AK2" s="30"/>
      <c r="AL2" s="30"/>
    </row>
    <row r="3" spans="2:38" s="57" customFormat="1" ht="30" customHeight="1" x14ac:dyDescent="0.35">
      <c r="B3" s="58" t="s">
        <v>209</v>
      </c>
      <c r="C3" s="48" t="s">
        <v>276</v>
      </c>
      <c r="D3" s="50"/>
      <c r="E3" s="53"/>
      <c r="F3" s="53"/>
      <c r="G3" s="164" t="s">
        <v>139</v>
      </c>
      <c r="H3" s="164" t="s">
        <v>130</v>
      </c>
      <c r="I3" s="159"/>
      <c r="J3" s="136"/>
      <c r="K3" s="56"/>
      <c r="L3" s="56"/>
      <c r="M3" s="56"/>
      <c r="N3" s="56"/>
      <c r="O3" s="56"/>
      <c r="P3" s="56"/>
      <c r="Q3" s="56"/>
      <c r="R3" s="56"/>
      <c r="S3" s="56"/>
      <c r="T3" s="56"/>
      <c r="U3" s="56"/>
      <c r="V3" s="56"/>
      <c r="W3" s="56"/>
      <c r="X3" s="56"/>
      <c r="Y3" s="56"/>
      <c r="Z3" s="56"/>
      <c r="AA3" s="56"/>
      <c r="AB3" s="56"/>
      <c r="AC3" s="56"/>
      <c r="AD3" s="56"/>
      <c r="AE3" s="56"/>
      <c r="AF3" s="56"/>
      <c r="AG3" s="56"/>
      <c r="AH3" s="56"/>
      <c r="AI3" s="56"/>
    </row>
    <row r="4" spans="2:38" s="7" customFormat="1" ht="15" customHeight="1" x14ac:dyDescent="0.25">
      <c r="B4" s="21"/>
      <c r="C4" s="21"/>
      <c r="D4" s="21"/>
      <c r="E4" s="21"/>
      <c r="F4" s="21"/>
      <c r="G4" s="21"/>
      <c r="H4" s="21"/>
      <c r="I4" s="21"/>
      <c r="J4" s="21"/>
      <c r="K4" s="9"/>
      <c r="L4" s="9"/>
      <c r="M4" s="9"/>
      <c r="N4" s="9"/>
      <c r="O4" s="9"/>
      <c r="P4" s="9"/>
      <c r="Q4" s="9"/>
      <c r="R4" s="9"/>
      <c r="S4" s="9"/>
      <c r="T4" s="9"/>
      <c r="U4" s="9"/>
      <c r="V4" s="9"/>
      <c r="W4" s="9"/>
      <c r="X4" s="9"/>
      <c r="Y4" s="9"/>
      <c r="Z4" s="9"/>
      <c r="AA4" s="9"/>
      <c r="AB4" s="9"/>
      <c r="AC4" s="9"/>
      <c r="AD4" s="9"/>
      <c r="AE4" s="9"/>
      <c r="AF4" s="9"/>
      <c r="AG4" s="9"/>
      <c r="AH4" s="9"/>
      <c r="AI4" s="9"/>
      <c r="AJ4" s="30"/>
      <c r="AK4" s="30"/>
      <c r="AL4" s="30"/>
    </row>
    <row r="5" spans="2:38" s="7" customFormat="1" ht="15" customHeight="1" x14ac:dyDescent="0.25">
      <c r="B5" s="61"/>
      <c r="C5" s="166" t="str">
        <f ca="1">"Haupt-IK: " &amp; CELL("inhalt",'Angaben KH-Standort'!D26)</f>
        <v xml:space="preserve">Haupt-IK: </v>
      </c>
      <c r="D5" s="86"/>
      <c r="E5" s="166" t="str">
        <f ca="1">"Jahr: " &amp; CELL("inhalt",'Angaben KH-Standort'!D13)</f>
        <v xml:space="preserve">Jahr: </v>
      </c>
      <c r="F5" s="62"/>
      <c r="G5" s="62"/>
      <c r="H5" s="62"/>
      <c r="I5" s="62"/>
      <c r="J5" s="132"/>
      <c r="K5" s="9"/>
      <c r="L5" s="9"/>
      <c r="M5" s="9"/>
      <c r="N5" s="9"/>
      <c r="O5" s="9"/>
      <c r="P5" s="9"/>
      <c r="Q5" s="9"/>
      <c r="R5" s="9"/>
      <c r="S5" s="9"/>
      <c r="T5" s="9"/>
      <c r="U5" s="9"/>
      <c r="V5" s="9"/>
      <c r="W5" s="9"/>
      <c r="X5" s="9"/>
      <c r="Y5" s="9"/>
      <c r="Z5" s="9"/>
      <c r="AA5" s="9"/>
      <c r="AB5" s="9"/>
      <c r="AC5" s="9"/>
      <c r="AD5" s="9"/>
      <c r="AE5" s="9"/>
      <c r="AF5" s="9"/>
      <c r="AG5" s="9"/>
      <c r="AH5" s="9"/>
      <c r="AI5" s="9"/>
      <c r="AJ5" s="30"/>
      <c r="AK5" s="30"/>
      <c r="AL5" s="30"/>
    </row>
    <row r="6" spans="2:38" s="7" customFormat="1" ht="15" customHeight="1" x14ac:dyDescent="0.25">
      <c r="B6" s="64"/>
      <c r="C6" s="167" t="str">
        <f ca="1" xml:space="preserve"> "Standort-ID: " &amp; CELL("inhalt",'Angaben KH-Standort'!D27)</f>
        <v xml:space="preserve">Standort-ID: </v>
      </c>
      <c r="D6" s="88"/>
      <c r="E6" s="167" t="str">
        <f ca="1">CELL("inhalt",'A1'!$F$15) &amp; ". Quartal"</f>
        <v>0. Quartal</v>
      </c>
      <c r="F6" s="65"/>
      <c r="G6" s="65"/>
      <c r="H6" s="65"/>
      <c r="I6" s="65"/>
      <c r="J6" s="132"/>
      <c r="K6" s="9"/>
      <c r="L6" s="9"/>
      <c r="M6" s="9"/>
      <c r="N6" s="9"/>
      <c r="O6" s="9"/>
      <c r="P6" s="9"/>
      <c r="Q6" s="9"/>
      <c r="R6" s="9"/>
      <c r="S6" s="9"/>
      <c r="T6" s="9"/>
      <c r="U6" s="9"/>
      <c r="V6" s="9"/>
      <c r="W6" s="9"/>
      <c r="X6" s="9"/>
      <c r="Y6" s="9"/>
      <c r="Z6" s="9"/>
      <c r="AA6" s="9"/>
      <c r="AB6" s="9"/>
      <c r="AC6" s="9"/>
      <c r="AD6" s="9"/>
      <c r="AE6" s="9"/>
      <c r="AF6" s="9"/>
      <c r="AG6" s="9"/>
      <c r="AH6" s="9"/>
      <c r="AI6" s="9"/>
      <c r="AJ6" s="30"/>
      <c r="AK6" s="30"/>
      <c r="AL6" s="30"/>
    </row>
    <row r="7" spans="2:38" s="7" customFormat="1" ht="15" customHeight="1" x14ac:dyDescent="0.25">
      <c r="B7" s="21"/>
      <c r="C7" s="21"/>
      <c r="D7" s="21"/>
      <c r="E7" s="21"/>
      <c r="F7" s="21"/>
      <c r="G7" s="21"/>
      <c r="H7" s="21"/>
      <c r="I7" s="21"/>
      <c r="J7" s="21"/>
      <c r="K7" s="9"/>
      <c r="L7" s="9"/>
      <c r="M7" s="9"/>
      <c r="N7" s="9"/>
      <c r="O7" s="9"/>
      <c r="P7" s="9"/>
      <c r="Q7" s="9"/>
      <c r="R7" s="9"/>
      <c r="S7" s="9"/>
      <c r="T7" s="9"/>
      <c r="U7" s="9"/>
      <c r="V7" s="9"/>
      <c r="W7" s="9"/>
      <c r="X7" s="9"/>
      <c r="Y7" s="9"/>
      <c r="Z7" s="9"/>
      <c r="AA7" s="9"/>
      <c r="AB7" s="9"/>
      <c r="AC7" s="9"/>
      <c r="AD7" s="9"/>
      <c r="AE7" s="9"/>
      <c r="AF7" s="9"/>
      <c r="AG7" s="9"/>
      <c r="AH7" s="9"/>
      <c r="AI7" s="9"/>
      <c r="AJ7" s="30"/>
      <c r="AK7" s="30"/>
      <c r="AL7" s="30"/>
    </row>
    <row r="8" spans="2:38" s="7" customFormat="1" ht="15" customHeight="1" x14ac:dyDescent="0.25">
      <c r="B8" s="69"/>
      <c r="C8" s="67"/>
      <c r="D8" s="67"/>
      <c r="E8" s="67"/>
      <c r="F8" s="67"/>
      <c r="G8" s="67"/>
      <c r="H8" s="67"/>
      <c r="I8" s="67"/>
      <c r="J8" s="25"/>
      <c r="K8" s="9"/>
      <c r="L8" s="9"/>
      <c r="M8" s="9"/>
      <c r="N8" s="9"/>
      <c r="O8" s="9"/>
      <c r="P8" s="9"/>
      <c r="Q8" s="9"/>
      <c r="R8" s="9"/>
      <c r="S8" s="9"/>
      <c r="T8" s="9"/>
      <c r="U8" s="9"/>
      <c r="V8" s="9"/>
      <c r="W8" s="9"/>
      <c r="X8" s="9"/>
      <c r="Y8" s="9"/>
      <c r="Z8" s="9"/>
      <c r="AA8" s="9"/>
      <c r="AB8" s="9"/>
      <c r="AC8" s="9"/>
      <c r="AD8" s="9"/>
      <c r="AE8" s="9"/>
      <c r="AF8" s="9"/>
      <c r="AG8" s="9"/>
      <c r="AH8" s="9"/>
      <c r="AI8" s="9"/>
      <c r="AJ8" s="30"/>
      <c r="AK8" s="30"/>
      <c r="AL8" s="30"/>
    </row>
    <row r="9" spans="2:38" s="7" customFormat="1" ht="15" customHeight="1" x14ac:dyDescent="0.35">
      <c r="B9" s="71"/>
      <c r="C9" s="45" t="s">
        <v>198</v>
      </c>
      <c r="D9" s="119"/>
      <c r="E9" s="119"/>
      <c r="F9" s="119"/>
      <c r="G9" s="46"/>
      <c r="H9" s="199" t="s">
        <v>257</v>
      </c>
      <c r="I9" s="84"/>
      <c r="J9" s="25"/>
      <c r="K9" s="9"/>
      <c r="L9" s="9"/>
      <c r="M9" s="9"/>
      <c r="N9" s="9"/>
      <c r="O9" s="9"/>
      <c r="P9" s="9"/>
      <c r="Q9" s="9"/>
      <c r="R9" s="9"/>
      <c r="S9" s="9"/>
      <c r="T9" s="9"/>
      <c r="U9" s="9"/>
      <c r="V9" s="9"/>
      <c r="W9" s="9"/>
      <c r="X9" s="9"/>
      <c r="Y9" s="9"/>
      <c r="Z9" s="9"/>
      <c r="AA9" s="9"/>
      <c r="AB9" s="9"/>
      <c r="AC9" s="9"/>
      <c r="AD9" s="9"/>
      <c r="AE9" s="9"/>
      <c r="AF9" s="9"/>
      <c r="AG9" s="9"/>
      <c r="AH9" s="9"/>
      <c r="AI9" s="9"/>
      <c r="AJ9" s="30"/>
      <c r="AK9" s="30"/>
      <c r="AL9" s="30"/>
    </row>
    <row r="10" spans="2:38" ht="15" customHeight="1" x14ac:dyDescent="0.25">
      <c r="B10" s="99"/>
      <c r="C10" s="383" t="s">
        <v>292</v>
      </c>
      <c r="D10" s="373"/>
      <c r="E10" s="373"/>
      <c r="F10" s="373"/>
      <c r="G10" s="373"/>
      <c r="H10" s="206" t="s">
        <v>285</v>
      </c>
      <c r="I10" s="100"/>
      <c r="J10" s="6"/>
    </row>
    <row r="11" spans="2:38" s="7" customFormat="1" x14ac:dyDescent="0.25">
      <c r="B11" s="71"/>
      <c r="C11" s="373"/>
      <c r="D11" s="373"/>
      <c r="E11" s="373"/>
      <c r="F11" s="373"/>
      <c r="G11" s="373"/>
      <c r="H11" s="198" t="s">
        <v>258</v>
      </c>
      <c r="I11" s="46"/>
      <c r="J11" s="25"/>
      <c r="K11" s="9"/>
      <c r="L11" s="9"/>
      <c r="M11" s="9"/>
      <c r="N11" s="9"/>
      <c r="O11" s="9"/>
      <c r="P11" s="9"/>
      <c r="Q11" s="9"/>
      <c r="R11" s="9"/>
      <c r="S11" s="9"/>
      <c r="T11" s="9"/>
      <c r="U11" s="9"/>
      <c r="V11" s="9"/>
      <c r="W11" s="9"/>
      <c r="X11" s="9"/>
      <c r="Y11" s="9"/>
      <c r="Z11" s="9"/>
      <c r="AA11" s="9"/>
      <c r="AB11" s="9"/>
      <c r="AC11" s="9"/>
      <c r="AD11" s="9"/>
      <c r="AE11" s="9"/>
      <c r="AF11" s="9"/>
      <c r="AG11" s="9"/>
      <c r="AH11" s="9"/>
      <c r="AI11" s="9"/>
      <c r="AJ11" s="30"/>
      <c r="AK11" s="30"/>
      <c r="AL11" s="30"/>
    </row>
    <row r="12" spans="2:38" s="7" customFormat="1" x14ac:dyDescent="0.25">
      <c r="B12" s="71"/>
      <c r="C12" s="373"/>
      <c r="D12" s="373"/>
      <c r="E12" s="373"/>
      <c r="F12" s="373"/>
      <c r="G12" s="373"/>
      <c r="H12" s="80"/>
      <c r="I12" s="46"/>
      <c r="J12" s="25"/>
      <c r="K12" s="9"/>
      <c r="L12" s="9"/>
      <c r="M12" s="9"/>
      <c r="N12" s="9"/>
      <c r="O12" s="9"/>
      <c r="P12" s="9"/>
      <c r="Q12" s="9"/>
      <c r="R12" s="9"/>
      <c r="S12" s="9"/>
      <c r="T12" s="9"/>
      <c r="U12" s="9"/>
      <c r="V12" s="9"/>
      <c r="W12" s="9"/>
      <c r="X12" s="9"/>
      <c r="Y12" s="9"/>
      <c r="Z12" s="9"/>
      <c r="AA12" s="9"/>
      <c r="AB12" s="9"/>
      <c r="AC12" s="9"/>
      <c r="AD12" s="9"/>
      <c r="AE12" s="9"/>
      <c r="AF12" s="9"/>
      <c r="AG12" s="9"/>
      <c r="AH12" s="9"/>
      <c r="AI12" s="9"/>
      <c r="AJ12" s="30"/>
      <c r="AK12" s="30"/>
      <c r="AL12" s="30"/>
    </row>
    <row r="13" spans="2:38" ht="18" customHeight="1" x14ac:dyDescent="0.25">
      <c r="B13" s="228" t="str">
        <f>IF(Q13-P13&gt;0,"!!!","")</f>
        <v/>
      </c>
      <c r="C13" s="371" t="str">
        <f>IF(Q13-P13&gt;0,"Es fehlen noch MUSS-ANGABEN in den mit !!! gekennzeichneten Zeilen","")</f>
        <v/>
      </c>
      <c r="D13" s="371"/>
      <c r="E13" s="371"/>
      <c r="F13" s="371"/>
      <c r="G13" s="371"/>
      <c r="H13" s="371"/>
      <c r="I13" s="123"/>
      <c r="J13" s="137"/>
      <c r="P13" s="8">
        <f>SUM(P15:P158)</f>
        <v>0</v>
      </c>
      <c r="Q13" s="8">
        <f>SUM(Q15:Q158)</f>
        <v>0</v>
      </c>
    </row>
    <row r="14" spans="2:38" ht="75" customHeight="1" x14ac:dyDescent="0.25">
      <c r="B14" s="99"/>
      <c r="C14" s="270" t="s">
        <v>16</v>
      </c>
      <c r="D14" s="270" t="s">
        <v>378</v>
      </c>
      <c r="E14" s="300" t="s">
        <v>242</v>
      </c>
      <c r="F14" s="300" t="s">
        <v>243</v>
      </c>
      <c r="G14" s="301" t="s">
        <v>244</v>
      </c>
      <c r="H14" s="300" t="s">
        <v>370</v>
      </c>
      <c r="I14" s="106" t="s">
        <v>234</v>
      </c>
      <c r="J14" s="135"/>
    </row>
    <row r="15" spans="2:38" x14ac:dyDescent="0.25">
      <c r="B15" s="122" t="str">
        <f t="shared" ref="B15:B78" si="0">IF(SUM(Q15:V15)&lt;6,"!!!","")</f>
        <v>!!!</v>
      </c>
      <c r="C15" s="302" t="s">
        <v>151</v>
      </c>
      <c r="D15" s="303"/>
      <c r="E15" s="287"/>
      <c r="F15" s="287"/>
      <c r="G15" s="304"/>
      <c r="H15" s="304"/>
      <c r="I15" s="100"/>
      <c r="J15" s="135"/>
      <c r="K15" s="8" t="str">
        <f>VLOOKUP(C15,{"29 - Psychiatrie (Erwachsene)","BGI";"30 - Kinder- und Jugendpsychiatrie","BGII";"31 - Psychosomatik","BGI";"00 - Bitte eine Fachabteilung auswählen","Leer";0,"Leer"},2,0)</f>
        <v>Leer</v>
      </c>
      <c r="L15" s="8" t="str">
        <f>VLOOKUP(C15,{"29 - Psychiatrie (Erwachsene)","BGIb";"30 - Kinder- und Jugendpsychiatrie","BGIIb";"31 - Psychosomatik","BGIb";"00 - Bitte eine Fachabteilung auswählen","Leer";0,"Leer"},2,0)</f>
        <v>Leer</v>
      </c>
      <c r="M15" s="8" t="str">
        <f>IF(D15="Anrechnung Fachkräfte Nicht-PPP-RL Berufsgruppen in VKS",L15,K15)</f>
        <v>Leer</v>
      </c>
      <c r="P15" s="8">
        <f>IF(LEN(B15)&gt;0,0,1)</f>
        <v>0</v>
      </c>
      <c r="Q15" s="8">
        <f>VLOOKUP(C15,{"29 - Psychiatrie (Erwachsene)",1;"30 - Kinder- und Jugendpsychiatrie",1;"31 - Psychosomatik",1;"00 - Bitte eine Fachabteilung auswählen",0;0,0},2,0)</f>
        <v>0</v>
      </c>
      <c r="R15" s="8">
        <f t="shared" ref="R15:V20" si="1">IF(LEN(D15)&gt;0,1,0)</f>
        <v>0</v>
      </c>
      <c r="S15" s="8">
        <f t="shared" si="1"/>
        <v>0</v>
      </c>
      <c r="T15" s="8">
        <f t="shared" si="1"/>
        <v>0</v>
      </c>
      <c r="U15" s="8">
        <f t="shared" si="1"/>
        <v>0</v>
      </c>
      <c r="V15" s="8">
        <f t="shared" si="1"/>
        <v>0</v>
      </c>
    </row>
    <row r="16" spans="2:38" ht="15" customHeight="1" x14ac:dyDescent="0.25">
      <c r="B16" s="122" t="str">
        <f t="shared" si="0"/>
        <v>!!!</v>
      </c>
      <c r="C16" s="293"/>
      <c r="D16" s="305"/>
      <c r="E16" s="287"/>
      <c r="F16" s="287"/>
      <c r="G16" s="304"/>
      <c r="H16" s="304"/>
      <c r="I16" s="100"/>
      <c r="J16" s="135" t="str">
        <f>VLOOKUP(C15,{"29 - Psychiatrie (Erwachsene)","Einrichtungen2";"30 - Kinder- und Jugendpsychiatrie","Einrichtungen2";"31 - Psychosomatik","Einrichtungen2";"00 - Bitte eine Fachabteilung auswählen","Leer";0,"Leer"},2,0)</f>
        <v>Leer</v>
      </c>
      <c r="K16" s="8" t="str">
        <f>VLOOKUP(C16,{"29 - Psychiatrie (Erwachsene)","BGI";"30 - Kinder- und Jugendpsychiatrie","BGII";"31 - Psychosomatik","BGI";"00 - Bitte eine Fachabteilung auswählen","Leer";0,"Leer"},2,0)</f>
        <v>Leer</v>
      </c>
      <c r="L16" s="8" t="str">
        <f>VLOOKUP(C16,{"29 - Psychiatrie (Erwachsene)","BGIb";"30 - Kinder- und Jugendpsychiatrie","BGIIb";"31 - Psychosomatik","BGIb";"00 - Bitte eine Fachabteilung auswählen","Leer";0,"Leer"},2,0)</f>
        <v>Leer</v>
      </c>
      <c r="M16" s="8" t="str">
        <f t="shared" ref="M16:M79" si="2">IF(D16="Anrechnung Fachkräfte Nicht-PPP-RL Berufsgruppen in VKS",L16,K16)</f>
        <v>Leer</v>
      </c>
      <c r="P16" s="8">
        <f t="shared" ref="P16:P79" si="3">IF(LEN(B16)&gt;0,0,1)</f>
        <v>0</v>
      </c>
      <c r="Q16" s="8">
        <f>VLOOKUP(C16,{"29 - Psychiatrie (Erwachsene)",1;"30 - Kinder- und Jugendpsychiatrie",1;"31 - Psychosomatik",1;"00 - Bitte eine Fachabteilung auswählen",0;0,0},2,0)</f>
        <v>0</v>
      </c>
      <c r="R16" s="8">
        <f t="shared" si="1"/>
        <v>0</v>
      </c>
      <c r="S16" s="8">
        <f t="shared" si="1"/>
        <v>0</v>
      </c>
      <c r="T16" s="8">
        <f t="shared" si="1"/>
        <v>0</v>
      </c>
      <c r="U16" s="8">
        <f t="shared" si="1"/>
        <v>0</v>
      </c>
      <c r="V16" s="8">
        <f t="shared" si="1"/>
        <v>0</v>
      </c>
    </row>
    <row r="17" spans="2:22" ht="15" customHeight="1" x14ac:dyDescent="0.25">
      <c r="B17" s="122" t="str">
        <f t="shared" si="0"/>
        <v>!!!</v>
      </c>
      <c r="C17" s="293"/>
      <c r="D17" s="305"/>
      <c r="E17" s="287"/>
      <c r="F17" s="287"/>
      <c r="G17" s="304"/>
      <c r="H17" s="304"/>
      <c r="I17" s="100"/>
      <c r="J17" s="135" t="str">
        <f>VLOOKUP(C16,{"29 - Psychiatrie (Erwachsene)","Einrichtungen2";"30 - Kinder- und Jugendpsychiatrie","Einrichtungen2";"31 - Psychosomatik","Einrichtungen2";"00 - Bitte eine Fachabteilung auswählen","Leer";0,"Leer"},2,0)</f>
        <v>Leer</v>
      </c>
      <c r="K17" s="8" t="str">
        <f>VLOOKUP(C17,{"29 - Psychiatrie (Erwachsene)","BGI";"30 - Kinder- und Jugendpsychiatrie","BGII";"31 - Psychosomatik","BGI";"00 - Bitte eine Fachabteilung auswählen","Leer";0,"Leer"},2,0)</f>
        <v>Leer</v>
      </c>
      <c r="L17" s="8" t="str">
        <f>VLOOKUP(C17,{"29 - Psychiatrie (Erwachsene)","BGIb";"30 - Kinder- und Jugendpsychiatrie","BGIIb";"31 - Psychosomatik","BGIb";"00 - Bitte eine Fachabteilung auswählen","Leer";0,"Leer"},2,0)</f>
        <v>Leer</v>
      </c>
      <c r="M17" s="8" t="str">
        <f t="shared" si="2"/>
        <v>Leer</v>
      </c>
      <c r="P17" s="8">
        <f t="shared" si="3"/>
        <v>0</v>
      </c>
      <c r="Q17" s="8">
        <f>VLOOKUP(C17,{"29 - Psychiatrie (Erwachsene)",1;"30 - Kinder- und Jugendpsychiatrie",1;"31 - Psychosomatik",1;"00 - Bitte eine Fachabteilung auswählen",0;0,0},2,0)</f>
        <v>0</v>
      </c>
      <c r="R17" s="8">
        <f t="shared" si="1"/>
        <v>0</v>
      </c>
      <c r="S17" s="8">
        <f t="shared" si="1"/>
        <v>0</v>
      </c>
      <c r="T17" s="8">
        <f t="shared" si="1"/>
        <v>0</v>
      </c>
      <c r="U17" s="8">
        <f t="shared" si="1"/>
        <v>0</v>
      </c>
      <c r="V17" s="8">
        <f t="shared" si="1"/>
        <v>0</v>
      </c>
    </row>
    <row r="18" spans="2:22" ht="15" customHeight="1" x14ac:dyDescent="0.25">
      <c r="B18" s="122" t="str">
        <f t="shared" si="0"/>
        <v>!!!</v>
      </c>
      <c r="C18" s="293"/>
      <c r="D18" s="305"/>
      <c r="E18" s="287"/>
      <c r="F18" s="287"/>
      <c r="G18" s="304"/>
      <c r="H18" s="304"/>
      <c r="I18" s="100"/>
      <c r="J18" s="135" t="str">
        <f>VLOOKUP(C17,{"29 - Psychiatrie (Erwachsene)","Einrichtungen2";"30 - Kinder- und Jugendpsychiatrie","Einrichtungen2";"31 - Psychosomatik","Einrichtungen2";"00 - Bitte eine Fachabteilung auswählen","Leer";0,"Leer"},2,0)</f>
        <v>Leer</v>
      </c>
      <c r="K18" s="8" t="str">
        <f>VLOOKUP(C18,{"29 - Psychiatrie (Erwachsene)","BGI";"30 - Kinder- und Jugendpsychiatrie","BGII";"31 - Psychosomatik","BGI";"00 - Bitte eine Fachabteilung auswählen","Leer";0,"Leer"},2,0)</f>
        <v>Leer</v>
      </c>
      <c r="L18" s="8" t="str">
        <f>VLOOKUP(C18,{"29 - Psychiatrie (Erwachsene)","BGIb";"30 - Kinder- und Jugendpsychiatrie","BGIIb";"31 - Psychosomatik","BGIb";"00 - Bitte eine Fachabteilung auswählen","Leer";0,"Leer"},2,0)</f>
        <v>Leer</v>
      </c>
      <c r="M18" s="8" t="str">
        <f t="shared" si="2"/>
        <v>Leer</v>
      </c>
      <c r="P18" s="8">
        <f t="shared" si="3"/>
        <v>0</v>
      </c>
      <c r="Q18" s="8">
        <f>VLOOKUP(C18,{"29 - Psychiatrie (Erwachsene)",1;"30 - Kinder- und Jugendpsychiatrie",1;"31 - Psychosomatik",1;"00 - Bitte eine Fachabteilung auswählen",0;0,0},2,0)</f>
        <v>0</v>
      </c>
      <c r="R18" s="8">
        <f t="shared" si="1"/>
        <v>0</v>
      </c>
      <c r="S18" s="8">
        <f t="shared" si="1"/>
        <v>0</v>
      </c>
      <c r="T18" s="8">
        <f t="shared" si="1"/>
        <v>0</v>
      </c>
      <c r="U18" s="8">
        <f t="shared" si="1"/>
        <v>0</v>
      </c>
      <c r="V18" s="8">
        <f t="shared" si="1"/>
        <v>0</v>
      </c>
    </row>
    <row r="19" spans="2:22" ht="15" customHeight="1" x14ac:dyDescent="0.25">
      <c r="B19" s="122" t="str">
        <f t="shared" si="0"/>
        <v>!!!</v>
      </c>
      <c r="C19" s="293"/>
      <c r="D19" s="305"/>
      <c r="E19" s="287"/>
      <c r="F19" s="287"/>
      <c r="G19" s="304"/>
      <c r="H19" s="304"/>
      <c r="I19" s="100"/>
      <c r="J19" s="135" t="str">
        <f>VLOOKUP(C18,{"29 - Psychiatrie (Erwachsene)","Einrichtungen2";"30 - Kinder- und Jugendpsychiatrie","Einrichtungen2";"31 - Psychosomatik","Einrichtungen2";"00 - Bitte eine Fachabteilung auswählen","Leer";0,"Leer"},2,0)</f>
        <v>Leer</v>
      </c>
      <c r="K19" s="8" t="str">
        <f>VLOOKUP(C19,{"29 - Psychiatrie (Erwachsene)","BGI";"30 - Kinder- und Jugendpsychiatrie","BGII";"31 - Psychosomatik","BGI";"00 - Bitte eine Fachabteilung auswählen","Leer";0,"Leer"},2,0)</f>
        <v>Leer</v>
      </c>
      <c r="L19" s="8" t="str">
        <f>VLOOKUP(C19,{"29 - Psychiatrie (Erwachsene)","BGIb";"30 - Kinder- und Jugendpsychiatrie","BGIIb";"31 - Psychosomatik","BGIb";"00 - Bitte eine Fachabteilung auswählen","Leer";0,"Leer"},2,0)</f>
        <v>Leer</v>
      </c>
      <c r="M19" s="8" t="str">
        <f t="shared" si="2"/>
        <v>Leer</v>
      </c>
      <c r="P19" s="8">
        <f t="shared" si="3"/>
        <v>0</v>
      </c>
      <c r="Q19" s="8">
        <f>VLOOKUP(C19,{"29 - Psychiatrie (Erwachsene)",1;"30 - Kinder- und Jugendpsychiatrie",1;"31 - Psychosomatik",1;"00 - Bitte eine Fachabteilung auswählen",0;0,0},2,0)</f>
        <v>0</v>
      </c>
      <c r="R19" s="8">
        <f t="shared" si="1"/>
        <v>0</v>
      </c>
      <c r="S19" s="8">
        <f t="shared" si="1"/>
        <v>0</v>
      </c>
      <c r="T19" s="8">
        <f t="shared" si="1"/>
        <v>0</v>
      </c>
      <c r="U19" s="8">
        <f t="shared" si="1"/>
        <v>0</v>
      </c>
      <c r="V19" s="8">
        <f t="shared" si="1"/>
        <v>0</v>
      </c>
    </row>
    <row r="20" spans="2:22" ht="15" customHeight="1" x14ac:dyDescent="0.25">
      <c r="B20" s="122" t="str">
        <f t="shared" si="0"/>
        <v>!!!</v>
      </c>
      <c r="C20" s="293"/>
      <c r="D20" s="305"/>
      <c r="E20" s="287"/>
      <c r="F20" s="287"/>
      <c r="G20" s="304"/>
      <c r="H20" s="304"/>
      <c r="I20" s="100"/>
      <c r="J20" s="135" t="str">
        <f>VLOOKUP(C19,{"29 - Psychiatrie (Erwachsene)","Einrichtungen2";"30 - Kinder- und Jugendpsychiatrie","Einrichtungen2";"31 - Psychosomatik","Einrichtungen2";"00 - Bitte eine Fachabteilung auswählen","Leer";0,"Leer"},2,0)</f>
        <v>Leer</v>
      </c>
      <c r="K20" s="8" t="str">
        <f>VLOOKUP(C20,{"29 - Psychiatrie (Erwachsene)","BGI";"30 - Kinder- und Jugendpsychiatrie","BGII";"31 - Psychosomatik","BGI";"00 - Bitte eine Fachabteilung auswählen","Leer";0,"Leer"},2,0)</f>
        <v>Leer</v>
      </c>
      <c r="L20" s="8" t="str">
        <f>VLOOKUP(C20,{"29 - Psychiatrie (Erwachsene)","BGIb";"30 - Kinder- und Jugendpsychiatrie","BGIIb";"31 - Psychosomatik","BGIb";"00 - Bitte eine Fachabteilung auswählen","Leer";0,"Leer"},2,0)</f>
        <v>Leer</v>
      </c>
      <c r="M20" s="8" t="str">
        <f t="shared" si="2"/>
        <v>Leer</v>
      </c>
      <c r="P20" s="8">
        <f t="shared" si="3"/>
        <v>0</v>
      </c>
      <c r="Q20" s="8">
        <f>VLOOKUP(C20,{"29 - Psychiatrie (Erwachsene)",1;"30 - Kinder- und Jugendpsychiatrie",1;"31 - Psychosomatik",1;"00 - Bitte eine Fachabteilung auswählen",0;0,0},2,0)</f>
        <v>0</v>
      </c>
      <c r="R20" s="8">
        <f t="shared" si="1"/>
        <v>0</v>
      </c>
      <c r="S20" s="8">
        <f t="shared" si="1"/>
        <v>0</v>
      </c>
      <c r="T20" s="8">
        <f t="shared" si="1"/>
        <v>0</v>
      </c>
      <c r="U20" s="8">
        <f t="shared" si="1"/>
        <v>0</v>
      </c>
      <c r="V20" s="8">
        <f t="shared" si="1"/>
        <v>0</v>
      </c>
    </row>
    <row r="21" spans="2:22" ht="15" customHeight="1" x14ac:dyDescent="0.25">
      <c r="B21" s="122" t="str">
        <f t="shared" si="0"/>
        <v>!!!</v>
      </c>
      <c r="C21" s="293"/>
      <c r="D21" s="305"/>
      <c r="E21" s="287"/>
      <c r="F21" s="287"/>
      <c r="G21" s="304"/>
      <c r="H21" s="304"/>
      <c r="I21" s="100"/>
      <c r="J21" s="135" t="str">
        <f>VLOOKUP(C20,{"29 - Psychiatrie (Erwachsene)","Einrichtungen2";"30 - Kinder- und Jugendpsychiatrie","Einrichtungen2";"31 - Psychosomatik","Einrichtungen2";"00 - Bitte eine Fachabteilung auswählen","Leer";0,"Leer"},2,0)</f>
        <v>Leer</v>
      </c>
      <c r="K21" s="8" t="str">
        <f>VLOOKUP(C21,{"29 - Psychiatrie (Erwachsene)","BGI";"30 - Kinder- und Jugendpsychiatrie","BGII";"31 - Psychosomatik","BGI";"00 - Bitte eine Fachabteilung auswählen","Leer";0,"Leer"},2,0)</f>
        <v>Leer</v>
      </c>
      <c r="L21" s="8" t="str">
        <f>VLOOKUP(C21,{"29 - Psychiatrie (Erwachsene)","BGIb";"30 - Kinder- und Jugendpsychiatrie","BGIIb";"31 - Psychosomatik","BGIb";"00 - Bitte eine Fachabteilung auswählen","Leer";0,"Leer"},2,0)</f>
        <v>Leer</v>
      </c>
      <c r="M21" s="8" t="str">
        <f t="shared" si="2"/>
        <v>Leer</v>
      </c>
      <c r="P21" s="8">
        <f t="shared" si="3"/>
        <v>0</v>
      </c>
    </row>
    <row r="22" spans="2:22" ht="15" customHeight="1" x14ac:dyDescent="0.25">
      <c r="B22" s="122" t="str">
        <f t="shared" si="0"/>
        <v>!!!</v>
      </c>
      <c r="C22" s="293"/>
      <c r="D22" s="305"/>
      <c r="E22" s="287"/>
      <c r="F22" s="287"/>
      <c r="G22" s="304"/>
      <c r="H22" s="304"/>
      <c r="I22" s="100"/>
      <c r="J22" s="135" t="str">
        <f>VLOOKUP(C21,{"29 - Psychiatrie (Erwachsene)","Einrichtungen2";"30 - Kinder- und Jugendpsychiatrie","Einrichtungen2";"31 - Psychosomatik","Einrichtungen2";"00 - Bitte eine Fachabteilung auswählen","Leer";0,"Leer"},2,0)</f>
        <v>Leer</v>
      </c>
      <c r="K22" s="8" t="str">
        <f>VLOOKUP(C22,{"29 - Psychiatrie (Erwachsene)","BGI";"30 - Kinder- und Jugendpsychiatrie","BGII";"31 - Psychosomatik","BGI";"00 - Bitte eine Fachabteilung auswählen","Leer";0,"Leer"},2,0)</f>
        <v>Leer</v>
      </c>
      <c r="L22" s="8" t="str">
        <f>VLOOKUP(C22,{"29 - Psychiatrie (Erwachsene)","BGIb";"30 - Kinder- und Jugendpsychiatrie","BGIIb";"31 - Psychosomatik","BGIb";"00 - Bitte eine Fachabteilung auswählen","Leer";0,"Leer"},2,0)</f>
        <v>Leer</v>
      </c>
      <c r="M22" s="8" t="str">
        <f t="shared" si="2"/>
        <v>Leer</v>
      </c>
      <c r="P22" s="8">
        <f t="shared" si="3"/>
        <v>0</v>
      </c>
    </row>
    <row r="23" spans="2:22" ht="15" customHeight="1" x14ac:dyDescent="0.25">
      <c r="B23" s="122" t="str">
        <f t="shared" si="0"/>
        <v>!!!</v>
      </c>
      <c r="C23" s="293"/>
      <c r="D23" s="305"/>
      <c r="E23" s="287"/>
      <c r="F23" s="287"/>
      <c r="G23" s="304"/>
      <c r="H23" s="304"/>
      <c r="I23" s="100"/>
      <c r="J23" s="135" t="str">
        <f>VLOOKUP(C22,{"29 - Psychiatrie (Erwachsene)","Einrichtungen2";"30 - Kinder- und Jugendpsychiatrie","Einrichtungen2";"31 - Psychosomatik","Einrichtungen2";"00 - Bitte eine Fachabteilung auswählen","Leer";0,"Leer"},2,0)</f>
        <v>Leer</v>
      </c>
      <c r="K23" s="8" t="str">
        <f>VLOOKUP(C23,{"29 - Psychiatrie (Erwachsene)","BGI";"30 - Kinder- und Jugendpsychiatrie","BGII";"31 - Psychosomatik","BGI";"00 - Bitte eine Fachabteilung auswählen","Leer";0,"Leer"},2,0)</f>
        <v>Leer</v>
      </c>
      <c r="L23" s="8" t="str">
        <f>VLOOKUP(C23,{"29 - Psychiatrie (Erwachsene)","BGIb";"30 - Kinder- und Jugendpsychiatrie","BGIIb";"31 - Psychosomatik","BGIb";"00 - Bitte eine Fachabteilung auswählen","Leer";0,"Leer"},2,0)</f>
        <v>Leer</v>
      </c>
      <c r="M23" s="8" t="str">
        <f t="shared" si="2"/>
        <v>Leer</v>
      </c>
      <c r="P23" s="8">
        <f t="shared" si="3"/>
        <v>0</v>
      </c>
    </row>
    <row r="24" spans="2:22" ht="15" customHeight="1" x14ac:dyDescent="0.25">
      <c r="B24" s="122" t="str">
        <f t="shared" si="0"/>
        <v>!!!</v>
      </c>
      <c r="C24" s="293"/>
      <c r="D24" s="305"/>
      <c r="E24" s="287"/>
      <c r="F24" s="287"/>
      <c r="G24" s="304"/>
      <c r="H24" s="304"/>
      <c r="I24" s="100"/>
      <c r="J24" s="135" t="str">
        <f>VLOOKUP(C23,{"29 - Psychiatrie (Erwachsene)","Einrichtungen2";"30 - Kinder- und Jugendpsychiatrie","Einrichtungen2";"31 - Psychosomatik","Einrichtungen2";"00 - Bitte eine Fachabteilung auswählen","Leer";0,"Leer"},2,0)</f>
        <v>Leer</v>
      </c>
      <c r="K24" s="8" t="str">
        <f>VLOOKUP(C24,{"29 - Psychiatrie (Erwachsene)","BGI";"30 - Kinder- und Jugendpsychiatrie","BGII";"31 - Psychosomatik","BGI";"00 - Bitte eine Fachabteilung auswählen","Leer";0,"Leer"},2,0)</f>
        <v>Leer</v>
      </c>
      <c r="L24" s="8" t="str">
        <f>VLOOKUP(C24,{"29 - Psychiatrie (Erwachsene)","BGIb";"30 - Kinder- und Jugendpsychiatrie","BGIIb";"31 - Psychosomatik","BGIb";"00 - Bitte eine Fachabteilung auswählen","Leer";0,"Leer"},2,0)</f>
        <v>Leer</v>
      </c>
      <c r="M24" s="8" t="str">
        <f t="shared" si="2"/>
        <v>Leer</v>
      </c>
      <c r="P24" s="8">
        <f t="shared" si="3"/>
        <v>0</v>
      </c>
    </row>
    <row r="25" spans="2:22" ht="15" customHeight="1" x14ac:dyDescent="0.25">
      <c r="B25" s="122" t="str">
        <f t="shared" si="0"/>
        <v>!!!</v>
      </c>
      <c r="C25" s="293"/>
      <c r="D25" s="305"/>
      <c r="E25" s="287"/>
      <c r="F25" s="287"/>
      <c r="G25" s="304"/>
      <c r="H25" s="304"/>
      <c r="I25" s="100"/>
      <c r="J25" s="135" t="str">
        <f>VLOOKUP(C24,{"29 - Psychiatrie (Erwachsene)","Einrichtungen2";"30 - Kinder- und Jugendpsychiatrie","Einrichtungen2";"31 - Psychosomatik","Einrichtungen2";"00 - Bitte eine Fachabteilung auswählen","Leer";0,"Leer"},2,0)</f>
        <v>Leer</v>
      </c>
      <c r="K25" s="8" t="str">
        <f>VLOOKUP(C25,{"29 - Psychiatrie (Erwachsene)","BGI";"30 - Kinder- und Jugendpsychiatrie","BGII";"31 - Psychosomatik","BGI";"00 - Bitte eine Fachabteilung auswählen","Leer";0,"Leer"},2,0)</f>
        <v>Leer</v>
      </c>
      <c r="L25" s="8" t="str">
        <f>VLOOKUP(C25,{"29 - Psychiatrie (Erwachsene)","BGIb";"30 - Kinder- und Jugendpsychiatrie","BGIIb";"31 - Psychosomatik","BGIb";"00 - Bitte eine Fachabteilung auswählen","Leer";0,"Leer"},2,0)</f>
        <v>Leer</v>
      </c>
      <c r="M25" s="8" t="str">
        <f t="shared" si="2"/>
        <v>Leer</v>
      </c>
      <c r="P25" s="8">
        <f t="shared" si="3"/>
        <v>0</v>
      </c>
    </row>
    <row r="26" spans="2:22" ht="15" customHeight="1" x14ac:dyDescent="0.25">
      <c r="B26" s="122" t="str">
        <f t="shared" si="0"/>
        <v>!!!</v>
      </c>
      <c r="C26" s="293"/>
      <c r="D26" s="305"/>
      <c r="E26" s="287"/>
      <c r="F26" s="287"/>
      <c r="G26" s="304"/>
      <c r="H26" s="304"/>
      <c r="I26" s="100"/>
      <c r="J26" s="135" t="str">
        <f>VLOOKUP(C25,{"29 - Psychiatrie (Erwachsene)","Einrichtungen2";"30 - Kinder- und Jugendpsychiatrie","Einrichtungen2";"31 - Psychosomatik","Einrichtungen2";"00 - Bitte eine Fachabteilung auswählen","Leer";0,"Leer"},2,0)</f>
        <v>Leer</v>
      </c>
      <c r="K26" s="8" t="str">
        <f>VLOOKUP(C26,{"29 - Psychiatrie (Erwachsene)","BGI";"30 - Kinder- und Jugendpsychiatrie","BGII";"31 - Psychosomatik","BGI";"00 - Bitte eine Fachabteilung auswählen","Leer";0,"Leer"},2,0)</f>
        <v>Leer</v>
      </c>
      <c r="L26" s="8" t="str">
        <f>VLOOKUP(C26,{"29 - Psychiatrie (Erwachsene)","BGIb";"30 - Kinder- und Jugendpsychiatrie","BGIIb";"31 - Psychosomatik","BGIb";"00 - Bitte eine Fachabteilung auswählen","Leer";0,"Leer"},2,0)</f>
        <v>Leer</v>
      </c>
      <c r="M26" s="8" t="str">
        <f t="shared" si="2"/>
        <v>Leer</v>
      </c>
      <c r="P26" s="8">
        <f t="shared" si="3"/>
        <v>0</v>
      </c>
    </row>
    <row r="27" spans="2:22" ht="15" customHeight="1" x14ac:dyDescent="0.25">
      <c r="B27" s="122" t="str">
        <f t="shared" si="0"/>
        <v>!!!</v>
      </c>
      <c r="C27" s="293"/>
      <c r="D27" s="305"/>
      <c r="E27" s="287"/>
      <c r="F27" s="287"/>
      <c r="G27" s="304"/>
      <c r="H27" s="304"/>
      <c r="I27" s="100"/>
      <c r="J27" s="135" t="str">
        <f>VLOOKUP(C26,{"29 - Psychiatrie (Erwachsene)","Einrichtungen2";"30 - Kinder- und Jugendpsychiatrie","Einrichtungen2";"31 - Psychosomatik","Einrichtungen2";"00 - Bitte eine Fachabteilung auswählen","Leer";0,"Leer"},2,0)</f>
        <v>Leer</v>
      </c>
      <c r="K27" s="8" t="str">
        <f>VLOOKUP(C27,{"29 - Psychiatrie (Erwachsene)","BGI";"30 - Kinder- und Jugendpsychiatrie","BGII";"31 - Psychosomatik","BGI";"00 - Bitte eine Fachabteilung auswählen","Leer";0,"Leer"},2,0)</f>
        <v>Leer</v>
      </c>
      <c r="L27" s="8" t="str">
        <f>VLOOKUP(C27,{"29 - Psychiatrie (Erwachsene)","BGIb";"30 - Kinder- und Jugendpsychiatrie","BGIIb";"31 - Psychosomatik","BGIb";"00 - Bitte eine Fachabteilung auswählen","Leer";0,"Leer"},2,0)</f>
        <v>Leer</v>
      </c>
      <c r="M27" s="8" t="str">
        <f t="shared" si="2"/>
        <v>Leer</v>
      </c>
      <c r="P27" s="8">
        <f t="shared" si="3"/>
        <v>0</v>
      </c>
    </row>
    <row r="28" spans="2:22" ht="15" customHeight="1" x14ac:dyDescent="0.25">
      <c r="B28" s="122" t="str">
        <f t="shared" si="0"/>
        <v>!!!</v>
      </c>
      <c r="C28" s="293"/>
      <c r="D28" s="305"/>
      <c r="E28" s="287"/>
      <c r="F28" s="287"/>
      <c r="G28" s="304"/>
      <c r="H28" s="304"/>
      <c r="I28" s="100"/>
      <c r="J28" s="135" t="str">
        <f>VLOOKUP(C27,{"29 - Psychiatrie (Erwachsene)","Einrichtungen2";"30 - Kinder- und Jugendpsychiatrie","Einrichtungen2";"31 - Psychosomatik","Einrichtungen2";"00 - Bitte eine Fachabteilung auswählen","Leer";0,"Leer"},2,0)</f>
        <v>Leer</v>
      </c>
      <c r="K28" s="8" t="str">
        <f>VLOOKUP(C28,{"29 - Psychiatrie (Erwachsene)","BGI";"30 - Kinder- und Jugendpsychiatrie","BGII";"31 - Psychosomatik","BGI";"00 - Bitte eine Fachabteilung auswählen","Leer";0,"Leer"},2,0)</f>
        <v>Leer</v>
      </c>
      <c r="L28" s="8" t="str">
        <f>VLOOKUP(C28,{"29 - Psychiatrie (Erwachsene)","BGIb";"30 - Kinder- und Jugendpsychiatrie","BGIIb";"31 - Psychosomatik","BGIb";"00 - Bitte eine Fachabteilung auswählen","Leer";0,"Leer"},2,0)</f>
        <v>Leer</v>
      </c>
      <c r="M28" s="8" t="str">
        <f t="shared" si="2"/>
        <v>Leer</v>
      </c>
      <c r="P28" s="8">
        <f t="shared" si="3"/>
        <v>0</v>
      </c>
    </row>
    <row r="29" spans="2:22" ht="15" customHeight="1" x14ac:dyDescent="0.25">
      <c r="B29" s="122" t="str">
        <f t="shared" si="0"/>
        <v>!!!</v>
      </c>
      <c r="C29" s="293"/>
      <c r="D29" s="305"/>
      <c r="E29" s="287"/>
      <c r="F29" s="287"/>
      <c r="G29" s="304"/>
      <c r="H29" s="304"/>
      <c r="I29" s="100"/>
      <c r="J29" s="135" t="str">
        <f>VLOOKUP(C28,{"29 - Psychiatrie (Erwachsene)","Einrichtungen2";"30 - Kinder- und Jugendpsychiatrie","Einrichtungen2";"31 - Psychosomatik","Einrichtungen2";"00 - Bitte eine Fachabteilung auswählen","Leer";0,"Leer"},2,0)</f>
        <v>Leer</v>
      </c>
      <c r="K29" s="8" t="str">
        <f>VLOOKUP(C29,{"29 - Psychiatrie (Erwachsene)","BGI";"30 - Kinder- und Jugendpsychiatrie","BGII";"31 - Psychosomatik","BGI";"00 - Bitte eine Fachabteilung auswählen","Leer";0,"Leer"},2,0)</f>
        <v>Leer</v>
      </c>
      <c r="L29" s="8" t="str">
        <f>VLOOKUP(C29,{"29 - Psychiatrie (Erwachsene)","BGIb";"30 - Kinder- und Jugendpsychiatrie","BGIIb";"31 - Psychosomatik","BGIb";"00 - Bitte eine Fachabteilung auswählen","Leer";0,"Leer"},2,0)</f>
        <v>Leer</v>
      </c>
      <c r="M29" s="8" t="str">
        <f t="shared" si="2"/>
        <v>Leer</v>
      </c>
      <c r="P29" s="8">
        <f t="shared" si="3"/>
        <v>0</v>
      </c>
    </row>
    <row r="30" spans="2:22" ht="15" customHeight="1" x14ac:dyDescent="0.25">
      <c r="B30" s="122" t="str">
        <f t="shared" si="0"/>
        <v>!!!</v>
      </c>
      <c r="C30" s="293"/>
      <c r="D30" s="305"/>
      <c r="E30" s="287"/>
      <c r="F30" s="287"/>
      <c r="G30" s="304"/>
      <c r="H30" s="304"/>
      <c r="I30" s="100"/>
      <c r="J30" s="135" t="str">
        <f>VLOOKUP(C29,{"29 - Psychiatrie (Erwachsene)","Einrichtungen2";"30 - Kinder- und Jugendpsychiatrie","Einrichtungen2";"31 - Psychosomatik","Einrichtungen2";"00 - Bitte eine Fachabteilung auswählen","Leer";0,"Leer"},2,0)</f>
        <v>Leer</v>
      </c>
      <c r="K30" s="8" t="str">
        <f>VLOOKUP(C30,{"29 - Psychiatrie (Erwachsene)","BGI";"30 - Kinder- und Jugendpsychiatrie","BGII";"31 - Psychosomatik","BGI";"00 - Bitte eine Fachabteilung auswählen","Leer";0,"Leer"},2,0)</f>
        <v>Leer</v>
      </c>
      <c r="L30" s="8" t="str">
        <f>VLOOKUP(C30,{"29 - Psychiatrie (Erwachsene)","BGIb";"30 - Kinder- und Jugendpsychiatrie","BGIIb";"31 - Psychosomatik","BGIb";"00 - Bitte eine Fachabteilung auswählen","Leer";0,"Leer"},2,0)</f>
        <v>Leer</v>
      </c>
      <c r="M30" s="8" t="str">
        <f t="shared" si="2"/>
        <v>Leer</v>
      </c>
      <c r="P30" s="8">
        <f t="shared" si="3"/>
        <v>0</v>
      </c>
    </row>
    <row r="31" spans="2:22" ht="15" customHeight="1" x14ac:dyDescent="0.25">
      <c r="B31" s="122" t="str">
        <f t="shared" si="0"/>
        <v>!!!</v>
      </c>
      <c r="C31" s="293"/>
      <c r="D31" s="305"/>
      <c r="E31" s="287"/>
      <c r="F31" s="287"/>
      <c r="G31" s="304"/>
      <c r="H31" s="304"/>
      <c r="I31" s="100"/>
      <c r="J31" s="135" t="str">
        <f>VLOOKUP(C30,{"29 - Psychiatrie (Erwachsene)","Einrichtungen2";"30 - Kinder- und Jugendpsychiatrie","Einrichtungen2";"31 - Psychosomatik","Einrichtungen2";"00 - Bitte eine Fachabteilung auswählen","Leer";0,"Leer"},2,0)</f>
        <v>Leer</v>
      </c>
      <c r="K31" s="8" t="str">
        <f>VLOOKUP(C31,{"29 - Psychiatrie (Erwachsene)","BGI";"30 - Kinder- und Jugendpsychiatrie","BGII";"31 - Psychosomatik","BGI";"00 - Bitte eine Fachabteilung auswählen","Leer";0,"Leer"},2,0)</f>
        <v>Leer</v>
      </c>
      <c r="L31" s="8" t="str">
        <f>VLOOKUP(C31,{"29 - Psychiatrie (Erwachsene)","BGIb";"30 - Kinder- und Jugendpsychiatrie","BGIIb";"31 - Psychosomatik","BGIb";"00 - Bitte eine Fachabteilung auswählen","Leer";0,"Leer"},2,0)</f>
        <v>Leer</v>
      </c>
      <c r="M31" s="8" t="str">
        <f t="shared" si="2"/>
        <v>Leer</v>
      </c>
      <c r="P31" s="8">
        <f t="shared" si="3"/>
        <v>0</v>
      </c>
    </row>
    <row r="32" spans="2:22" ht="15" customHeight="1" x14ac:dyDescent="0.25">
      <c r="B32" s="122" t="str">
        <f t="shared" si="0"/>
        <v>!!!</v>
      </c>
      <c r="C32" s="293"/>
      <c r="D32" s="305"/>
      <c r="E32" s="287"/>
      <c r="F32" s="287"/>
      <c r="G32" s="304"/>
      <c r="H32" s="304"/>
      <c r="I32" s="100"/>
      <c r="J32" s="135" t="str">
        <f>VLOOKUP(C31,{"29 - Psychiatrie (Erwachsene)","Einrichtungen2";"30 - Kinder- und Jugendpsychiatrie","Einrichtungen2";"31 - Psychosomatik","Einrichtungen2";"00 - Bitte eine Fachabteilung auswählen","Leer";0,"Leer"},2,0)</f>
        <v>Leer</v>
      </c>
      <c r="K32" s="8" t="str">
        <f>VLOOKUP(C32,{"29 - Psychiatrie (Erwachsene)","BGI";"30 - Kinder- und Jugendpsychiatrie","BGII";"31 - Psychosomatik","BGI";"00 - Bitte eine Fachabteilung auswählen","Leer";0,"Leer"},2,0)</f>
        <v>Leer</v>
      </c>
      <c r="L32" s="8" t="str">
        <f>VLOOKUP(C32,{"29 - Psychiatrie (Erwachsene)","BGIb";"30 - Kinder- und Jugendpsychiatrie","BGIIb";"31 - Psychosomatik","BGIb";"00 - Bitte eine Fachabteilung auswählen","Leer";0,"Leer"},2,0)</f>
        <v>Leer</v>
      </c>
      <c r="M32" s="8" t="str">
        <f t="shared" si="2"/>
        <v>Leer</v>
      </c>
      <c r="P32" s="8">
        <f t="shared" si="3"/>
        <v>0</v>
      </c>
    </row>
    <row r="33" spans="2:16" ht="15" customHeight="1" x14ac:dyDescent="0.25">
      <c r="B33" s="122" t="str">
        <f t="shared" si="0"/>
        <v>!!!</v>
      </c>
      <c r="C33" s="293"/>
      <c r="D33" s="305"/>
      <c r="E33" s="287"/>
      <c r="F33" s="287"/>
      <c r="G33" s="304"/>
      <c r="H33" s="304"/>
      <c r="I33" s="100"/>
      <c r="J33" s="135" t="str">
        <f>VLOOKUP(C32,{"29 - Psychiatrie (Erwachsene)","Einrichtungen2";"30 - Kinder- und Jugendpsychiatrie","Einrichtungen2";"31 - Psychosomatik","Einrichtungen2";"00 - Bitte eine Fachabteilung auswählen","Leer";0,"Leer"},2,0)</f>
        <v>Leer</v>
      </c>
      <c r="K33" s="8" t="str">
        <f>VLOOKUP(C33,{"29 - Psychiatrie (Erwachsene)","BGI";"30 - Kinder- und Jugendpsychiatrie","BGII";"31 - Psychosomatik","BGI";"00 - Bitte eine Fachabteilung auswählen","Leer";0,"Leer"},2,0)</f>
        <v>Leer</v>
      </c>
      <c r="L33" s="8" t="str">
        <f>VLOOKUP(C33,{"29 - Psychiatrie (Erwachsene)","BGIb";"30 - Kinder- und Jugendpsychiatrie","BGIIb";"31 - Psychosomatik","BGIb";"00 - Bitte eine Fachabteilung auswählen","Leer";0,"Leer"},2,0)</f>
        <v>Leer</v>
      </c>
      <c r="M33" s="8" t="str">
        <f t="shared" si="2"/>
        <v>Leer</v>
      </c>
      <c r="P33" s="8">
        <f t="shared" si="3"/>
        <v>0</v>
      </c>
    </row>
    <row r="34" spans="2:16" ht="15" customHeight="1" x14ac:dyDescent="0.25">
      <c r="B34" s="122" t="str">
        <f t="shared" si="0"/>
        <v>!!!</v>
      </c>
      <c r="C34" s="293"/>
      <c r="D34" s="305"/>
      <c r="E34" s="287"/>
      <c r="F34" s="287"/>
      <c r="G34" s="304"/>
      <c r="H34" s="304"/>
      <c r="I34" s="100"/>
      <c r="J34" s="135" t="str">
        <f>VLOOKUP(C33,{"29 - Psychiatrie (Erwachsene)","Einrichtungen2";"30 - Kinder- und Jugendpsychiatrie","Einrichtungen2";"31 - Psychosomatik","Einrichtungen2";"00 - Bitte eine Fachabteilung auswählen","Leer";0,"Leer"},2,0)</f>
        <v>Leer</v>
      </c>
      <c r="K34" s="8" t="str">
        <f>VLOOKUP(C34,{"29 - Psychiatrie (Erwachsene)","BGI";"30 - Kinder- und Jugendpsychiatrie","BGII";"31 - Psychosomatik","BGI";"00 - Bitte eine Fachabteilung auswählen","Leer";0,"Leer"},2,0)</f>
        <v>Leer</v>
      </c>
      <c r="L34" s="8" t="str">
        <f>VLOOKUP(C34,{"29 - Psychiatrie (Erwachsene)","BGIb";"30 - Kinder- und Jugendpsychiatrie","BGIIb";"31 - Psychosomatik","BGIb";"00 - Bitte eine Fachabteilung auswählen","Leer";0,"Leer"},2,0)</f>
        <v>Leer</v>
      </c>
      <c r="M34" s="8" t="str">
        <f t="shared" si="2"/>
        <v>Leer</v>
      </c>
      <c r="P34" s="8">
        <f t="shared" si="3"/>
        <v>0</v>
      </c>
    </row>
    <row r="35" spans="2:16" ht="15" customHeight="1" x14ac:dyDescent="0.25">
      <c r="B35" s="122" t="str">
        <f t="shared" si="0"/>
        <v>!!!</v>
      </c>
      <c r="C35" s="293"/>
      <c r="D35" s="305"/>
      <c r="E35" s="287"/>
      <c r="F35" s="287"/>
      <c r="G35" s="304"/>
      <c r="H35" s="304"/>
      <c r="I35" s="100"/>
      <c r="J35" s="135" t="str">
        <f>VLOOKUP(C34,{"29 - Psychiatrie (Erwachsene)","Einrichtungen2";"30 - Kinder- und Jugendpsychiatrie","Einrichtungen2";"31 - Psychosomatik","Einrichtungen2";"00 - Bitte eine Fachabteilung auswählen","Leer";0,"Leer"},2,0)</f>
        <v>Leer</v>
      </c>
      <c r="K35" s="8" t="str">
        <f>VLOOKUP(C35,{"29 - Psychiatrie (Erwachsene)","BGI";"30 - Kinder- und Jugendpsychiatrie","BGII";"31 - Psychosomatik","BGI";"00 - Bitte eine Fachabteilung auswählen","Leer";0,"Leer"},2,0)</f>
        <v>Leer</v>
      </c>
      <c r="L35" s="8" t="str">
        <f>VLOOKUP(C35,{"29 - Psychiatrie (Erwachsene)","BGIb";"30 - Kinder- und Jugendpsychiatrie","BGIIb";"31 - Psychosomatik","BGIb";"00 - Bitte eine Fachabteilung auswählen","Leer";0,"Leer"},2,0)</f>
        <v>Leer</v>
      </c>
      <c r="M35" s="8" t="str">
        <f t="shared" si="2"/>
        <v>Leer</v>
      </c>
      <c r="P35" s="8">
        <f t="shared" si="3"/>
        <v>0</v>
      </c>
    </row>
    <row r="36" spans="2:16" ht="15" customHeight="1" x14ac:dyDescent="0.25">
      <c r="B36" s="122" t="str">
        <f t="shared" si="0"/>
        <v>!!!</v>
      </c>
      <c r="C36" s="293"/>
      <c r="D36" s="305"/>
      <c r="E36" s="287"/>
      <c r="F36" s="287"/>
      <c r="G36" s="304"/>
      <c r="H36" s="304"/>
      <c r="I36" s="100"/>
      <c r="J36" s="135" t="str">
        <f>VLOOKUP(C35,{"29 - Psychiatrie (Erwachsene)","Einrichtungen2";"30 - Kinder- und Jugendpsychiatrie","Einrichtungen2";"31 - Psychosomatik","Einrichtungen2";"00 - Bitte eine Fachabteilung auswählen","Leer";0,"Leer"},2,0)</f>
        <v>Leer</v>
      </c>
      <c r="K36" s="8" t="str">
        <f>VLOOKUP(C36,{"29 - Psychiatrie (Erwachsene)","BGI";"30 - Kinder- und Jugendpsychiatrie","BGII";"31 - Psychosomatik","BGI";"00 - Bitte eine Fachabteilung auswählen","Leer";0,"Leer"},2,0)</f>
        <v>Leer</v>
      </c>
      <c r="L36" s="8" t="str">
        <f>VLOOKUP(C36,{"29 - Psychiatrie (Erwachsene)","BGIb";"30 - Kinder- und Jugendpsychiatrie","BGIIb";"31 - Psychosomatik","BGIb";"00 - Bitte eine Fachabteilung auswählen","Leer";0,"Leer"},2,0)</f>
        <v>Leer</v>
      </c>
      <c r="M36" s="8" t="str">
        <f t="shared" si="2"/>
        <v>Leer</v>
      </c>
      <c r="P36" s="8">
        <f t="shared" si="3"/>
        <v>0</v>
      </c>
    </row>
    <row r="37" spans="2:16" ht="15" customHeight="1" x14ac:dyDescent="0.25">
      <c r="B37" s="122" t="str">
        <f t="shared" si="0"/>
        <v>!!!</v>
      </c>
      <c r="C37" s="293"/>
      <c r="D37" s="305"/>
      <c r="E37" s="287"/>
      <c r="F37" s="287"/>
      <c r="G37" s="304"/>
      <c r="H37" s="304"/>
      <c r="I37" s="100"/>
      <c r="J37" s="135" t="str">
        <f>VLOOKUP(C36,{"29 - Psychiatrie (Erwachsene)","Einrichtungen2";"30 - Kinder- und Jugendpsychiatrie","Einrichtungen2";"31 - Psychosomatik","Einrichtungen2";"00 - Bitte eine Fachabteilung auswählen","Leer";0,"Leer"},2,0)</f>
        <v>Leer</v>
      </c>
      <c r="K37" s="8" t="str">
        <f>VLOOKUP(C37,{"29 - Psychiatrie (Erwachsene)","BGI";"30 - Kinder- und Jugendpsychiatrie","BGII";"31 - Psychosomatik","BGI";"00 - Bitte eine Fachabteilung auswählen","Leer";0,"Leer"},2,0)</f>
        <v>Leer</v>
      </c>
      <c r="L37" s="8" t="str">
        <f>VLOOKUP(C37,{"29 - Psychiatrie (Erwachsene)","BGIb";"30 - Kinder- und Jugendpsychiatrie","BGIIb";"31 - Psychosomatik","BGIb";"00 - Bitte eine Fachabteilung auswählen","Leer";0,"Leer"},2,0)</f>
        <v>Leer</v>
      </c>
      <c r="M37" s="8" t="str">
        <f t="shared" si="2"/>
        <v>Leer</v>
      </c>
      <c r="P37" s="8">
        <f t="shared" si="3"/>
        <v>0</v>
      </c>
    </row>
    <row r="38" spans="2:16" ht="15" customHeight="1" x14ac:dyDescent="0.25">
      <c r="B38" s="122" t="str">
        <f t="shared" si="0"/>
        <v>!!!</v>
      </c>
      <c r="C38" s="293"/>
      <c r="D38" s="305"/>
      <c r="E38" s="287"/>
      <c r="F38" s="287"/>
      <c r="G38" s="304"/>
      <c r="H38" s="304"/>
      <c r="I38" s="100"/>
      <c r="J38" s="135" t="str">
        <f>VLOOKUP(C37,{"29 - Psychiatrie (Erwachsene)","Einrichtungen2";"30 - Kinder- und Jugendpsychiatrie","Einrichtungen2";"31 - Psychosomatik","Einrichtungen2";"00 - Bitte eine Fachabteilung auswählen","Leer";0,"Leer"},2,0)</f>
        <v>Leer</v>
      </c>
      <c r="K38" s="8" t="str">
        <f>VLOOKUP(C38,{"29 - Psychiatrie (Erwachsene)","BGI";"30 - Kinder- und Jugendpsychiatrie","BGII";"31 - Psychosomatik","BGI";"00 - Bitte eine Fachabteilung auswählen","Leer";0,"Leer"},2,0)</f>
        <v>Leer</v>
      </c>
      <c r="L38" s="8" t="str">
        <f>VLOOKUP(C38,{"29 - Psychiatrie (Erwachsene)","BGIb";"30 - Kinder- und Jugendpsychiatrie","BGIIb";"31 - Psychosomatik","BGIb";"00 - Bitte eine Fachabteilung auswählen","Leer";0,"Leer"},2,0)</f>
        <v>Leer</v>
      </c>
      <c r="M38" s="8" t="str">
        <f t="shared" si="2"/>
        <v>Leer</v>
      </c>
      <c r="P38" s="8">
        <f t="shared" si="3"/>
        <v>0</v>
      </c>
    </row>
    <row r="39" spans="2:16" ht="15" customHeight="1" x14ac:dyDescent="0.25">
      <c r="B39" s="122" t="str">
        <f t="shared" si="0"/>
        <v>!!!</v>
      </c>
      <c r="C39" s="293"/>
      <c r="D39" s="305"/>
      <c r="E39" s="287"/>
      <c r="F39" s="287"/>
      <c r="G39" s="304"/>
      <c r="H39" s="304"/>
      <c r="I39" s="100"/>
      <c r="J39" s="135" t="str">
        <f>VLOOKUP(C38,{"29 - Psychiatrie (Erwachsene)","Einrichtungen2";"30 - Kinder- und Jugendpsychiatrie","Einrichtungen2";"31 - Psychosomatik","Einrichtungen2";"00 - Bitte eine Fachabteilung auswählen","Leer";0,"Leer"},2,0)</f>
        <v>Leer</v>
      </c>
      <c r="K39" s="8" t="str">
        <f>VLOOKUP(C39,{"29 - Psychiatrie (Erwachsene)","BGI";"30 - Kinder- und Jugendpsychiatrie","BGII";"31 - Psychosomatik","BGI";"00 - Bitte eine Fachabteilung auswählen","Leer";0,"Leer"},2,0)</f>
        <v>Leer</v>
      </c>
      <c r="L39" s="8" t="str">
        <f>VLOOKUP(C39,{"29 - Psychiatrie (Erwachsene)","BGIb";"30 - Kinder- und Jugendpsychiatrie","BGIIb";"31 - Psychosomatik","BGIb";"00 - Bitte eine Fachabteilung auswählen","Leer";0,"Leer"},2,0)</f>
        <v>Leer</v>
      </c>
      <c r="M39" s="8" t="str">
        <f t="shared" si="2"/>
        <v>Leer</v>
      </c>
      <c r="P39" s="8">
        <f t="shared" si="3"/>
        <v>0</v>
      </c>
    </row>
    <row r="40" spans="2:16" ht="15" customHeight="1" x14ac:dyDescent="0.25">
      <c r="B40" s="122" t="str">
        <f t="shared" si="0"/>
        <v>!!!</v>
      </c>
      <c r="C40" s="293"/>
      <c r="D40" s="305"/>
      <c r="E40" s="287"/>
      <c r="F40" s="287"/>
      <c r="G40" s="304"/>
      <c r="H40" s="304"/>
      <c r="I40" s="100"/>
      <c r="J40" s="135" t="str">
        <f>VLOOKUP(C39,{"29 - Psychiatrie (Erwachsene)","Einrichtungen2";"30 - Kinder- und Jugendpsychiatrie","Einrichtungen2";"31 - Psychosomatik","Einrichtungen2";"00 - Bitte eine Fachabteilung auswählen","Leer";0,"Leer"},2,0)</f>
        <v>Leer</v>
      </c>
      <c r="K40" s="8" t="str">
        <f>VLOOKUP(C40,{"29 - Psychiatrie (Erwachsene)","BGI";"30 - Kinder- und Jugendpsychiatrie","BGII";"31 - Psychosomatik","BGI";"00 - Bitte eine Fachabteilung auswählen","Leer";0,"Leer"},2,0)</f>
        <v>Leer</v>
      </c>
      <c r="L40" s="8" t="str">
        <f>VLOOKUP(C40,{"29 - Psychiatrie (Erwachsene)","BGIb";"30 - Kinder- und Jugendpsychiatrie","BGIIb";"31 - Psychosomatik","BGIb";"00 - Bitte eine Fachabteilung auswählen","Leer";0,"Leer"},2,0)</f>
        <v>Leer</v>
      </c>
      <c r="M40" s="8" t="str">
        <f t="shared" si="2"/>
        <v>Leer</v>
      </c>
      <c r="P40" s="8">
        <f t="shared" si="3"/>
        <v>0</v>
      </c>
    </row>
    <row r="41" spans="2:16" ht="15" customHeight="1" x14ac:dyDescent="0.25">
      <c r="B41" s="122" t="str">
        <f t="shared" si="0"/>
        <v>!!!</v>
      </c>
      <c r="C41" s="293"/>
      <c r="D41" s="305"/>
      <c r="E41" s="287"/>
      <c r="F41" s="287"/>
      <c r="G41" s="304"/>
      <c r="H41" s="304"/>
      <c r="I41" s="100"/>
      <c r="J41" s="135" t="str">
        <f>VLOOKUP(C40,{"29 - Psychiatrie (Erwachsene)","Einrichtungen2";"30 - Kinder- und Jugendpsychiatrie","Einrichtungen2";"31 - Psychosomatik","Einrichtungen2";"00 - Bitte eine Fachabteilung auswählen","Leer";0,"Leer"},2,0)</f>
        <v>Leer</v>
      </c>
      <c r="K41" s="8" t="str">
        <f>VLOOKUP(C41,{"29 - Psychiatrie (Erwachsene)","BGI";"30 - Kinder- und Jugendpsychiatrie","BGII";"31 - Psychosomatik","BGI";"00 - Bitte eine Fachabteilung auswählen","Leer";0,"Leer"},2,0)</f>
        <v>Leer</v>
      </c>
      <c r="L41" s="8" t="str">
        <f>VLOOKUP(C41,{"29 - Psychiatrie (Erwachsene)","BGIb";"30 - Kinder- und Jugendpsychiatrie","BGIIb";"31 - Psychosomatik","BGIb";"00 - Bitte eine Fachabteilung auswählen","Leer";0,"Leer"},2,0)</f>
        <v>Leer</v>
      </c>
      <c r="M41" s="8" t="str">
        <f t="shared" si="2"/>
        <v>Leer</v>
      </c>
      <c r="P41" s="8">
        <f t="shared" si="3"/>
        <v>0</v>
      </c>
    </row>
    <row r="42" spans="2:16" ht="15" customHeight="1" x14ac:dyDescent="0.25">
      <c r="B42" s="122" t="str">
        <f t="shared" si="0"/>
        <v>!!!</v>
      </c>
      <c r="C42" s="293"/>
      <c r="D42" s="305"/>
      <c r="E42" s="287"/>
      <c r="F42" s="287"/>
      <c r="G42" s="304"/>
      <c r="H42" s="304"/>
      <c r="I42" s="100"/>
      <c r="J42" s="135" t="str">
        <f>VLOOKUP(C41,{"29 - Psychiatrie (Erwachsene)","Einrichtungen2";"30 - Kinder- und Jugendpsychiatrie","Einrichtungen2";"31 - Psychosomatik","Einrichtungen2";"00 - Bitte eine Fachabteilung auswählen","Leer";0,"Leer"},2,0)</f>
        <v>Leer</v>
      </c>
      <c r="K42" s="8" t="str">
        <f>VLOOKUP(C42,{"29 - Psychiatrie (Erwachsene)","BGI";"30 - Kinder- und Jugendpsychiatrie","BGII";"31 - Psychosomatik","BGI";"00 - Bitte eine Fachabteilung auswählen","Leer";0,"Leer"},2,0)</f>
        <v>Leer</v>
      </c>
      <c r="L42" s="8" t="str">
        <f>VLOOKUP(C42,{"29 - Psychiatrie (Erwachsene)","BGIb";"30 - Kinder- und Jugendpsychiatrie","BGIIb";"31 - Psychosomatik","BGIb";"00 - Bitte eine Fachabteilung auswählen","Leer";0,"Leer"},2,0)</f>
        <v>Leer</v>
      </c>
      <c r="M42" s="8" t="str">
        <f t="shared" si="2"/>
        <v>Leer</v>
      </c>
      <c r="P42" s="8">
        <f t="shared" si="3"/>
        <v>0</v>
      </c>
    </row>
    <row r="43" spans="2:16" ht="15" customHeight="1" x14ac:dyDescent="0.25">
      <c r="B43" s="122" t="str">
        <f t="shared" si="0"/>
        <v>!!!</v>
      </c>
      <c r="C43" s="293"/>
      <c r="D43" s="305"/>
      <c r="E43" s="287"/>
      <c r="F43" s="287"/>
      <c r="G43" s="304"/>
      <c r="H43" s="304"/>
      <c r="I43" s="100"/>
      <c r="J43" s="135" t="str">
        <f>VLOOKUP(C42,{"29 - Psychiatrie (Erwachsene)","Einrichtungen2";"30 - Kinder- und Jugendpsychiatrie","Einrichtungen2";"31 - Psychosomatik","Einrichtungen2";"00 - Bitte eine Fachabteilung auswählen","Leer";0,"Leer"},2,0)</f>
        <v>Leer</v>
      </c>
      <c r="K43" s="8" t="str">
        <f>VLOOKUP(C43,{"29 - Psychiatrie (Erwachsene)","BGI";"30 - Kinder- und Jugendpsychiatrie","BGII";"31 - Psychosomatik","BGI";"00 - Bitte eine Fachabteilung auswählen","Leer";0,"Leer"},2,0)</f>
        <v>Leer</v>
      </c>
      <c r="L43" s="8" t="str">
        <f>VLOOKUP(C43,{"29 - Psychiatrie (Erwachsene)","BGIb";"30 - Kinder- und Jugendpsychiatrie","BGIIb";"31 - Psychosomatik","BGIb";"00 - Bitte eine Fachabteilung auswählen","Leer";0,"Leer"},2,0)</f>
        <v>Leer</v>
      </c>
      <c r="M43" s="8" t="str">
        <f t="shared" si="2"/>
        <v>Leer</v>
      </c>
      <c r="P43" s="8">
        <f t="shared" si="3"/>
        <v>0</v>
      </c>
    </row>
    <row r="44" spans="2:16" ht="15" customHeight="1" x14ac:dyDescent="0.25">
      <c r="B44" s="122" t="str">
        <f t="shared" si="0"/>
        <v>!!!</v>
      </c>
      <c r="C44" s="293"/>
      <c r="D44" s="305"/>
      <c r="E44" s="287"/>
      <c r="F44" s="287"/>
      <c r="G44" s="304"/>
      <c r="H44" s="304"/>
      <c r="I44" s="100"/>
      <c r="J44" s="135" t="str">
        <f>VLOOKUP(C43,{"29 - Psychiatrie (Erwachsene)","Einrichtungen2";"30 - Kinder- und Jugendpsychiatrie","Einrichtungen2";"31 - Psychosomatik","Einrichtungen2";"00 - Bitte eine Fachabteilung auswählen","Leer";0,"Leer"},2,0)</f>
        <v>Leer</v>
      </c>
      <c r="K44" s="8" t="str">
        <f>VLOOKUP(C44,{"29 - Psychiatrie (Erwachsene)","BGI";"30 - Kinder- und Jugendpsychiatrie","BGII";"31 - Psychosomatik","BGI";"00 - Bitte eine Fachabteilung auswählen","Leer";0,"Leer"},2,0)</f>
        <v>Leer</v>
      </c>
      <c r="L44" s="8" t="str">
        <f>VLOOKUP(C44,{"29 - Psychiatrie (Erwachsene)","BGIb";"30 - Kinder- und Jugendpsychiatrie","BGIIb";"31 - Psychosomatik","BGIb";"00 - Bitte eine Fachabteilung auswählen","Leer";0,"Leer"},2,0)</f>
        <v>Leer</v>
      </c>
      <c r="M44" s="8" t="str">
        <f t="shared" si="2"/>
        <v>Leer</v>
      </c>
      <c r="P44" s="8">
        <f t="shared" si="3"/>
        <v>0</v>
      </c>
    </row>
    <row r="45" spans="2:16" ht="15" customHeight="1" x14ac:dyDescent="0.25">
      <c r="B45" s="122" t="str">
        <f t="shared" si="0"/>
        <v>!!!</v>
      </c>
      <c r="C45" s="293"/>
      <c r="D45" s="305"/>
      <c r="E45" s="287"/>
      <c r="F45" s="287"/>
      <c r="G45" s="304"/>
      <c r="H45" s="304"/>
      <c r="I45" s="100"/>
      <c r="J45" s="135" t="str">
        <f>VLOOKUP(C44,{"29 - Psychiatrie (Erwachsene)","Einrichtungen2";"30 - Kinder- und Jugendpsychiatrie","Einrichtungen2";"31 - Psychosomatik","Einrichtungen2";"00 - Bitte eine Fachabteilung auswählen","Leer";0,"Leer"},2,0)</f>
        <v>Leer</v>
      </c>
      <c r="K45" s="8" t="str">
        <f>VLOOKUP(C45,{"29 - Psychiatrie (Erwachsene)","BGI";"30 - Kinder- und Jugendpsychiatrie","BGII";"31 - Psychosomatik","BGI";"00 - Bitte eine Fachabteilung auswählen","Leer";0,"Leer"},2,0)</f>
        <v>Leer</v>
      </c>
      <c r="L45" s="8" t="str">
        <f>VLOOKUP(C45,{"29 - Psychiatrie (Erwachsene)","BGIb";"30 - Kinder- und Jugendpsychiatrie","BGIIb";"31 - Psychosomatik","BGIb";"00 - Bitte eine Fachabteilung auswählen","Leer";0,"Leer"},2,0)</f>
        <v>Leer</v>
      </c>
      <c r="M45" s="8" t="str">
        <f t="shared" si="2"/>
        <v>Leer</v>
      </c>
      <c r="P45" s="8">
        <f t="shared" si="3"/>
        <v>0</v>
      </c>
    </row>
    <row r="46" spans="2:16" ht="15" customHeight="1" x14ac:dyDescent="0.25">
      <c r="B46" s="122" t="str">
        <f t="shared" si="0"/>
        <v>!!!</v>
      </c>
      <c r="C46" s="293"/>
      <c r="D46" s="305"/>
      <c r="E46" s="287"/>
      <c r="F46" s="287"/>
      <c r="G46" s="304"/>
      <c r="H46" s="304"/>
      <c r="I46" s="100"/>
      <c r="J46" s="135" t="str">
        <f>VLOOKUP(C45,{"29 - Psychiatrie (Erwachsene)","Einrichtungen2";"30 - Kinder- und Jugendpsychiatrie","Einrichtungen2";"31 - Psychosomatik","Einrichtungen2";"00 - Bitte eine Fachabteilung auswählen","Leer";0,"Leer"},2,0)</f>
        <v>Leer</v>
      </c>
      <c r="K46" s="8" t="str">
        <f>VLOOKUP(C46,{"29 - Psychiatrie (Erwachsene)","BGI";"30 - Kinder- und Jugendpsychiatrie","BGII";"31 - Psychosomatik","BGI";"00 - Bitte eine Fachabteilung auswählen","Leer";0,"Leer"},2,0)</f>
        <v>Leer</v>
      </c>
      <c r="L46" s="8" t="str">
        <f>VLOOKUP(C46,{"29 - Psychiatrie (Erwachsene)","BGIb";"30 - Kinder- und Jugendpsychiatrie","BGIIb";"31 - Psychosomatik","BGIb";"00 - Bitte eine Fachabteilung auswählen","Leer";0,"Leer"},2,0)</f>
        <v>Leer</v>
      </c>
      <c r="M46" s="8" t="str">
        <f t="shared" si="2"/>
        <v>Leer</v>
      </c>
      <c r="P46" s="8">
        <f t="shared" si="3"/>
        <v>0</v>
      </c>
    </row>
    <row r="47" spans="2:16" ht="15" customHeight="1" x14ac:dyDescent="0.25">
      <c r="B47" s="122" t="str">
        <f t="shared" si="0"/>
        <v>!!!</v>
      </c>
      <c r="C47" s="293"/>
      <c r="D47" s="305"/>
      <c r="E47" s="287"/>
      <c r="F47" s="287"/>
      <c r="G47" s="304"/>
      <c r="H47" s="304"/>
      <c r="I47" s="100"/>
      <c r="J47" s="135" t="str">
        <f>VLOOKUP(C46,{"29 - Psychiatrie (Erwachsene)","Einrichtungen2";"30 - Kinder- und Jugendpsychiatrie","Einrichtungen2";"31 - Psychosomatik","Einrichtungen2";"00 - Bitte eine Fachabteilung auswählen","Leer";0,"Leer"},2,0)</f>
        <v>Leer</v>
      </c>
      <c r="K47" s="8" t="str">
        <f>VLOOKUP(C47,{"29 - Psychiatrie (Erwachsene)","BGI";"30 - Kinder- und Jugendpsychiatrie","BGII";"31 - Psychosomatik","BGI";"00 - Bitte eine Fachabteilung auswählen","Leer";0,"Leer"},2,0)</f>
        <v>Leer</v>
      </c>
      <c r="L47" s="8" t="str">
        <f>VLOOKUP(C47,{"29 - Psychiatrie (Erwachsene)","BGIb";"30 - Kinder- und Jugendpsychiatrie","BGIIb";"31 - Psychosomatik","BGIb";"00 - Bitte eine Fachabteilung auswählen","Leer";0,"Leer"},2,0)</f>
        <v>Leer</v>
      </c>
      <c r="M47" s="8" t="str">
        <f t="shared" si="2"/>
        <v>Leer</v>
      </c>
      <c r="P47" s="8">
        <f t="shared" si="3"/>
        <v>0</v>
      </c>
    </row>
    <row r="48" spans="2:16" ht="15" customHeight="1" x14ac:dyDescent="0.25">
      <c r="B48" s="122" t="str">
        <f t="shared" si="0"/>
        <v>!!!</v>
      </c>
      <c r="C48" s="293"/>
      <c r="D48" s="305"/>
      <c r="E48" s="287"/>
      <c r="F48" s="287"/>
      <c r="G48" s="304"/>
      <c r="H48" s="304"/>
      <c r="I48" s="100"/>
      <c r="J48" s="135" t="str">
        <f>VLOOKUP(C47,{"29 - Psychiatrie (Erwachsene)","Einrichtungen2";"30 - Kinder- und Jugendpsychiatrie","Einrichtungen2";"31 - Psychosomatik","Einrichtungen2";"00 - Bitte eine Fachabteilung auswählen","Leer";0,"Leer"},2,0)</f>
        <v>Leer</v>
      </c>
      <c r="K48" s="8" t="str">
        <f>VLOOKUP(C48,{"29 - Psychiatrie (Erwachsene)","BGI";"30 - Kinder- und Jugendpsychiatrie","BGII";"31 - Psychosomatik","BGI";"00 - Bitte eine Fachabteilung auswählen","Leer";0,"Leer"},2,0)</f>
        <v>Leer</v>
      </c>
      <c r="L48" s="8" t="str">
        <f>VLOOKUP(C48,{"29 - Psychiatrie (Erwachsene)","BGIb";"30 - Kinder- und Jugendpsychiatrie","BGIIb";"31 - Psychosomatik","BGIb";"00 - Bitte eine Fachabteilung auswählen","Leer";0,"Leer"},2,0)</f>
        <v>Leer</v>
      </c>
      <c r="M48" s="8" t="str">
        <f t="shared" si="2"/>
        <v>Leer</v>
      </c>
      <c r="P48" s="8">
        <f t="shared" si="3"/>
        <v>0</v>
      </c>
    </row>
    <row r="49" spans="2:16" ht="15" customHeight="1" x14ac:dyDescent="0.25">
      <c r="B49" s="122" t="str">
        <f t="shared" si="0"/>
        <v>!!!</v>
      </c>
      <c r="C49" s="293"/>
      <c r="D49" s="305"/>
      <c r="E49" s="287"/>
      <c r="F49" s="287"/>
      <c r="G49" s="304"/>
      <c r="H49" s="304"/>
      <c r="I49" s="100"/>
      <c r="J49" s="135" t="str">
        <f>VLOOKUP(C48,{"29 - Psychiatrie (Erwachsene)","Einrichtungen2";"30 - Kinder- und Jugendpsychiatrie","Einrichtungen2";"31 - Psychosomatik","Einrichtungen2";"00 - Bitte eine Fachabteilung auswählen","Leer";0,"Leer"},2,0)</f>
        <v>Leer</v>
      </c>
      <c r="K49" s="8" t="str">
        <f>VLOOKUP(C49,{"29 - Psychiatrie (Erwachsene)","BGI";"30 - Kinder- und Jugendpsychiatrie","BGII";"31 - Psychosomatik","BGI";"00 - Bitte eine Fachabteilung auswählen","Leer";0,"Leer"},2,0)</f>
        <v>Leer</v>
      </c>
      <c r="L49" s="8" t="str">
        <f>VLOOKUP(C49,{"29 - Psychiatrie (Erwachsene)","BGIb";"30 - Kinder- und Jugendpsychiatrie","BGIIb";"31 - Psychosomatik","BGIb";"00 - Bitte eine Fachabteilung auswählen","Leer";0,"Leer"},2,0)</f>
        <v>Leer</v>
      </c>
      <c r="M49" s="8" t="str">
        <f t="shared" si="2"/>
        <v>Leer</v>
      </c>
      <c r="P49" s="8">
        <f t="shared" si="3"/>
        <v>0</v>
      </c>
    </row>
    <row r="50" spans="2:16" ht="15" customHeight="1" x14ac:dyDescent="0.25">
      <c r="B50" s="122" t="str">
        <f t="shared" si="0"/>
        <v>!!!</v>
      </c>
      <c r="C50" s="293"/>
      <c r="D50" s="305"/>
      <c r="E50" s="287"/>
      <c r="F50" s="287"/>
      <c r="G50" s="304"/>
      <c r="H50" s="304"/>
      <c r="I50" s="100"/>
      <c r="J50" s="135" t="str">
        <f>VLOOKUP(C49,{"29 - Psychiatrie (Erwachsene)","Einrichtungen2";"30 - Kinder- und Jugendpsychiatrie","Einrichtungen2";"31 - Psychosomatik","Einrichtungen2";"00 - Bitte eine Fachabteilung auswählen","Leer";0,"Leer"},2,0)</f>
        <v>Leer</v>
      </c>
      <c r="K50" s="8" t="str">
        <f>VLOOKUP(C50,{"29 - Psychiatrie (Erwachsene)","BGI";"30 - Kinder- und Jugendpsychiatrie","BGII";"31 - Psychosomatik","BGI";"00 - Bitte eine Fachabteilung auswählen","Leer";0,"Leer"},2,0)</f>
        <v>Leer</v>
      </c>
      <c r="L50" s="8" t="str">
        <f>VLOOKUP(C50,{"29 - Psychiatrie (Erwachsene)","BGIb";"30 - Kinder- und Jugendpsychiatrie","BGIIb";"31 - Psychosomatik","BGIb";"00 - Bitte eine Fachabteilung auswählen","Leer";0,"Leer"},2,0)</f>
        <v>Leer</v>
      </c>
      <c r="M50" s="8" t="str">
        <f t="shared" si="2"/>
        <v>Leer</v>
      </c>
      <c r="P50" s="8">
        <f t="shared" si="3"/>
        <v>0</v>
      </c>
    </row>
    <row r="51" spans="2:16" ht="15" customHeight="1" x14ac:dyDescent="0.25">
      <c r="B51" s="122" t="str">
        <f t="shared" si="0"/>
        <v>!!!</v>
      </c>
      <c r="C51" s="293"/>
      <c r="D51" s="305"/>
      <c r="E51" s="287"/>
      <c r="F51" s="287"/>
      <c r="G51" s="304"/>
      <c r="H51" s="304"/>
      <c r="I51" s="100"/>
      <c r="J51" s="135" t="str">
        <f>VLOOKUP(C50,{"29 - Psychiatrie (Erwachsene)","Einrichtungen2";"30 - Kinder- und Jugendpsychiatrie","Einrichtungen2";"31 - Psychosomatik","Einrichtungen2";"00 - Bitte eine Fachabteilung auswählen","Leer";0,"Leer"},2,0)</f>
        <v>Leer</v>
      </c>
      <c r="K51" s="8" t="str">
        <f>VLOOKUP(C51,{"29 - Psychiatrie (Erwachsene)","BGI";"30 - Kinder- und Jugendpsychiatrie","BGII";"31 - Psychosomatik","BGI";"00 - Bitte eine Fachabteilung auswählen","Leer";0,"Leer"},2,0)</f>
        <v>Leer</v>
      </c>
      <c r="L51" s="8" t="str">
        <f>VLOOKUP(C51,{"29 - Psychiatrie (Erwachsene)","BGIb";"30 - Kinder- und Jugendpsychiatrie","BGIIb";"31 - Psychosomatik","BGIb";"00 - Bitte eine Fachabteilung auswählen","Leer";0,"Leer"},2,0)</f>
        <v>Leer</v>
      </c>
      <c r="M51" s="8" t="str">
        <f t="shared" si="2"/>
        <v>Leer</v>
      </c>
      <c r="P51" s="8">
        <f t="shared" si="3"/>
        <v>0</v>
      </c>
    </row>
    <row r="52" spans="2:16" ht="15" customHeight="1" x14ac:dyDescent="0.25">
      <c r="B52" s="122" t="str">
        <f t="shared" si="0"/>
        <v>!!!</v>
      </c>
      <c r="C52" s="293"/>
      <c r="D52" s="305"/>
      <c r="E52" s="287"/>
      <c r="F52" s="287"/>
      <c r="G52" s="304"/>
      <c r="H52" s="304"/>
      <c r="I52" s="100"/>
      <c r="J52" s="135" t="str">
        <f>VLOOKUP(C51,{"29 - Psychiatrie (Erwachsene)","Einrichtungen2";"30 - Kinder- und Jugendpsychiatrie","Einrichtungen2";"31 - Psychosomatik","Einrichtungen2";"00 - Bitte eine Fachabteilung auswählen","Leer";0,"Leer"},2,0)</f>
        <v>Leer</v>
      </c>
      <c r="K52" s="8" t="str">
        <f>VLOOKUP(C52,{"29 - Psychiatrie (Erwachsene)","BGI";"30 - Kinder- und Jugendpsychiatrie","BGII";"31 - Psychosomatik","BGI";"00 - Bitte eine Fachabteilung auswählen","Leer";0,"Leer"},2,0)</f>
        <v>Leer</v>
      </c>
      <c r="L52" s="8" t="str">
        <f>VLOOKUP(C52,{"29 - Psychiatrie (Erwachsene)","BGIb";"30 - Kinder- und Jugendpsychiatrie","BGIIb";"31 - Psychosomatik","BGIb";"00 - Bitte eine Fachabteilung auswählen","Leer";0,"Leer"},2,0)</f>
        <v>Leer</v>
      </c>
      <c r="M52" s="8" t="str">
        <f t="shared" si="2"/>
        <v>Leer</v>
      </c>
      <c r="P52" s="8">
        <f t="shared" si="3"/>
        <v>0</v>
      </c>
    </row>
    <row r="53" spans="2:16" ht="15" customHeight="1" x14ac:dyDescent="0.25">
      <c r="B53" s="122" t="str">
        <f t="shared" si="0"/>
        <v>!!!</v>
      </c>
      <c r="C53" s="293"/>
      <c r="D53" s="305"/>
      <c r="E53" s="287"/>
      <c r="F53" s="287"/>
      <c r="G53" s="304"/>
      <c r="H53" s="304"/>
      <c r="I53" s="100"/>
      <c r="J53" s="135" t="str">
        <f>VLOOKUP(C52,{"29 - Psychiatrie (Erwachsene)","Einrichtungen2";"30 - Kinder- und Jugendpsychiatrie","Einrichtungen2";"31 - Psychosomatik","Einrichtungen2";"00 - Bitte eine Fachabteilung auswählen","Leer";0,"Leer"},2,0)</f>
        <v>Leer</v>
      </c>
      <c r="K53" s="8" t="str">
        <f>VLOOKUP(C53,{"29 - Psychiatrie (Erwachsene)","BGI";"30 - Kinder- und Jugendpsychiatrie","BGII";"31 - Psychosomatik","BGI";"00 - Bitte eine Fachabteilung auswählen","Leer";0,"Leer"},2,0)</f>
        <v>Leer</v>
      </c>
      <c r="L53" s="8" t="str">
        <f>VLOOKUP(C53,{"29 - Psychiatrie (Erwachsene)","BGIb";"30 - Kinder- und Jugendpsychiatrie","BGIIb";"31 - Psychosomatik","BGIb";"00 - Bitte eine Fachabteilung auswählen","Leer";0,"Leer"},2,0)</f>
        <v>Leer</v>
      </c>
      <c r="M53" s="8" t="str">
        <f t="shared" si="2"/>
        <v>Leer</v>
      </c>
      <c r="P53" s="8">
        <f t="shared" si="3"/>
        <v>0</v>
      </c>
    </row>
    <row r="54" spans="2:16" ht="15" customHeight="1" x14ac:dyDescent="0.25">
      <c r="B54" s="122" t="str">
        <f t="shared" si="0"/>
        <v>!!!</v>
      </c>
      <c r="C54" s="293"/>
      <c r="D54" s="305"/>
      <c r="E54" s="287"/>
      <c r="F54" s="287"/>
      <c r="G54" s="304"/>
      <c r="H54" s="304"/>
      <c r="I54" s="100"/>
      <c r="J54" s="135" t="str">
        <f>VLOOKUP(C53,{"29 - Psychiatrie (Erwachsene)","Einrichtungen2";"30 - Kinder- und Jugendpsychiatrie","Einrichtungen2";"31 - Psychosomatik","Einrichtungen2";"00 - Bitte eine Fachabteilung auswählen","Leer";0,"Leer"},2,0)</f>
        <v>Leer</v>
      </c>
      <c r="K54" s="8" t="str">
        <f>VLOOKUP(C54,{"29 - Psychiatrie (Erwachsene)","BGI";"30 - Kinder- und Jugendpsychiatrie","BGII";"31 - Psychosomatik","BGI";"00 - Bitte eine Fachabteilung auswählen","Leer";0,"Leer"},2,0)</f>
        <v>Leer</v>
      </c>
      <c r="L54" s="8" t="str">
        <f>VLOOKUP(C54,{"29 - Psychiatrie (Erwachsene)","BGIb";"30 - Kinder- und Jugendpsychiatrie","BGIIb";"31 - Psychosomatik","BGIb";"00 - Bitte eine Fachabteilung auswählen","Leer";0,"Leer"},2,0)</f>
        <v>Leer</v>
      </c>
      <c r="M54" s="8" t="str">
        <f t="shared" si="2"/>
        <v>Leer</v>
      </c>
      <c r="P54" s="8">
        <f t="shared" si="3"/>
        <v>0</v>
      </c>
    </row>
    <row r="55" spans="2:16" ht="15" customHeight="1" x14ac:dyDescent="0.25">
      <c r="B55" s="122" t="str">
        <f t="shared" si="0"/>
        <v>!!!</v>
      </c>
      <c r="C55" s="293"/>
      <c r="D55" s="305"/>
      <c r="E55" s="287"/>
      <c r="F55" s="287"/>
      <c r="G55" s="304"/>
      <c r="H55" s="304"/>
      <c r="I55" s="100"/>
      <c r="J55" s="135" t="str">
        <f>VLOOKUP(C54,{"29 - Psychiatrie (Erwachsene)","Einrichtungen2";"30 - Kinder- und Jugendpsychiatrie","Einrichtungen2";"31 - Psychosomatik","Einrichtungen2";"00 - Bitte eine Fachabteilung auswählen","Leer";0,"Leer"},2,0)</f>
        <v>Leer</v>
      </c>
      <c r="K55" s="8" t="str">
        <f>VLOOKUP(C55,{"29 - Psychiatrie (Erwachsene)","BGI";"30 - Kinder- und Jugendpsychiatrie","BGII";"31 - Psychosomatik","BGI";"00 - Bitte eine Fachabteilung auswählen","Leer";0,"Leer"},2,0)</f>
        <v>Leer</v>
      </c>
      <c r="L55" s="8" t="str">
        <f>VLOOKUP(C55,{"29 - Psychiatrie (Erwachsene)","BGIb";"30 - Kinder- und Jugendpsychiatrie","BGIIb";"31 - Psychosomatik","BGIb";"00 - Bitte eine Fachabteilung auswählen","Leer";0,"Leer"},2,0)</f>
        <v>Leer</v>
      </c>
      <c r="M55" s="8" t="str">
        <f t="shared" si="2"/>
        <v>Leer</v>
      </c>
      <c r="P55" s="8">
        <f t="shared" si="3"/>
        <v>0</v>
      </c>
    </row>
    <row r="56" spans="2:16" ht="15" customHeight="1" x14ac:dyDescent="0.25">
      <c r="B56" s="122" t="str">
        <f t="shared" si="0"/>
        <v>!!!</v>
      </c>
      <c r="C56" s="293"/>
      <c r="D56" s="305"/>
      <c r="E56" s="287"/>
      <c r="F56" s="287"/>
      <c r="G56" s="304"/>
      <c r="H56" s="304"/>
      <c r="I56" s="100"/>
      <c r="J56" s="135" t="str">
        <f>VLOOKUP(C55,{"29 - Psychiatrie (Erwachsene)","Einrichtungen2";"30 - Kinder- und Jugendpsychiatrie","Einrichtungen2";"31 - Psychosomatik","Einrichtungen2";"00 - Bitte eine Fachabteilung auswählen","Leer";0,"Leer"},2,0)</f>
        <v>Leer</v>
      </c>
      <c r="K56" s="8" t="str">
        <f>VLOOKUP(C56,{"29 - Psychiatrie (Erwachsene)","BGI";"30 - Kinder- und Jugendpsychiatrie","BGII";"31 - Psychosomatik","BGI";"00 - Bitte eine Fachabteilung auswählen","Leer";0,"Leer"},2,0)</f>
        <v>Leer</v>
      </c>
      <c r="L56" s="8" t="str">
        <f>VLOOKUP(C56,{"29 - Psychiatrie (Erwachsene)","BGIb";"30 - Kinder- und Jugendpsychiatrie","BGIIb";"31 - Psychosomatik","BGIb";"00 - Bitte eine Fachabteilung auswählen","Leer";0,"Leer"},2,0)</f>
        <v>Leer</v>
      </c>
      <c r="M56" s="8" t="str">
        <f t="shared" si="2"/>
        <v>Leer</v>
      </c>
      <c r="P56" s="8">
        <f t="shared" si="3"/>
        <v>0</v>
      </c>
    </row>
    <row r="57" spans="2:16" ht="15" customHeight="1" x14ac:dyDescent="0.25">
      <c r="B57" s="122" t="str">
        <f t="shared" si="0"/>
        <v>!!!</v>
      </c>
      <c r="C57" s="293"/>
      <c r="D57" s="305"/>
      <c r="E57" s="287"/>
      <c r="F57" s="287"/>
      <c r="G57" s="304"/>
      <c r="H57" s="304"/>
      <c r="I57" s="100"/>
      <c r="J57" s="135" t="str">
        <f>VLOOKUP(C56,{"29 - Psychiatrie (Erwachsene)","Einrichtungen2";"30 - Kinder- und Jugendpsychiatrie","Einrichtungen2";"31 - Psychosomatik","Einrichtungen2";"00 - Bitte eine Fachabteilung auswählen","Leer";0,"Leer"},2,0)</f>
        <v>Leer</v>
      </c>
      <c r="K57" s="8" t="str">
        <f>VLOOKUP(C57,{"29 - Psychiatrie (Erwachsene)","BGI";"30 - Kinder- und Jugendpsychiatrie","BGII";"31 - Psychosomatik","BGI";"00 - Bitte eine Fachabteilung auswählen","Leer";0,"Leer"},2,0)</f>
        <v>Leer</v>
      </c>
      <c r="L57" s="8" t="str">
        <f>VLOOKUP(C57,{"29 - Psychiatrie (Erwachsene)","BGIb";"30 - Kinder- und Jugendpsychiatrie","BGIIb";"31 - Psychosomatik","BGIb";"00 - Bitte eine Fachabteilung auswählen","Leer";0,"Leer"},2,0)</f>
        <v>Leer</v>
      </c>
      <c r="M57" s="8" t="str">
        <f t="shared" si="2"/>
        <v>Leer</v>
      </c>
      <c r="P57" s="8">
        <f t="shared" si="3"/>
        <v>0</v>
      </c>
    </row>
    <row r="58" spans="2:16" ht="15" customHeight="1" x14ac:dyDescent="0.25">
      <c r="B58" s="122" t="str">
        <f t="shared" si="0"/>
        <v>!!!</v>
      </c>
      <c r="C58" s="293"/>
      <c r="D58" s="305"/>
      <c r="E58" s="287"/>
      <c r="F58" s="287"/>
      <c r="G58" s="304"/>
      <c r="H58" s="304"/>
      <c r="I58" s="100"/>
      <c r="J58" s="135" t="str">
        <f>VLOOKUP(C57,{"29 - Psychiatrie (Erwachsene)","Einrichtungen2";"30 - Kinder- und Jugendpsychiatrie","Einrichtungen2";"31 - Psychosomatik","Einrichtungen2";"00 - Bitte eine Fachabteilung auswählen","Leer";0,"Leer"},2,0)</f>
        <v>Leer</v>
      </c>
      <c r="K58" s="8" t="str">
        <f>VLOOKUP(C58,{"29 - Psychiatrie (Erwachsene)","BGI";"30 - Kinder- und Jugendpsychiatrie","BGII";"31 - Psychosomatik","BGI";"00 - Bitte eine Fachabteilung auswählen","Leer";0,"Leer"},2,0)</f>
        <v>Leer</v>
      </c>
      <c r="L58" s="8" t="str">
        <f>VLOOKUP(C58,{"29 - Psychiatrie (Erwachsene)","BGIb";"30 - Kinder- und Jugendpsychiatrie","BGIIb";"31 - Psychosomatik","BGIb";"00 - Bitte eine Fachabteilung auswählen","Leer";0,"Leer"},2,0)</f>
        <v>Leer</v>
      </c>
      <c r="M58" s="8" t="str">
        <f t="shared" si="2"/>
        <v>Leer</v>
      </c>
      <c r="P58" s="8">
        <f t="shared" si="3"/>
        <v>0</v>
      </c>
    </row>
    <row r="59" spans="2:16" ht="15" customHeight="1" x14ac:dyDescent="0.25">
      <c r="B59" s="122" t="str">
        <f t="shared" si="0"/>
        <v>!!!</v>
      </c>
      <c r="C59" s="293"/>
      <c r="D59" s="305"/>
      <c r="E59" s="287"/>
      <c r="F59" s="287"/>
      <c r="G59" s="304"/>
      <c r="H59" s="304"/>
      <c r="I59" s="100"/>
      <c r="J59" s="135" t="str">
        <f>VLOOKUP(C58,{"29 - Psychiatrie (Erwachsene)","Einrichtungen2";"30 - Kinder- und Jugendpsychiatrie","Einrichtungen2";"31 - Psychosomatik","Einrichtungen2";"00 - Bitte eine Fachabteilung auswählen","Leer";0,"Leer"},2,0)</f>
        <v>Leer</v>
      </c>
      <c r="K59" s="8" t="str">
        <f>VLOOKUP(C59,{"29 - Psychiatrie (Erwachsene)","BGI";"30 - Kinder- und Jugendpsychiatrie","BGII";"31 - Psychosomatik","BGI";"00 - Bitte eine Fachabteilung auswählen","Leer";0,"Leer"},2,0)</f>
        <v>Leer</v>
      </c>
      <c r="L59" s="8" t="str">
        <f>VLOOKUP(C59,{"29 - Psychiatrie (Erwachsene)","BGIb";"30 - Kinder- und Jugendpsychiatrie","BGIIb";"31 - Psychosomatik","BGIb";"00 - Bitte eine Fachabteilung auswählen","Leer";0,"Leer"},2,0)</f>
        <v>Leer</v>
      </c>
      <c r="M59" s="8" t="str">
        <f t="shared" si="2"/>
        <v>Leer</v>
      </c>
      <c r="P59" s="8">
        <f t="shared" si="3"/>
        <v>0</v>
      </c>
    </row>
    <row r="60" spans="2:16" ht="15" customHeight="1" x14ac:dyDescent="0.25">
      <c r="B60" s="122" t="str">
        <f t="shared" si="0"/>
        <v>!!!</v>
      </c>
      <c r="C60" s="293"/>
      <c r="D60" s="305"/>
      <c r="E60" s="287"/>
      <c r="F60" s="287"/>
      <c r="G60" s="304"/>
      <c r="H60" s="304"/>
      <c r="I60" s="100"/>
      <c r="J60" s="135" t="str">
        <f>VLOOKUP(C59,{"29 - Psychiatrie (Erwachsene)","Einrichtungen2";"30 - Kinder- und Jugendpsychiatrie","Einrichtungen2";"31 - Psychosomatik","Einrichtungen2";"00 - Bitte eine Fachabteilung auswählen","Leer";0,"Leer"},2,0)</f>
        <v>Leer</v>
      </c>
      <c r="K60" s="8" t="str">
        <f>VLOOKUP(C60,{"29 - Psychiatrie (Erwachsene)","BGI";"30 - Kinder- und Jugendpsychiatrie","BGII";"31 - Psychosomatik","BGI";"00 - Bitte eine Fachabteilung auswählen","Leer";0,"Leer"},2,0)</f>
        <v>Leer</v>
      </c>
      <c r="L60" s="8" t="str">
        <f>VLOOKUP(C60,{"29 - Psychiatrie (Erwachsene)","BGIb";"30 - Kinder- und Jugendpsychiatrie","BGIIb";"31 - Psychosomatik","BGIb";"00 - Bitte eine Fachabteilung auswählen","Leer";0,"Leer"},2,0)</f>
        <v>Leer</v>
      </c>
      <c r="M60" s="8" t="str">
        <f t="shared" si="2"/>
        <v>Leer</v>
      </c>
      <c r="P60" s="8">
        <f t="shared" si="3"/>
        <v>0</v>
      </c>
    </row>
    <row r="61" spans="2:16" ht="15" customHeight="1" x14ac:dyDescent="0.25">
      <c r="B61" s="122" t="str">
        <f t="shared" si="0"/>
        <v>!!!</v>
      </c>
      <c r="C61" s="293"/>
      <c r="D61" s="305"/>
      <c r="E61" s="287"/>
      <c r="F61" s="287"/>
      <c r="G61" s="304"/>
      <c r="H61" s="304"/>
      <c r="I61" s="100"/>
      <c r="J61" s="135" t="str">
        <f>VLOOKUP(C60,{"29 - Psychiatrie (Erwachsene)","Einrichtungen2";"30 - Kinder- und Jugendpsychiatrie","Einrichtungen2";"31 - Psychosomatik","Einrichtungen2";"00 - Bitte eine Fachabteilung auswählen","Leer";0,"Leer"},2,0)</f>
        <v>Leer</v>
      </c>
      <c r="K61" s="8" t="str">
        <f>VLOOKUP(C61,{"29 - Psychiatrie (Erwachsene)","BGI";"30 - Kinder- und Jugendpsychiatrie","BGII";"31 - Psychosomatik","BGI";"00 - Bitte eine Fachabteilung auswählen","Leer";0,"Leer"},2,0)</f>
        <v>Leer</v>
      </c>
      <c r="L61" s="8" t="str">
        <f>VLOOKUP(C61,{"29 - Psychiatrie (Erwachsene)","BGIb";"30 - Kinder- und Jugendpsychiatrie","BGIIb";"31 - Psychosomatik","BGIb";"00 - Bitte eine Fachabteilung auswählen","Leer";0,"Leer"},2,0)</f>
        <v>Leer</v>
      </c>
      <c r="M61" s="8" t="str">
        <f t="shared" si="2"/>
        <v>Leer</v>
      </c>
      <c r="P61" s="8">
        <f t="shared" si="3"/>
        <v>0</v>
      </c>
    </row>
    <row r="62" spans="2:16" ht="15" customHeight="1" x14ac:dyDescent="0.25">
      <c r="B62" s="122" t="str">
        <f t="shared" si="0"/>
        <v>!!!</v>
      </c>
      <c r="C62" s="293"/>
      <c r="D62" s="305"/>
      <c r="E62" s="287"/>
      <c r="F62" s="287"/>
      <c r="G62" s="304"/>
      <c r="H62" s="304"/>
      <c r="I62" s="100"/>
      <c r="J62" s="135" t="str">
        <f>VLOOKUP(C61,{"29 - Psychiatrie (Erwachsene)","Einrichtungen2";"30 - Kinder- und Jugendpsychiatrie","Einrichtungen2";"31 - Psychosomatik","Einrichtungen2";"00 - Bitte eine Fachabteilung auswählen","Leer";0,"Leer"},2,0)</f>
        <v>Leer</v>
      </c>
      <c r="K62" s="8" t="str">
        <f>VLOOKUP(C62,{"29 - Psychiatrie (Erwachsene)","BGI";"30 - Kinder- und Jugendpsychiatrie","BGII";"31 - Psychosomatik","BGI";"00 - Bitte eine Fachabteilung auswählen","Leer";0,"Leer"},2,0)</f>
        <v>Leer</v>
      </c>
      <c r="L62" s="8" t="str">
        <f>VLOOKUP(C62,{"29 - Psychiatrie (Erwachsene)","BGIb";"30 - Kinder- und Jugendpsychiatrie","BGIIb";"31 - Psychosomatik","BGIb";"00 - Bitte eine Fachabteilung auswählen","Leer";0,"Leer"},2,0)</f>
        <v>Leer</v>
      </c>
      <c r="M62" s="8" t="str">
        <f t="shared" si="2"/>
        <v>Leer</v>
      </c>
      <c r="P62" s="8">
        <f t="shared" si="3"/>
        <v>0</v>
      </c>
    </row>
    <row r="63" spans="2:16" ht="15" customHeight="1" x14ac:dyDescent="0.25">
      <c r="B63" s="122" t="str">
        <f t="shared" si="0"/>
        <v>!!!</v>
      </c>
      <c r="C63" s="293"/>
      <c r="D63" s="305"/>
      <c r="E63" s="287"/>
      <c r="F63" s="287"/>
      <c r="G63" s="304"/>
      <c r="H63" s="304"/>
      <c r="I63" s="100"/>
      <c r="J63" s="135" t="str">
        <f>VLOOKUP(C62,{"29 - Psychiatrie (Erwachsene)","Einrichtungen2";"30 - Kinder- und Jugendpsychiatrie","Einrichtungen2";"31 - Psychosomatik","Einrichtungen2";"00 - Bitte eine Fachabteilung auswählen","Leer";0,"Leer"},2,0)</f>
        <v>Leer</v>
      </c>
      <c r="K63" s="8" t="str">
        <f>VLOOKUP(C63,{"29 - Psychiatrie (Erwachsene)","BGI";"30 - Kinder- und Jugendpsychiatrie","BGII";"31 - Psychosomatik","BGI";"00 - Bitte eine Fachabteilung auswählen","Leer";0,"Leer"},2,0)</f>
        <v>Leer</v>
      </c>
      <c r="L63" s="8" t="str">
        <f>VLOOKUP(C63,{"29 - Psychiatrie (Erwachsene)","BGIb";"30 - Kinder- und Jugendpsychiatrie","BGIIb";"31 - Psychosomatik","BGIb";"00 - Bitte eine Fachabteilung auswählen","Leer";0,"Leer"},2,0)</f>
        <v>Leer</v>
      </c>
      <c r="M63" s="8" t="str">
        <f t="shared" si="2"/>
        <v>Leer</v>
      </c>
      <c r="P63" s="8">
        <f t="shared" si="3"/>
        <v>0</v>
      </c>
    </row>
    <row r="64" spans="2:16" ht="15" customHeight="1" x14ac:dyDescent="0.25">
      <c r="B64" s="122" t="str">
        <f t="shared" si="0"/>
        <v>!!!</v>
      </c>
      <c r="C64" s="293"/>
      <c r="D64" s="305"/>
      <c r="E64" s="287"/>
      <c r="F64" s="287"/>
      <c r="G64" s="304"/>
      <c r="H64" s="304"/>
      <c r="I64" s="100"/>
      <c r="J64" s="135" t="str">
        <f>VLOOKUP(C63,{"29 - Psychiatrie (Erwachsene)","Einrichtungen2";"30 - Kinder- und Jugendpsychiatrie","Einrichtungen2";"31 - Psychosomatik","Einrichtungen2";"00 - Bitte eine Fachabteilung auswählen","Leer";0,"Leer"},2,0)</f>
        <v>Leer</v>
      </c>
      <c r="K64" s="8" t="str">
        <f>VLOOKUP(C64,{"29 - Psychiatrie (Erwachsene)","BGI";"30 - Kinder- und Jugendpsychiatrie","BGII";"31 - Psychosomatik","BGI";"00 - Bitte eine Fachabteilung auswählen","Leer";0,"Leer"},2,0)</f>
        <v>Leer</v>
      </c>
      <c r="L64" s="8" t="str">
        <f>VLOOKUP(C64,{"29 - Psychiatrie (Erwachsene)","BGIb";"30 - Kinder- und Jugendpsychiatrie","BGIIb";"31 - Psychosomatik","BGIb";"00 - Bitte eine Fachabteilung auswählen","Leer";0,"Leer"},2,0)</f>
        <v>Leer</v>
      </c>
      <c r="M64" s="8" t="str">
        <f t="shared" si="2"/>
        <v>Leer</v>
      </c>
      <c r="P64" s="8">
        <f t="shared" si="3"/>
        <v>0</v>
      </c>
    </row>
    <row r="65" spans="2:16" ht="15" customHeight="1" x14ac:dyDescent="0.25">
      <c r="B65" s="122" t="str">
        <f t="shared" si="0"/>
        <v>!!!</v>
      </c>
      <c r="C65" s="293"/>
      <c r="D65" s="305"/>
      <c r="E65" s="287"/>
      <c r="F65" s="287"/>
      <c r="G65" s="304"/>
      <c r="H65" s="304"/>
      <c r="I65" s="100"/>
      <c r="J65" s="135" t="str">
        <f>VLOOKUP(C64,{"29 - Psychiatrie (Erwachsene)","Einrichtungen2";"30 - Kinder- und Jugendpsychiatrie","Einrichtungen2";"31 - Psychosomatik","Einrichtungen2";"00 - Bitte eine Fachabteilung auswählen","Leer";0,"Leer"},2,0)</f>
        <v>Leer</v>
      </c>
      <c r="K65" s="8" t="str">
        <f>VLOOKUP(C65,{"29 - Psychiatrie (Erwachsene)","BGI";"30 - Kinder- und Jugendpsychiatrie","BGII";"31 - Psychosomatik","BGI";"00 - Bitte eine Fachabteilung auswählen","Leer";0,"Leer"},2,0)</f>
        <v>Leer</v>
      </c>
      <c r="L65" s="8" t="str">
        <f>VLOOKUP(C65,{"29 - Psychiatrie (Erwachsene)","BGIb";"30 - Kinder- und Jugendpsychiatrie","BGIIb";"31 - Psychosomatik","BGIb";"00 - Bitte eine Fachabteilung auswählen","Leer";0,"Leer"},2,0)</f>
        <v>Leer</v>
      </c>
      <c r="M65" s="8" t="str">
        <f t="shared" si="2"/>
        <v>Leer</v>
      </c>
      <c r="P65" s="8">
        <f t="shared" si="3"/>
        <v>0</v>
      </c>
    </row>
    <row r="66" spans="2:16" ht="15" customHeight="1" x14ac:dyDescent="0.25">
      <c r="B66" s="122" t="str">
        <f t="shared" si="0"/>
        <v>!!!</v>
      </c>
      <c r="C66" s="293"/>
      <c r="D66" s="305"/>
      <c r="E66" s="287"/>
      <c r="F66" s="287"/>
      <c r="G66" s="304"/>
      <c r="H66" s="304"/>
      <c r="I66" s="100"/>
      <c r="J66" s="135" t="str">
        <f>VLOOKUP(C65,{"29 - Psychiatrie (Erwachsene)","Einrichtungen2";"30 - Kinder- und Jugendpsychiatrie","Einrichtungen2";"31 - Psychosomatik","Einrichtungen2";"00 - Bitte eine Fachabteilung auswählen","Leer";0,"Leer"},2,0)</f>
        <v>Leer</v>
      </c>
      <c r="K66" s="8" t="str">
        <f>VLOOKUP(C66,{"29 - Psychiatrie (Erwachsene)","BGI";"30 - Kinder- und Jugendpsychiatrie","BGII";"31 - Psychosomatik","BGI";"00 - Bitte eine Fachabteilung auswählen","Leer";0,"Leer"},2,0)</f>
        <v>Leer</v>
      </c>
      <c r="L66" s="8" t="str">
        <f>VLOOKUP(C66,{"29 - Psychiatrie (Erwachsene)","BGIb";"30 - Kinder- und Jugendpsychiatrie","BGIIb";"31 - Psychosomatik","BGIb";"00 - Bitte eine Fachabteilung auswählen","Leer";0,"Leer"},2,0)</f>
        <v>Leer</v>
      </c>
      <c r="M66" s="8" t="str">
        <f t="shared" si="2"/>
        <v>Leer</v>
      </c>
      <c r="P66" s="8">
        <f t="shared" si="3"/>
        <v>0</v>
      </c>
    </row>
    <row r="67" spans="2:16" ht="15" customHeight="1" x14ac:dyDescent="0.25">
      <c r="B67" s="122" t="str">
        <f t="shared" si="0"/>
        <v>!!!</v>
      </c>
      <c r="C67" s="293"/>
      <c r="D67" s="305"/>
      <c r="E67" s="287"/>
      <c r="F67" s="287"/>
      <c r="G67" s="304"/>
      <c r="H67" s="304"/>
      <c r="I67" s="100"/>
      <c r="J67" s="135" t="str">
        <f>VLOOKUP(C66,{"29 - Psychiatrie (Erwachsene)","Einrichtungen2";"30 - Kinder- und Jugendpsychiatrie","Einrichtungen2";"31 - Psychosomatik","Einrichtungen2";"00 - Bitte eine Fachabteilung auswählen","Leer";0,"Leer"},2,0)</f>
        <v>Leer</v>
      </c>
      <c r="K67" s="8" t="str">
        <f>VLOOKUP(C67,{"29 - Psychiatrie (Erwachsene)","BGI";"30 - Kinder- und Jugendpsychiatrie","BGII";"31 - Psychosomatik","BGI";"00 - Bitte eine Fachabteilung auswählen","Leer";0,"Leer"},2,0)</f>
        <v>Leer</v>
      </c>
      <c r="L67" s="8" t="str">
        <f>VLOOKUP(C67,{"29 - Psychiatrie (Erwachsene)","BGIb";"30 - Kinder- und Jugendpsychiatrie","BGIIb";"31 - Psychosomatik","BGIb";"00 - Bitte eine Fachabteilung auswählen","Leer";0,"Leer"},2,0)</f>
        <v>Leer</v>
      </c>
      <c r="M67" s="8" t="str">
        <f t="shared" si="2"/>
        <v>Leer</v>
      </c>
      <c r="P67" s="8">
        <f t="shared" si="3"/>
        <v>0</v>
      </c>
    </row>
    <row r="68" spans="2:16" ht="15" customHeight="1" x14ac:dyDescent="0.25">
      <c r="B68" s="122" t="str">
        <f t="shared" si="0"/>
        <v>!!!</v>
      </c>
      <c r="C68" s="293"/>
      <c r="D68" s="305"/>
      <c r="E68" s="287"/>
      <c r="F68" s="287"/>
      <c r="G68" s="304"/>
      <c r="H68" s="304"/>
      <c r="I68" s="100"/>
      <c r="J68" s="135" t="str">
        <f>VLOOKUP(C67,{"29 - Psychiatrie (Erwachsene)","Einrichtungen2";"30 - Kinder- und Jugendpsychiatrie","Einrichtungen2";"31 - Psychosomatik","Einrichtungen2";"00 - Bitte eine Fachabteilung auswählen","Leer";0,"Leer"},2,0)</f>
        <v>Leer</v>
      </c>
      <c r="K68" s="8" t="str">
        <f>VLOOKUP(C68,{"29 - Psychiatrie (Erwachsene)","BGI";"30 - Kinder- und Jugendpsychiatrie","BGII";"31 - Psychosomatik","BGI";"00 - Bitte eine Fachabteilung auswählen","Leer";0,"Leer"},2,0)</f>
        <v>Leer</v>
      </c>
      <c r="L68" s="8" t="str">
        <f>VLOOKUP(C68,{"29 - Psychiatrie (Erwachsene)","BGIb";"30 - Kinder- und Jugendpsychiatrie","BGIIb";"31 - Psychosomatik","BGIb";"00 - Bitte eine Fachabteilung auswählen","Leer";0,"Leer"},2,0)</f>
        <v>Leer</v>
      </c>
      <c r="M68" s="8" t="str">
        <f t="shared" si="2"/>
        <v>Leer</v>
      </c>
      <c r="P68" s="8">
        <f t="shared" si="3"/>
        <v>0</v>
      </c>
    </row>
    <row r="69" spans="2:16" ht="15" customHeight="1" x14ac:dyDescent="0.25">
      <c r="B69" s="122" t="str">
        <f t="shared" si="0"/>
        <v>!!!</v>
      </c>
      <c r="C69" s="293"/>
      <c r="D69" s="305"/>
      <c r="E69" s="287"/>
      <c r="F69" s="287"/>
      <c r="G69" s="304"/>
      <c r="H69" s="304"/>
      <c r="I69" s="100"/>
      <c r="J69" s="135" t="str">
        <f>VLOOKUP(C68,{"29 - Psychiatrie (Erwachsene)","Einrichtungen2";"30 - Kinder- und Jugendpsychiatrie","Einrichtungen2";"31 - Psychosomatik","Einrichtungen2";"00 - Bitte eine Fachabteilung auswählen","Leer";0,"Leer"},2,0)</f>
        <v>Leer</v>
      </c>
      <c r="K69" s="8" t="str">
        <f>VLOOKUP(C69,{"29 - Psychiatrie (Erwachsene)","BGI";"30 - Kinder- und Jugendpsychiatrie","BGII";"31 - Psychosomatik","BGI";"00 - Bitte eine Fachabteilung auswählen","Leer";0,"Leer"},2,0)</f>
        <v>Leer</v>
      </c>
      <c r="L69" s="8" t="str">
        <f>VLOOKUP(C69,{"29 - Psychiatrie (Erwachsene)","BGIb";"30 - Kinder- und Jugendpsychiatrie","BGIIb";"31 - Psychosomatik","BGIb";"00 - Bitte eine Fachabteilung auswählen","Leer";0,"Leer"},2,0)</f>
        <v>Leer</v>
      </c>
      <c r="M69" s="8" t="str">
        <f t="shared" si="2"/>
        <v>Leer</v>
      </c>
      <c r="P69" s="8">
        <f t="shared" si="3"/>
        <v>0</v>
      </c>
    </row>
    <row r="70" spans="2:16" ht="15" customHeight="1" x14ac:dyDescent="0.25">
      <c r="B70" s="122" t="str">
        <f t="shared" si="0"/>
        <v>!!!</v>
      </c>
      <c r="C70" s="293"/>
      <c r="D70" s="305"/>
      <c r="E70" s="287"/>
      <c r="F70" s="287"/>
      <c r="G70" s="304"/>
      <c r="H70" s="304"/>
      <c r="I70" s="100"/>
      <c r="J70" s="135" t="str">
        <f>VLOOKUP(C69,{"29 - Psychiatrie (Erwachsene)","Einrichtungen2";"30 - Kinder- und Jugendpsychiatrie","Einrichtungen2";"31 - Psychosomatik","Einrichtungen2";"00 - Bitte eine Fachabteilung auswählen","Leer";0,"Leer"},2,0)</f>
        <v>Leer</v>
      </c>
      <c r="K70" s="8" t="str">
        <f>VLOOKUP(C70,{"29 - Psychiatrie (Erwachsene)","BGI";"30 - Kinder- und Jugendpsychiatrie","BGII";"31 - Psychosomatik","BGI";"00 - Bitte eine Fachabteilung auswählen","Leer";0,"Leer"},2,0)</f>
        <v>Leer</v>
      </c>
      <c r="L70" s="8" t="str">
        <f>VLOOKUP(C70,{"29 - Psychiatrie (Erwachsene)","BGIb";"30 - Kinder- und Jugendpsychiatrie","BGIIb";"31 - Psychosomatik","BGIb";"00 - Bitte eine Fachabteilung auswählen","Leer";0,"Leer"},2,0)</f>
        <v>Leer</v>
      </c>
      <c r="M70" s="8" t="str">
        <f t="shared" si="2"/>
        <v>Leer</v>
      </c>
      <c r="P70" s="8">
        <f t="shared" si="3"/>
        <v>0</v>
      </c>
    </row>
    <row r="71" spans="2:16" ht="15" customHeight="1" x14ac:dyDescent="0.25">
      <c r="B71" s="122" t="str">
        <f t="shared" si="0"/>
        <v>!!!</v>
      </c>
      <c r="C71" s="293"/>
      <c r="D71" s="305"/>
      <c r="E71" s="287"/>
      <c r="F71" s="287"/>
      <c r="G71" s="304"/>
      <c r="H71" s="304"/>
      <c r="I71" s="100"/>
      <c r="J71" s="135" t="str">
        <f>VLOOKUP(C70,{"29 - Psychiatrie (Erwachsene)","Einrichtungen2";"30 - Kinder- und Jugendpsychiatrie","Einrichtungen2";"31 - Psychosomatik","Einrichtungen2";"00 - Bitte eine Fachabteilung auswählen","Leer";0,"Leer"},2,0)</f>
        <v>Leer</v>
      </c>
      <c r="K71" s="8" t="str">
        <f>VLOOKUP(C71,{"29 - Psychiatrie (Erwachsene)","BGI";"30 - Kinder- und Jugendpsychiatrie","BGII";"31 - Psychosomatik","BGI";"00 - Bitte eine Fachabteilung auswählen","Leer";0,"Leer"},2,0)</f>
        <v>Leer</v>
      </c>
      <c r="L71" s="8" t="str">
        <f>VLOOKUP(C71,{"29 - Psychiatrie (Erwachsene)","BGIb";"30 - Kinder- und Jugendpsychiatrie","BGIIb";"31 - Psychosomatik","BGIb";"00 - Bitte eine Fachabteilung auswählen","Leer";0,"Leer"},2,0)</f>
        <v>Leer</v>
      </c>
      <c r="M71" s="8" t="str">
        <f t="shared" si="2"/>
        <v>Leer</v>
      </c>
      <c r="P71" s="8">
        <f t="shared" si="3"/>
        <v>0</v>
      </c>
    </row>
    <row r="72" spans="2:16" ht="15" customHeight="1" x14ac:dyDescent="0.25">
      <c r="B72" s="122" t="str">
        <f t="shared" si="0"/>
        <v>!!!</v>
      </c>
      <c r="C72" s="293"/>
      <c r="D72" s="305"/>
      <c r="E72" s="287"/>
      <c r="F72" s="287"/>
      <c r="G72" s="304"/>
      <c r="H72" s="304"/>
      <c r="I72" s="100"/>
      <c r="J72" s="135" t="str">
        <f>VLOOKUP(C71,{"29 - Psychiatrie (Erwachsene)","Einrichtungen2";"30 - Kinder- und Jugendpsychiatrie","Einrichtungen2";"31 - Psychosomatik","Einrichtungen2";"00 - Bitte eine Fachabteilung auswählen","Leer";0,"Leer"},2,0)</f>
        <v>Leer</v>
      </c>
      <c r="K72" s="8" t="str">
        <f>VLOOKUP(C72,{"29 - Psychiatrie (Erwachsene)","BGI";"30 - Kinder- und Jugendpsychiatrie","BGII";"31 - Psychosomatik","BGI";"00 - Bitte eine Fachabteilung auswählen","Leer";0,"Leer"},2,0)</f>
        <v>Leer</v>
      </c>
      <c r="L72" s="8" t="str">
        <f>VLOOKUP(C72,{"29 - Psychiatrie (Erwachsene)","BGIb";"30 - Kinder- und Jugendpsychiatrie","BGIIb";"31 - Psychosomatik","BGIb";"00 - Bitte eine Fachabteilung auswählen","Leer";0,"Leer"},2,0)</f>
        <v>Leer</v>
      </c>
      <c r="M72" s="8" t="str">
        <f t="shared" si="2"/>
        <v>Leer</v>
      </c>
      <c r="P72" s="8">
        <f t="shared" si="3"/>
        <v>0</v>
      </c>
    </row>
    <row r="73" spans="2:16" ht="15" customHeight="1" x14ac:dyDescent="0.25">
      <c r="B73" s="122" t="str">
        <f t="shared" si="0"/>
        <v>!!!</v>
      </c>
      <c r="C73" s="293"/>
      <c r="D73" s="305"/>
      <c r="E73" s="287"/>
      <c r="F73" s="287"/>
      <c r="G73" s="304"/>
      <c r="H73" s="304"/>
      <c r="I73" s="100"/>
      <c r="J73" s="135" t="str">
        <f>VLOOKUP(C72,{"29 - Psychiatrie (Erwachsene)","Einrichtungen2";"30 - Kinder- und Jugendpsychiatrie","Einrichtungen2";"31 - Psychosomatik","Einrichtungen2";"00 - Bitte eine Fachabteilung auswählen","Leer";0,"Leer"},2,0)</f>
        <v>Leer</v>
      </c>
      <c r="K73" s="8" t="str">
        <f>VLOOKUP(C73,{"29 - Psychiatrie (Erwachsene)","BGI";"30 - Kinder- und Jugendpsychiatrie","BGII";"31 - Psychosomatik","BGI";"00 - Bitte eine Fachabteilung auswählen","Leer";0,"Leer"},2,0)</f>
        <v>Leer</v>
      </c>
      <c r="L73" s="8" t="str">
        <f>VLOOKUP(C73,{"29 - Psychiatrie (Erwachsene)","BGIb";"30 - Kinder- und Jugendpsychiatrie","BGIIb";"31 - Psychosomatik","BGIb";"00 - Bitte eine Fachabteilung auswählen","Leer";0,"Leer"},2,0)</f>
        <v>Leer</v>
      </c>
      <c r="M73" s="8" t="str">
        <f t="shared" si="2"/>
        <v>Leer</v>
      </c>
      <c r="P73" s="8">
        <f t="shared" si="3"/>
        <v>0</v>
      </c>
    </row>
    <row r="74" spans="2:16" ht="15" customHeight="1" x14ac:dyDescent="0.25">
      <c r="B74" s="122" t="str">
        <f t="shared" si="0"/>
        <v>!!!</v>
      </c>
      <c r="C74" s="293"/>
      <c r="D74" s="305"/>
      <c r="E74" s="287"/>
      <c r="F74" s="287"/>
      <c r="G74" s="304"/>
      <c r="H74" s="304"/>
      <c r="I74" s="100"/>
      <c r="J74" s="135" t="str">
        <f>VLOOKUP(C73,{"29 - Psychiatrie (Erwachsene)","Einrichtungen2";"30 - Kinder- und Jugendpsychiatrie","Einrichtungen2";"31 - Psychosomatik","Einrichtungen2";"00 - Bitte eine Fachabteilung auswählen","Leer";0,"Leer"},2,0)</f>
        <v>Leer</v>
      </c>
      <c r="K74" s="8" t="str">
        <f>VLOOKUP(C74,{"29 - Psychiatrie (Erwachsene)","BGI";"30 - Kinder- und Jugendpsychiatrie","BGII";"31 - Psychosomatik","BGI";"00 - Bitte eine Fachabteilung auswählen","Leer";0,"Leer"},2,0)</f>
        <v>Leer</v>
      </c>
      <c r="L74" s="8" t="str">
        <f>VLOOKUP(C74,{"29 - Psychiatrie (Erwachsene)","BGIb";"30 - Kinder- und Jugendpsychiatrie","BGIIb";"31 - Psychosomatik","BGIb";"00 - Bitte eine Fachabteilung auswählen","Leer";0,"Leer"},2,0)</f>
        <v>Leer</v>
      </c>
      <c r="M74" s="8" t="str">
        <f t="shared" si="2"/>
        <v>Leer</v>
      </c>
      <c r="P74" s="8">
        <f t="shared" si="3"/>
        <v>0</v>
      </c>
    </row>
    <row r="75" spans="2:16" ht="15" customHeight="1" x14ac:dyDescent="0.25">
      <c r="B75" s="122" t="str">
        <f t="shared" si="0"/>
        <v>!!!</v>
      </c>
      <c r="C75" s="293"/>
      <c r="D75" s="305"/>
      <c r="E75" s="287"/>
      <c r="F75" s="287"/>
      <c r="G75" s="304"/>
      <c r="H75" s="304"/>
      <c r="I75" s="100"/>
      <c r="J75" s="135" t="str">
        <f>VLOOKUP(C74,{"29 - Psychiatrie (Erwachsene)","Einrichtungen2";"30 - Kinder- und Jugendpsychiatrie","Einrichtungen2";"31 - Psychosomatik","Einrichtungen2";"00 - Bitte eine Fachabteilung auswählen","Leer";0,"Leer"},2,0)</f>
        <v>Leer</v>
      </c>
      <c r="K75" s="8" t="str">
        <f>VLOOKUP(C75,{"29 - Psychiatrie (Erwachsene)","BGI";"30 - Kinder- und Jugendpsychiatrie","BGII";"31 - Psychosomatik","BGI";"00 - Bitte eine Fachabteilung auswählen","Leer";0,"Leer"},2,0)</f>
        <v>Leer</v>
      </c>
      <c r="L75" s="8" t="str">
        <f>VLOOKUP(C75,{"29 - Psychiatrie (Erwachsene)","BGIb";"30 - Kinder- und Jugendpsychiatrie","BGIIb";"31 - Psychosomatik","BGIb";"00 - Bitte eine Fachabteilung auswählen","Leer";0,"Leer"},2,0)</f>
        <v>Leer</v>
      </c>
      <c r="M75" s="8" t="str">
        <f t="shared" si="2"/>
        <v>Leer</v>
      </c>
      <c r="P75" s="8">
        <f t="shared" si="3"/>
        <v>0</v>
      </c>
    </row>
    <row r="76" spans="2:16" ht="15" customHeight="1" x14ac:dyDescent="0.25">
      <c r="B76" s="122" t="str">
        <f t="shared" si="0"/>
        <v>!!!</v>
      </c>
      <c r="C76" s="293"/>
      <c r="D76" s="305"/>
      <c r="E76" s="287"/>
      <c r="F76" s="287"/>
      <c r="G76" s="304"/>
      <c r="H76" s="304"/>
      <c r="I76" s="100"/>
      <c r="J76" s="135" t="str">
        <f>VLOOKUP(C75,{"29 - Psychiatrie (Erwachsene)","Einrichtungen2";"30 - Kinder- und Jugendpsychiatrie","Einrichtungen2";"31 - Psychosomatik","Einrichtungen2";"00 - Bitte eine Fachabteilung auswählen","Leer";0,"Leer"},2,0)</f>
        <v>Leer</v>
      </c>
      <c r="K76" s="8" t="str">
        <f>VLOOKUP(C76,{"29 - Psychiatrie (Erwachsene)","BGI";"30 - Kinder- und Jugendpsychiatrie","BGII";"31 - Psychosomatik","BGI";"00 - Bitte eine Fachabteilung auswählen","Leer";0,"Leer"},2,0)</f>
        <v>Leer</v>
      </c>
      <c r="L76" s="8" t="str">
        <f>VLOOKUP(C76,{"29 - Psychiatrie (Erwachsene)","BGIb";"30 - Kinder- und Jugendpsychiatrie","BGIIb";"31 - Psychosomatik","BGIb";"00 - Bitte eine Fachabteilung auswählen","Leer";0,"Leer"},2,0)</f>
        <v>Leer</v>
      </c>
      <c r="M76" s="8" t="str">
        <f t="shared" si="2"/>
        <v>Leer</v>
      </c>
      <c r="P76" s="8">
        <f t="shared" si="3"/>
        <v>0</v>
      </c>
    </row>
    <row r="77" spans="2:16" ht="15" customHeight="1" x14ac:dyDescent="0.25">
      <c r="B77" s="122" t="str">
        <f t="shared" si="0"/>
        <v>!!!</v>
      </c>
      <c r="C77" s="293"/>
      <c r="D77" s="305"/>
      <c r="E77" s="287"/>
      <c r="F77" s="287"/>
      <c r="G77" s="304"/>
      <c r="H77" s="304"/>
      <c r="I77" s="100"/>
      <c r="J77" s="135" t="str">
        <f>VLOOKUP(C76,{"29 - Psychiatrie (Erwachsene)","Einrichtungen2";"30 - Kinder- und Jugendpsychiatrie","Einrichtungen2";"31 - Psychosomatik","Einrichtungen2";"00 - Bitte eine Fachabteilung auswählen","Leer";0,"Leer"},2,0)</f>
        <v>Leer</v>
      </c>
      <c r="K77" s="8" t="str">
        <f>VLOOKUP(C77,{"29 - Psychiatrie (Erwachsene)","BGI";"30 - Kinder- und Jugendpsychiatrie","BGII";"31 - Psychosomatik","BGI";"00 - Bitte eine Fachabteilung auswählen","Leer";0,"Leer"},2,0)</f>
        <v>Leer</v>
      </c>
      <c r="L77" s="8" t="str">
        <f>VLOOKUP(C77,{"29 - Psychiatrie (Erwachsene)","BGIb";"30 - Kinder- und Jugendpsychiatrie","BGIIb";"31 - Psychosomatik","BGIb";"00 - Bitte eine Fachabteilung auswählen","Leer";0,"Leer"},2,0)</f>
        <v>Leer</v>
      </c>
      <c r="M77" s="8" t="str">
        <f t="shared" si="2"/>
        <v>Leer</v>
      </c>
      <c r="P77" s="8">
        <f t="shared" si="3"/>
        <v>0</v>
      </c>
    </row>
    <row r="78" spans="2:16" ht="15" customHeight="1" x14ac:dyDescent="0.25">
      <c r="B78" s="122" t="str">
        <f t="shared" si="0"/>
        <v>!!!</v>
      </c>
      <c r="C78" s="293"/>
      <c r="D78" s="305"/>
      <c r="E78" s="287"/>
      <c r="F78" s="287"/>
      <c r="G78" s="304"/>
      <c r="H78" s="304"/>
      <c r="I78" s="100"/>
      <c r="J78" s="135" t="str">
        <f>VLOOKUP(C77,{"29 - Psychiatrie (Erwachsene)","Einrichtungen2";"30 - Kinder- und Jugendpsychiatrie","Einrichtungen2";"31 - Psychosomatik","Einrichtungen2";"00 - Bitte eine Fachabteilung auswählen","Leer";0,"Leer"},2,0)</f>
        <v>Leer</v>
      </c>
      <c r="K78" s="8" t="str">
        <f>VLOOKUP(C78,{"29 - Psychiatrie (Erwachsene)","BGI";"30 - Kinder- und Jugendpsychiatrie","BGII";"31 - Psychosomatik","BGI";"00 - Bitte eine Fachabteilung auswählen","Leer";0,"Leer"},2,0)</f>
        <v>Leer</v>
      </c>
      <c r="L78" s="8" t="str">
        <f>VLOOKUP(C78,{"29 - Psychiatrie (Erwachsene)","BGIb";"30 - Kinder- und Jugendpsychiatrie","BGIIb";"31 - Psychosomatik","BGIb";"00 - Bitte eine Fachabteilung auswählen","Leer";0,"Leer"},2,0)</f>
        <v>Leer</v>
      </c>
      <c r="M78" s="8" t="str">
        <f t="shared" si="2"/>
        <v>Leer</v>
      </c>
      <c r="P78" s="8">
        <f t="shared" si="3"/>
        <v>0</v>
      </c>
    </row>
    <row r="79" spans="2:16" ht="15" customHeight="1" x14ac:dyDescent="0.25">
      <c r="B79" s="122" t="str">
        <f t="shared" ref="B79:B142" si="4">IF(SUM(Q79:V79)&lt;6,"!!!","")</f>
        <v>!!!</v>
      </c>
      <c r="C79" s="293"/>
      <c r="D79" s="305"/>
      <c r="E79" s="287"/>
      <c r="F79" s="287"/>
      <c r="G79" s="304"/>
      <c r="H79" s="304"/>
      <c r="I79" s="100"/>
      <c r="J79" s="135" t="str">
        <f>VLOOKUP(C78,{"29 - Psychiatrie (Erwachsene)","Einrichtungen2";"30 - Kinder- und Jugendpsychiatrie","Einrichtungen2";"31 - Psychosomatik","Einrichtungen2";"00 - Bitte eine Fachabteilung auswählen","Leer";0,"Leer"},2,0)</f>
        <v>Leer</v>
      </c>
      <c r="K79" s="8" t="str">
        <f>VLOOKUP(C79,{"29 - Psychiatrie (Erwachsene)","BGI";"30 - Kinder- und Jugendpsychiatrie","BGII";"31 - Psychosomatik","BGI";"00 - Bitte eine Fachabteilung auswählen","Leer";0,"Leer"},2,0)</f>
        <v>Leer</v>
      </c>
      <c r="L79" s="8" t="str">
        <f>VLOOKUP(C79,{"29 - Psychiatrie (Erwachsene)","BGIb";"30 - Kinder- und Jugendpsychiatrie","BGIIb";"31 - Psychosomatik","BGIb";"00 - Bitte eine Fachabteilung auswählen","Leer";0,"Leer"},2,0)</f>
        <v>Leer</v>
      </c>
      <c r="M79" s="8" t="str">
        <f t="shared" si="2"/>
        <v>Leer</v>
      </c>
      <c r="P79" s="8">
        <f t="shared" si="3"/>
        <v>0</v>
      </c>
    </row>
    <row r="80" spans="2:16" ht="15" customHeight="1" x14ac:dyDescent="0.25">
      <c r="B80" s="122" t="str">
        <f t="shared" si="4"/>
        <v>!!!</v>
      </c>
      <c r="C80" s="293"/>
      <c r="D80" s="305"/>
      <c r="E80" s="287"/>
      <c r="F80" s="287"/>
      <c r="G80" s="304"/>
      <c r="H80" s="304"/>
      <c r="I80" s="100"/>
      <c r="J80" s="135" t="str">
        <f>VLOOKUP(C79,{"29 - Psychiatrie (Erwachsene)","Einrichtungen2";"30 - Kinder- und Jugendpsychiatrie","Einrichtungen2";"31 - Psychosomatik","Einrichtungen2";"00 - Bitte eine Fachabteilung auswählen","Leer";0,"Leer"},2,0)</f>
        <v>Leer</v>
      </c>
      <c r="K80" s="8" t="str">
        <f>VLOOKUP(C80,{"29 - Psychiatrie (Erwachsene)","BGI";"30 - Kinder- und Jugendpsychiatrie","BGII";"31 - Psychosomatik","BGI";"00 - Bitte eine Fachabteilung auswählen","Leer";0,"Leer"},2,0)</f>
        <v>Leer</v>
      </c>
      <c r="L80" s="8" t="str">
        <f>VLOOKUP(C80,{"29 - Psychiatrie (Erwachsene)","BGIb";"30 - Kinder- und Jugendpsychiatrie","BGIIb";"31 - Psychosomatik","BGIb";"00 - Bitte eine Fachabteilung auswählen","Leer";0,"Leer"},2,0)</f>
        <v>Leer</v>
      </c>
      <c r="M80" s="8" t="str">
        <f t="shared" ref="M80:M143" si="5">IF(D80="Anrechnung Fachkräfte Nicht-PPP-RL Berufsgruppen in VKS",L80,K80)</f>
        <v>Leer</v>
      </c>
      <c r="P80" s="8">
        <f t="shared" ref="P80:P143" si="6">IF(LEN(B80)&gt;0,0,1)</f>
        <v>0</v>
      </c>
    </row>
    <row r="81" spans="2:16" ht="15" customHeight="1" x14ac:dyDescent="0.25">
      <c r="B81" s="122" t="str">
        <f t="shared" si="4"/>
        <v>!!!</v>
      </c>
      <c r="C81" s="293"/>
      <c r="D81" s="305"/>
      <c r="E81" s="287"/>
      <c r="F81" s="287"/>
      <c r="G81" s="304"/>
      <c r="H81" s="304"/>
      <c r="I81" s="100"/>
      <c r="J81" s="135" t="str">
        <f>VLOOKUP(C80,{"29 - Psychiatrie (Erwachsene)","Einrichtungen2";"30 - Kinder- und Jugendpsychiatrie","Einrichtungen2";"31 - Psychosomatik","Einrichtungen2";"00 - Bitte eine Fachabteilung auswählen","Leer";0,"Leer"},2,0)</f>
        <v>Leer</v>
      </c>
      <c r="K81" s="8" t="str">
        <f>VLOOKUP(C81,{"29 - Psychiatrie (Erwachsene)","BGI";"30 - Kinder- und Jugendpsychiatrie","BGII";"31 - Psychosomatik","BGI";"00 - Bitte eine Fachabteilung auswählen","Leer";0,"Leer"},2,0)</f>
        <v>Leer</v>
      </c>
      <c r="L81" s="8" t="str">
        <f>VLOOKUP(C81,{"29 - Psychiatrie (Erwachsene)","BGIb";"30 - Kinder- und Jugendpsychiatrie","BGIIb";"31 - Psychosomatik","BGIb";"00 - Bitte eine Fachabteilung auswählen","Leer";0,"Leer"},2,0)</f>
        <v>Leer</v>
      </c>
      <c r="M81" s="8" t="str">
        <f t="shared" si="5"/>
        <v>Leer</v>
      </c>
      <c r="P81" s="8">
        <f t="shared" si="6"/>
        <v>0</v>
      </c>
    </row>
    <row r="82" spans="2:16" ht="15" customHeight="1" x14ac:dyDescent="0.25">
      <c r="B82" s="122" t="str">
        <f t="shared" si="4"/>
        <v>!!!</v>
      </c>
      <c r="C82" s="293"/>
      <c r="D82" s="305"/>
      <c r="E82" s="287"/>
      <c r="F82" s="287"/>
      <c r="G82" s="304"/>
      <c r="H82" s="304"/>
      <c r="I82" s="100"/>
      <c r="J82" s="135" t="str">
        <f>VLOOKUP(C81,{"29 - Psychiatrie (Erwachsene)","Einrichtungen2";"30 - Kinder- und Jugendpsychiatrie","Einrichtungen2";"31 - Psychosomatik","Einrichtungen2";"00 - Bitte eine Fachabteilung auswählen","Leer";0,"Leer"},2,0)</f>
        <v>Leer</v>
      </c>
      <c r="K82" s="8" t="str">
        <f>VLOOKUP(C82,{"29 - Psychiatrie (Erwachsene)","BGI";"30 - Kinder- und Jugendpsychiatrie","BGII";"31 - Psychosomatik","BGI";"00 - Bitte eine Fachabteilung auswählen","Leer";0,"Leer"},2,0)</f>
        <v>Leer</v>
      </c>
      <c r="L82" s="8" t="str">
        <f>VLOOKUP(C82,{"29 - Psychiatrie (Erwachsene)","BGIb";"30 - Kinder- und Jugendpsychiatrie","BGIIb";"31 - Psychosomatik","BGIb";"00 - Bitte eine Fachabteilung auswählen","Leer";0,"Leer"},2,0)</f>
        <v>Leer</v>
      </c>
      <c r="M82" s="8" t="str">
        <f t="shared" si="5"/>
        <v>Leer</v>
      </c>
      <c r="P82" s="8">
        <f t="shared" si="6"/>
        <v>0</v>
      </c>
    </row>
    <row r="83" spans="2:16" ht="15" customHeight="1" x14ac:dyDescent="0.25">
      <c r="B83" s="122" t="str">
        <f t="shared" si="4"/>
        <v>!!!</v>
      </c>
      <c r="C83" s="293"/>
      <c r="D83" s="305"/>
      <c r="E83" s="287"/>
      <c r="F83" s="287"/>
      <c r="G83" s="304"/>
      <c r="H83" s="304"/>
      <c r="I83" s="100"/>
      <c r="J83" s="135" t="str">
        <f>VLOOKUP(C82,{"29 - Psychiatrie (Erwachsene)","Einrichtungen2";"30 - Kinder- und Jugendpsychiatrie","Einrichtungen2";"31 - Psychosomatik","Einrichtungen2";"00 - Bitte eine Fachabteilung auswählen","Leer";0,"Leer"},2,0)</f>
        <v>Leer</v>
      </c>
      <c r="K83" s="8" t="str">
        <f>VLOOKUP(C83,{"29 - Psychiatrie (Erwachsene)","BGI";"30 - Kinder- und Jugendpsychiatrie","BGII";"31 - Psychosomatik","BGI";"00 - Bitte eine Fachabteilung auswählen","Leer";0,"Leer"},2,0)</f>
        <v>Leer</v>
      </c>
      <c r="L83" s="8" t="str">
        <f>VLOOKUP(C83,{"29 - Psychiatrie (Erwachsene)","BGIb";"30 - Kinder- und Jugendpsychiatrie","BGIIb";"31 - Psychosomatik","BGIb";"00 - Bitte eine Fachabteilung auswählen","Leer";0,"Leer"},2,0)</f>
        <v>Leer</v>
      </c>
      <c r="M83" s="8" t="str">
        <f t="shared" si="5"/>
        <v>Leer</v>
      </c>
      <c r="P83" s="8">
        <f t="shared" si="6"/>
        <v>0</v>
      </c>
    </row>
    <row r="84" spans="2:16" ht="15" customHeight="1" x14ac:dyDescent="0.25">
      <c r="B84" s="122" t="str">
        <f t="shared" si="4"/>
        <v>!!!</v>
      </c>
      <c r="C84" s="293"/>
      <c r="D84" s="305"/>
      <c r="E84" s="287"/>
      <c r="F84" s="287"/>
      <c r="G84" s="304"/>
      <c r="H84" s="304"/>
      <c r="I84" s="100"/>
      <c r="J84" s="135" t="str">
        <f>VLOOKUP(C83,{"29 - Psychiatrie (Erwachsene)","Einrichtungen2";"30 - Kinder- und Jugendpsychiatrie","Einrichtungen2";"31 - Psychosomatik","Einrichtungen2";"00 - Bitte eine Fachabteilung auswählen","Leer";0,"Leer"},2,0)</f>
        <v>Leer</v>
      </c>
      <c r="K84" s="8" t="str">
        <f>VLOOKUP(C84,{"29 - Psychiatrie (Erwachsene)","BGI";"30 - Kinder- und Jugendpsychiatrie","BGII";"31 - Psychosomatik","BGI";"00 - Bitte eine Fachabteilung auswählen","Leer";0,"Leer"},2,0)</f>
        <v>Leer</v>
      </c>
      <c r="L84" s="8" t="str">
        <f>VLOOKUP(C84,{"29 - Psychiatrie (Erwachsene)","BGIb";"30 - Kinder- und Jugendpsychiatrie","BGIIb";"31 - Psychosomatik","BGIb";"00 - Bitte eine Fachabteilung auswählen","Leer";0,"Leer"},2,0)</f>
        <v>Leer</v>
      </c>
      <c r="M84" s="8" t="str">
        <f t="shared" si="5"/>
        <v>Leer</v>
      </c>
      <c r="P84" s="8">
        <f t="shared" si="6"/>
        <v>0</v>
      </c>
    </row>
    <row r="85" spans="2:16" ht="15" customHeight="1" x14ac:dyDescent="0.25">
      <c r="B85" s="122" t="str">
        <f t="shared" si="4"/>
        <v>!!!</v>
      </c>
      <c r="C85" s="293"/>
      <c r="D85" s="305"/>
      <c r="E85" s="287"/>
      <c r="F85" s="287"/>
      <c r="G85" s="304"/>
      <c r="H85" s="304"/>
      <c r="I85" s="100"/>
      <c r="J85" s="135" t="str">
        <f>VLOOKUP(C84,{"29 - Psychiatrie (Erwachsene)","Einrichtungen2";"30 - Kinder- und Jugendpsychiatrie","Einrichtungen2";"31 - Psychosomatik","Einrichtungen2";"00 - Bitte eine Fachabteilung auswählen","Leer";0,"Leer"},2,0)</f>
        <v>Leer</v>
      </c>
      <c r="K85" s="8" t="str">
        <f>VLOOKUP(C85,{"29 - Psychiatrie (Erwachsene)","BGI";"30 - Kinder- und Jugendpsychiatrie","BGII";"31 - Psychosomatik","BGI";"00 - Bitte eine Fachabteilung auswählen","Leer";0,"Leer"},2,0)</f>
        <v>Leer</v>
      </c>
      <c r="L85" s="8" t="str">
        <f>VLOOKUP(C85,{"29 - Psychiatrie (Erwachsene)","BGIb";"30 - Kinder- und Jugendpsychiatrie","BGIIb";"31 - Psychosomatik","BGIb";"00 - Bitte eine Fachabteilung auswählen","Leer";0,"Leer"},2,0)</f>
        <v>Leer</v>
      </c>
      <c r="M85" s="8" t="str">
        <f t="shared" si="5"/>
        <v>Leer</v>
      </c>
      <c r="P85" s="8">
        <f t="shared" si="6"/>
        <v>0</v>
      </c>
    </row>
    <row r="86" spans="2:16" ht="15" customHeight="1" x14ac:dyDescent="0.25">
      <c r="B86" s="122" t="str">
        <f t="shared" si="4"/>
        <v>!!!</v>
      </c>
      <c r="C86" s="293"/>
      <c r="D86" s="305"/>
      <c r="E86" s="287"/>
      <c r="F86" s="287"/>
      <c r="G86" s="304"/>
      <c r="H86" s="304"/>
      <c r="I86" s="100"/>
      <c r="J86" s="135" t="str">
        <f>VLOOKUP(C85,{"29 - Psychiatrie (Erwachsene)","Einrichtungen2";"30 - Kinder- und Jugendpsychiatrie","Einrichtungen2";"31 - Psychosomatik","Einrichtungen2";"00 - Bitte eine Fachabteilung auswählen","Leer";0,"Leer"},2,0)</f>
        <v>Leer</v>
      </c>
      <c r="K86" s="8" t="str">
        <f>VLOOKUP(C86,{"29 - Psychiatrie (Erwachsene)","BGI";"30 - Kinder- und Jugendpsychiatrie","BGII";"31 - Psychosomatik","BGI";"00 - Bitte eine Fachabteilung auswählen","Leer";0,"Leer"},2,0)</f>
        <v>Leer</v>
      </c>
      <c r="L86" s="8" t="str">
        <f>VLOOKUP(C86,{"29 - Psychiatrie (Erwachsene)","BGIb";"30 - Kinder- und Jugendpsychiatrie","BGIIb";"31 - Psychosomatik","BGIb";"00 - Bitte eine Fachabteilung auswählen","Leer";0,"Leer"},2,0)</f>
        <v>Leer</v>
      </c>
      <c r="M86" s="8" t="str">
        <f t="shared" si="5"/>
        <v>Leer</v>
      </c>
      <c r="P86" s="8">
        <f t="shared" si="6"/>
        <v>0</v>
      </c>
    </row>
    <row r="87" spans="2:16" ht="15" customHeight="1" x14ac:dyDescent="0.25">
      <c r="B87" s="122" t="str">
        <f t="shared" si="4"/>
        <v>!!!</v>
      </c>
      <c r="C87" s="293"/>
      <c r="D87" s="305"/>
      <c r="E87" s="287"/>
      <c r="F87" s="287"/>
      <c r="G87" s="304"/>
      <c r="H87" s="304"/>
      <c r="I87" s="100"/>
      <c r="J87" s="135" t="str">
        <f>VLOOKUP(C86,{"29 - Psychiatrie (Erwachsene)","Einrichtungen2";"30 - Kinder- und Jugendpsychiatrie","Einrichtungen2";"31 - Psychosomatik","Einrichtungen2";"00 - Bitte eine Fachabteilung auswählen","Leer";0,"Leer"},2,0)</f>
        <v>Leer</v>
      </c>
      <c r="K87" s="8" t="str">
        <f>VLOOKUP(C87,{"29 - Psychiatrie (Erwachsene)","BGI";"30 - Kinder- und Jugendpsychiatrie","BGII";"31 - Psychosomatik","BGI";"00 - Bitte eine Fachabteilung auswählen","Leer";0,"Leer"},2,0)</f>
        <v>Leer</v>
      </c>
      <c r="L87" s="8" t="str">
        <f>VLOOKUP(C87,{"29 - Psychiatrie (Erwachsene)","BGIb";"30 - Kinder- und Jugendpsychiatrie","BGIIb";"31 - Psychosomatik","BGIb";"00 - Bitte eine Fachabteilung auswählen","Leer";0,"Leer"},2,0)</f>
        <v>Leer</v>
      </c>
      <c r="M87" s="8" t="str">
        <f t="shared" si="5"/>
        <v>Leer</v>
      </c>
      <c r="P87" s="8">
        <f t="shared" si="6"/>
        <v>0</v>
      </c>
    </row>
    <row r="88" spans="2:16" ht="15" customHeight="1" x14ac:dyDescent="0.25">
      <c r="B88" s="122" t="str">
        <f t="shared" si="4"/>
        <v>!!!</v>
      </c>
      <c r="C88" s="293"/>
      <c r="D88" s="305"/>
      <c r="E88" s="287"/>
      <c r="F88" s="287"/>
      <c r="G88" s="304"/>
      <c r="H88" s="304"/>
      <c r="I88" s="100"/>
      <c r="J88" s="135" t="str">
        <f>VLOOKUP(C87,{"29 - Psychiatrie (Erwachsene)","Einrichtungen2";"30 - Kinder- und Jugendpsychiatrie","Einrichtungen2";"31 - Psychosomatik","Einrichtungen2";"00 - Bitte eine Fachabteilung auswählen","Leer";0,"Leer"},2,0)</f>
        <v>Leer</v>
      </c>
      <c r="K88" s="8" t="str">
        <f>VLOOKUP(C88,{"29 - Psychiatrie (Erwachsene)","BGI";"30 - Kinder- und Jugendpsychiatrie","BGII";"31 - Psychosomatik","BGI";"00 - Bitte eine Fachabteilung auswählen","Leer";0,"Leer"},2,0)</f>
        <v>Leer</v>
      </c>
      <c r="L88" s="8" t="str">
        <f>VLOOKUP(C88,{"29 - Psychiatrie (Erwachsene)","BGIb";"30 - Kinder- und Jugendpsychiatrie","BGIIb";"31 - Psychosomatik","BGIb";"00 - Bitte eine Fachabteilung auswählen","Leer";0,"Leer"},2,0)</f>
        <v>Leer</v>
      </c>
      <c r="M88" s="8" t="str">
        <f t="shared" si="5"/>
        <v>Leer</v>
      </c>
      <c r="P88" s="8">
        <f t="shared" si="6"/>
        <v>0</v>
      </c>
    </row>
    <row r="89" spans="2:16" ht="15" customHeight="1" x14ac:dyDescent="0.25">
      <c r="B89" s="122" t="str">
        <f t="shared" si="4"/>
        <v>!!!</v>
      </c>
      <c r="C89" s="293"/>
      <c r="D89" s="305"/>
      <c r="E89" s="287"/>
      <c r="F89" s="287"/>
      <c r="G89" s="304"/>
      <c r="H89" s="304"/>
      <c r="I89" s="100"/>
      <c r="J89" s="135" t="str">
        <f>VLOOKUP(C88,{"29 - Psychiatrie (Erwachsene)","Einrichtungen2";"30 - Kinder- und Jugendpsychiatrie","Einrichtungen2";"31 - Psychosomatik","Einrichtungen2";"00 - Bitte eine Fachabteilung auswählen","Leer";0,"Leer"},2,0)</f>
        <v>Leer</v>
      </c>
      <c r="K89" s="8" t="str">
        <f>VLOOKUP(C89,{"29 - Psychiatrie (Erwachsene)","BGI";"30 - Kinder- und Jugendpsychiatrie","BGII";"31 - Psychosomatik","BGI";"00 - Bitte eine Fachabteilung auswählen","Leer";0,"Leer"},2,0)</f>
        <v>Leer</v>
      </c>
      <c r="L89" s="8" t="str">
        <f>VLOOKUP(C89,{"29 - Psychiatrie (Erwachsene)","BGIb";"30 - Kinder- und Jugendpsychiatrie","BGIIb";"31 - Psychosomatik","BGIb";"00 - Bitte eine Fachabteilung auswählen","Leer";0,"Leer"},2,0)</f>
        <v>Leer</v>
      </c>
      <c r="M89" s="8" t="str">
        <f t="shared" si="5"/>
        <v>Leer</v>
      </c>
      <c r="P89" s="8">
        <f t="shared" si="6"/>
        <v>0</v>
      </c>
    </row>
    <row r="90" spans="2:16" ht="15" customHeight="1" x14ac:dyDescent="0.25">
      <c r="B90" s="122" t="str">
        <f t="shared" si="4"/>
        <v>!!!</v>
      </c>
      <c r="C90" s="293"/>
      <c r="D90" s="305"/>
      <c r="E90" s="287"/>
      <c r="F90" s="287"/>
      <c r="G90" s="304"/>
      <c r="H90" s="304"/>
      <c r="I90" s="100"/>
      <c r="J90" s="135" t="str">
        <f>VLOOKUP(C89,{"29 - Psychiatrie (Erwachsene)","Einrichtungen2";"30 - Kinder- und Jugendpsychiatrie","Einrichtungen2";"31 - Psychosomatik","Einrichtungen2";"00 - Bitte eine Fachabteilung auswählen","Leer";0,"Leer"},2,0)</f>
        <v>Leer</v>
      </c>
      <c r="K90" s="8" t="str">
        <f>VLOOKUP(C90,{"29 - Psychiatrie (Erwachsene)","BGI";"30 - Kinder- und Jugendpsychiatrie","BGII";"31 - Psychosomatik","BGI";"00 - Bitte eine Fachabteilung auswählen","Leer";0,"Leer"},2,0)</f>
        <v>Leer</v>
      </c>
      <c r="L90" s="8" t="str">
        <f>VLOOKUP(C90,{"29 - Psychiatrie (Erwachsene)","BGIb";"30 - Kinder- und Jugendpsychiatrie","BGIIb";"31 - Psychosomatik","BGIb";"00 - Bitte eine Fachabteilung auswählen","Leer";0,"Leer"},2,0)</f>
        <v>Leer</v>
      </c>
      <c r="M90" s="8" t="str">
        <f t="shared" si="5"/>
        <v>Leer</v>
      </c>
      <c r="P90" s="8">
        <f t="shared" si="6"/>
        <v>0</v>
      </c>
    </row>
    <row r="91" spans="2:16" ht="15" customHeight="1" x14ac:dyDescent="0.25">
      <c r="B91" s="122" t="str">
        <f t="shared" si="4"/>
        <v>!!!</v>
      </c>
      <c r="C91" s="293"/>
      <c r="D91" s="305"/>
      <c r="E91" s="287"/>
      <c r="F91" s="287"/>
      <c r="G91" s="304"/>
      <c r="H91" s="304"/>
      <c r="I91" s="100"/>
      <c r="J91" s="135" t="str">
        <f>VLOOKUP(C90,{"29 - Psychiatrie (Erwachsene)","Einrichtungen2";"30 - Kinder- und Jugendpsychiatrie","Einrichtungen2";"31 - Psychosomatik","Einrichtungen2";"00 - Bitte eine Fachabteilung auswählen","Leer";0,"Leer"},2,0)</f>
        <v>Leer</v>
      </c>
      <c r="K91" s="8" t="str">
        <f>VLOOKUP(C91,{"29 - Psychiatrie (Erwachsene)","BGI";"30 - Kinder- und Jugendpsychiatrie","BGII";"31 - Psychosomatik","BGI";"00 - Bitte eine Fachabteilung auswählen","Leer";0,"Leer"},2,0)</f>
        <v>Leer</v>
      </c>
      <c r="L91" s="8" t="str">
        <f>VLOOKUP(C91,{"29 - Psychiatrie (Erwachsene)","BGIb";"30 - Kinder- und Jugendpsychiatrie","BGIIb";"31 - Psychosomatik","BGIb";"00 - Bitte eine Fachabteilung auswählen","Leer";0,"Leer"},2,0)</f>
        <v>Leer</v>
      </c>
      <c r="M91" s="8" t="str">
        <f t="shared" si="5"/>
        <v>Leer</v>
      </c>
      <c r="P91" s="8">
        <f t="shared" si="6"/>
        <v>0</v>
      </c>
    </row>
    <row r="92" spans="2:16" ht="15" customHeight="1" x14ac:dyDescent="0.25">
      <c r="B92" s="122" t="str">
        <f t="shared" si="4"/>
        <v>!!!</v>
      </c>
      <c r="C92" s="293"/>
      <c r="D92" s="305"/>
      <c r="E92" s="287"/>
      <c r="F92" s="287"/>
      <c r="G92" s="304"/>
      <c r="H92" s="304"/>
      <c r="I92" s="100"/>
      <c r="J92" s="135" t="str">
        <f>VLOOKUP(C91,{"29 - Psychiatrie (Erwachsene)","Einrichtungen2";"30 - Kinder- und Jugendpsychiatrie","Einrichtungen2";"31 - Psychosomatik","Einrichtungen2";"00 - Bitte eine Fachabteilung auswählen","Leer";0,"Leer"},2,0)</f>
        <v>Leer</v>
      </c>
      <c r="K92" s="8" t="str">
        <f>VLOOKUP(C92,{"29 - Psychiatrie (Erwachsene)","BGI";"30 - Kinder- und Jugendpsychiatrie","BGII";"31 - Psychosomatik","BGI";"00 - Bitte eine Fachabteilung auswählen","Leer";0,"Leer"},2,0)</f>
        <v>Leer</v>
      </c>
      <c r="L92" s="8" t="str">
        <f>VLOOKUP(C92,{"29 - Psychiatrie (Erwachsene)","BGIb";"30 - Kinder- und Jugendpsychiatrie","BGIIb";"31 - Psychosomatik","BGIb";"00 - Bitte eine Fachabteilung auswählen","Leer";0,"Leer"},2,0)</f>
        <v>Leer</v>
      </c>
      <c r="M92" s="8" t="str">
        <f t="shared" si="5"/>
        <v>Leer</v>
      </c>
      <c r="P92" s="8">
        <f t="shared" si="6"/>
        <v>0</v>
      </c>
    </row>
    <row r="93" spans="2:16" ht="15" customHeight="1" x14ac:dyDescent="0.25">
      <c r="B93" s="122" t="str">
        <f t="shared" si="4"/>
        <v>!!!</v>
      </c>
      <c r="C93" s="293"/>
      <c r="D93" s="305"/>
      <c r="E93" s="287"/>
      <c r="F93" s="287"/>
      <c r="G93" s="304"/>
      <c r="H93" s="304"/>
      <c r="I93" s="100"/>
      <c r="J93" s="135" t="str">
        <f>VLOOKUP(C92,{"29 - Psychiatrie (Erwachsene)","Einrichtungen2";"30 - Kinder- und Jugendpsychiatrie","Einrichtungen2";"31 - Psychosomatik","Einrichtungen2";"00 - Bitte eine Fachabteilung auswählen","Leer";0,"Leer"},2,0)</f>
        <v>Leer</v>
      </c>
      <c r="K93" s="8" t="str">
        <f>VLOOKUP(C93,{"29 - Psychiatrie (Erwachsene)","BGI";"30 - Kinder- und Jugendpsychiatrie","BGII";"31 - Psychosomatik","BGI";"00 - Bitte eine Fachabteilung auswählen","Leer";0,"Leer"},2,0)</f>
        <v>Leer</v>
      </c>
      <c r="L93" s="8" t="str">
        <f>VLOOKUP(C93,{"29 - Psychiatrie (Erwachsene)","BGIb";"30 - Kinder- und Jugendpsychiatrie","BGIIb";"31 - Psychosomatik","BGIb";"00 - Bitte eine Fachabteilung auswählen","Leer";0,"Leer"},2,0)</f>
        <v>Leer</v>
      </c>
      <c r="M93" s="8" t="str">
        <f t="shared" si="5"/>
        <v>Leer</v>
      </c>
      <c r="P93" s="8">
        <f t="shared" si="6"/>
        <v>0</v>
      </c>
    </row>
    <row r="94" spans="2:16" ht="15" customHeight="1" x14ac:dyDescent="0.25">
      <c r="B94" s="122" t="str">
        <f t="shared" si="4"/>
        <v>!!!</v>
      </c>
      <c r="C94" s="293"/>
      <c r="D94" s="305"/>
      <c r="E94" s="287"/>
      <c r="F94" s="287"/>
      <c r="G94" s="304"/>
      <c r="H94" s="304"/>
      <c r="I94" s="100"/>
      <c r="J94" s="135" t="str">
        <f>VLOOKUP(C93,{"29 - Psychiatrie (Erwachsene)","Einrichtungen2";"30 - Kinder- und Jugendpsychiatrie","Einrichtungen2";"31 - Psychosomatik","Einrichtungen2";"00 - Bitte eine Fachabteilung auswählen","Leer";0,"Leer"},2,0)</f>
        <v>Leer</v>
      </c>
      <c r="K94" s="8" t="str">
        <f>VLOOKUP(C94,{"29 - Psychiatrie (Erwachsene)","BGI";"30 - Kinder- und Jugendpsychiatrie","BGII";"31 - Psychosomatik","BGI";"00 - Bitte eine Fachabteilung auswählen","Leer";0,"Leer"},2,0)</f>
        <v>Leer</v>
      </c>
      <c r="L94" s="8" t="str">
        <f>VLOOKUP(C94,{"29 - Psychiatrie (Erwachsene)","BGIb";"30 - Kinder- und Jugendpsychiatrie","BGIIb";"31 - Psychosomatik","BGIb";"00 - Bitte eine Fachabteilung auswählen","Leer";0,"Leer"},2,0)</f>
        <v>Leer</v>
      </c>
      <c r="M94" s="8" t="str">
        <f t="shared" si="5"/>
        <v>Leer</v>
      </c>
      <c r="P94" s="8">
        <f t="shared" si="6"/>
        <v>0</v>
      </c>
    </row>
    <row r="95" spans="2:16" ht="15" customHeight="1" x14ac:dyDescent="0.25">
      <c r="B95" s="122" t="str">
        <f t="shared" si="4"/>
        <v>!!!</v>
      </c>
      <c r="C95" s="293"/>
      <c r="D95" s="305"/>
      <c r="E95" s="287"/>
      <c r="F95" s="287"/>
      <c r="G95" s="304"/>
      <c r="H95" s="304"/>
      <c r="I95" s="100"/>
      <c r="J95" s="135" t="str">
        <f>VLOOKUP(C94,{"29 - Psychiatrie (Erwachsene)","Einrichtungen2";"30 - Kinder- und Jugendpsychiatrie","Einrichtungen2";"31 - Psychosomatik","Einrichtungen2";"00 - Bitte eine Fachabteilung auswählen","Leer";0,"Leer"},2,0)</f>
        <v>Leer</v>
      </c>
      <c r="K95" s="8" t="str">
        <f>VLOOKUP(C95,{"29 - Psychiatrie (Erwachsene)","BGI";"30 - Kinder- und Jugendpsychiatrie","BGII";"31 - Psychosomatik","BGI";"00 - Bitte eine Fachabteilung auswählen","Leer";0,"Leer"},2,0)</f>
        <v>Leer</v>
      </c>
      <c r="L95" s="8" t="str">
        <f>VLOOKUP(C95,{"29 - Psychiatrie (Erwachsene)","BGIb";"30 - Kinder- und Jugendpsychiatrie","BGIIb";"31 - Psychosomatik","BGIb";"00 - Bitte eine Fachabteilung auswählen","Leer";0,"Leer"},2,0)</f>
        <v>Leer</v>
      </c>
      <c r="M95" s="8" t="str">
        <f t="shared" si="5"/>
        <v>Leer</v>
      </c>
      <c r="P95" s="8">
        <f t="shared" si="6"/>
        <v>0</v>
      </c>
    </row>
    <row r="96" spans="2:16" ht="15" customHeight="1" x14ac:dyDescent="0.25">
      <c r="B96" s="122" t="str">
        <f t="shared" si="4"/>
        <v>!!!</v>
      </c>
      <c r="C96" s="293"/>
      <c r="D96" s="305"/>
      <c r="E96" s="287"/>
      <c r="F96" s="287"/>
      <c r="G96" s="304"/>
      <c r="H96" s="304"/>
      <c r="I96" s="100"/>
      <c r="J96" s="135" t="str">
        <f>VLOOKUP(C95,{"29 - Psychiatrie (Erwachsene)","Einrichtungen2";"30 - Kinder- und Jugendpsychiatrie","Einrichtungen2";"31 - Psychosomatik","Einrichtungen2";"00 - Bitte eine Fachabteilung auswählen","Leer";0,"Leer"},2,0)</f>
        <v>Leer</v>
      </c>
      <c r="K96" s="8" t="str">
        <f>VLOOKUP(C96,{"29 - Psychiatrie (Erwachsene)","BGI";"30 - Kinder- und Jugendpsychiatrie","BGII";"31 - Psychosomatik","BGI";"00 - Bitte eine Fachabteilung auswählen","Leer";0,"Leer"},2,0)</f>
        <v>Leer</v>
      </c>
      <c r="L96" s="8" t="str">
        <f>VLOOKUP(C96,{"29 - Psychiatrie (Erwachsene)","BGIb";"30 - Kinder- und Jugendpsychiatrie","BGIIb";"31 - Psychosomatik","BGIb";"00 - Bitte eine Fachabteilung auswählen","Leer";0,"Leer"},2,0)</f>
        <v>Leer</v>
      </c>
      <c r="M96" s="8" t="str">
        <f t="shared" si="5"/>
        <v>Leer</v>
      </c>
      <c r="P96" s="8">
        <f t="shared" si="6"/>
        <v>0</v>
      </c>
    </row>
    <row r="97" spans="2:16" ht="15" customHeight="1" x14ac:dyDescent="0.25">
      <c r="B97" s="122" t="str">
        <f t="shared" si="4"/>
        <v>!!!</v>
      </c>
      <c r="C97" s="293"/>
      <c r="D97" s="305"/>
      <c r="E97" s="287"/>
      <c r="F97" s="287"/>
      <c r="G97" s="304"/>
      <c r="H97" s="304"/>
      <c r="I97" s="100"/>
      <c r="J97" s="135" t="str">
        <f>VLOOKUP(C96,{"29 - Psychiatrie (Erwachsene)","Einrichtungen2";"30 - Kinder- und Jugendpsychiatrie","Einrichtungen2";"31 - Psychosomatik","Einrichtungen2";"00 - Bitte eine Fachabteilung auswählen","Leer";0,"Leer"},2,0)</f>
        <v>Leer</v>
      </c>
      <c r="K97" s="8" t="str">
        <f>VLOOKUP(C97,{"29 - Psychiatrie (Erwachsene)","BGI";"30 - Kinder- und Jugendpsychiatrie","BGII";"31 - Psychosomatik","BGI";"00 - Bitte eine Fachabteilung auswählen","Leer";0,"Leer"},2,0)</f>
        <v>Leer</v>
      </c>
      <c r="L97" s="8" t="str">
        <f>VLOOKUP(C97,{"29 - Psychiatrie (Erwachsene)","BGIb";"30 - Kinder- und Jugendpsychiatrie","BGIIb";"31 - Psychosomatik","BGIb";"00 - Bitte eine Fachabteilung auswählen","Leer";0,"Leer"},2,0)</f>
        <v>Leer</v>
      </c>
      <c r="M97" s="8" t="str">
        <f t="shared" si="5"/>
        <v>Leer</v>
      </c>
      <c r="P97" s="8">
        <f t="shared" si="6"/>
        <v>0</v>
      </c>
    </row>
    <row r="98" spans="2:16" ht="15" customHeight="1" x14ac:dyDescent="0.25">
      <c r="B98" s="122" t="str">
        <f t="shared" si="4"/>
        <v>!!!</v>
      </c>
      <c r="C98" s="293"/>
      <c r="D98" s="305"/>
      <c r="E98" s="287"/>
      <c r="F98" s="287"/>
      <c r="G98" s="304"/>
      <c r="H98" s="304"/>
      <c r="I98" s="100"/>
      <c r="J98" s="135" t="str">
        <f>VLOOKUP(C97,{"29 - Psychiatrie (Erwachsene)","Einrichtungen2";"30 - Kinder- und Jugendpsychiatrie","Einrichtungen2";"31 - Psychosomatik","Einrichtungen2";"00 - Bitte eine Fachabteilung auswählen","Leer";0,"Leer"},2,0)</f>
        <v>Leer</v>
      </c>
      <c r="K98" s="8" t="str">
        <f>VLOOKUP(C98,{"29 - Psychiatrie (Erwachsene)","BGI";"30 - Kinder- und Jugendpsychiatrie","BGII";"31 - Psychosomatik","BGI";"00 - Bitte eine Fachabteilung auswählen","Leer";0,"Leer"},2,0)</f>
        <v>Leer</v>
      </c>
      <c r="L98" s="8" t="str">
        <f>VLOOKUP(C98,{"29 - Psychiatrie (Erwachsene)","BGIb";"30 - Kinder- und Jugendpsychiatrie","BGIIb";"31 - Psychosomatik","BGIb";"00 - Bitte eine Fachabteilung auswählen","Leer";0,"Leer"},2,0)</f>
        <v>Leer</v>
      </c>
      <c r="M98" s="8" t="str">
        <f t="shared" si="5"/>
        <v>Leer</v>
      </c>
      <c r="P98" s="8">
        <f t="shared" si="6"/>
        <v>0</v>
      </c>
    </row>
    <row r="99" spans="2:16" ht="15" customHeight="1" x14ac:dyDescent="0.25">
      <c r="B99" s="122" t="str">
        <f t="shared" si="4"/>
        <v>!!!</v>
      </c>
      <c r="C99" s="293"/>
      <c r="D99" s="305"/>
      <c r="E99" s="287"/>
      <c r="F99" s="287"/>
      <c r="G99" s="304"/>
      <c r="H99" s="304"/>
      <c r="I99" s="100"/>
      <c r="J99" s="135" t="str">
        <f>VLOOKUP(C98,{"29 - Psychiatrie (Erwachsene)","Einrichtungen2";"30 - Kinder- und Jugendpsychiatrie","Einrichtungen2";"31 - Psychosomatik","Einrichtungen2";"00 - Bitte eine Fachabteilung auswählen","Leer";0,"Leer"},2,0)</f>
        <v>Leer</v>
      </c>
      <c r="K99" s="8" t="str">
        <f>VLOOKUP(C99,{"29 - Psychiatrie (Erwachsene)","BGI";"30 - Kinder- und Jugendpsychiatrie","BGII";"31 - Psychosomatik","BGI";"00 - Bitte eine Fachabteilung auswählen","Leer";0,"Leer"},2,0)</f>
        <v>Leer</v>
      </c>
      <c r="L99" s="8" t="str">
        <f>VLOOKUP(C99,{"29 - Psychiatrie (Erwachsene)","BGIb";"30 - Kinder- und Jugendpsychiatrie","BGIIb";"31 - Psychosomatik","BGIb";"00 - Bitte eine Fachabteilung auswählen","Leer";0,"Leer"},2,0)</f>
        <v>Leer</v>
      </c>
      <c r="M99" s="8" t="str">
        <f t="shared" si="5"/>
        <v>Leer</v>
      </c>
      <c r="P99" s="8">
        <f t="shared" si="6"/>
        <v>0</v>
      </c>
    </row>
    <row r="100" spans="2:16" ht="15" customHeight="1" x14ac:dyDescent="0.25">
      <c r="B100" s="122" t="str">
        <f t="shared" si="4"/>
        <v>!!!</v>
      </c>
      <c r="C100" s="293"/>
      <c r="D100" s="305"/>
      <c r="E100" s="287"/>
      <c r="F100" s="287"/>
      <c r="G100" s="304"/>
      <c r="H100" s="304"/>
      <c r="I100" s="100"/>
      <c r="J100" s="135" t="str">
        <f>VLOOKUP(C99,{"29 - Psychiatrie (Erwachsene)","Einrichtungen2";"30 - Kinder- und Jugendpsychiatrie","Einrichtungen2";"31 - Psychosomatik","Einrichtungen2";"00 - Bitte eine Fachabteilung auswählen","Leer";0,"Leer"},2,0)</f>
        <v>Leer</v>
      </c>
      <c r="K100" s="8" t="str">
        <f>VLOOKUP(C100,{"29 - Psychiatrie (Erwachsene)","BGI";"30 - Kinder- und Jugendpsychiatrie","BGII";"31 - Psychosomatik","BGI";"00 - Bitte eine Fachabteilung auswählen","Leer";0,"Leer"},2,0)</f>
        <v>Leer</v>
      </c>
      <c r="L100" s="8" t="str">
        <f>VLOOKUP(C100,{"29 - Psychiatrie (Erwachsene)","BGIb";"30 - Kinder- und Jugendpsychiatrie","BGIIb";"31 - Psychosomatik","BGIb";"00 - Bitte eine Fachabteilung auswählen","Leer";0,"Leer"},2,0)</f>
        <v>Leer</v>
      </c>
      <c r="M100" s="8" t="str">
        <f t="shared" si="5"/>
        <v>Leer</v>
      </c>
      <c r="P100" s="8">
        <f t="shared" si="6"/>
        <v>0</v>
      </c>
    </row>
    <row r="101" spans="2:16" ht="15" customHeight="1" x14ac:dyDescent="0.25">
      <c r="B101" s="122" t="str">
        <f t="shared" si="4"/>
        <v>!!!</v>
      </c>
      <c r="C101" s="293"/>
      <c r="D101" s="305"/>
      <c r="E101" s="287"/>
      <c r="F101" s="287"/>
      <c r="G101" s="304"/>
      <c r="H101" s="304"/>
      <c r="I101" s="100"/>
      <c r="J101" s="135" t="str">
        <f>VLOOKUP(C100,{"29 - Psychiatrie (Erwachsene)","Einrichtungen2";"30 - Kinder- und Jugendpsychiatrie","Einrichtungen2";"31 - Psychosomatik","Einrichtungen2";"00 - Bitte eine Fachabteilung auswählen","Leer";0,"Leer"},2,0)</f>
        <v>Leer</v>
      </c>
      <c r="K101" s="8" t="str">
        <f>VLOOKUP(C101,{"29 - Psychiatrie (Erwachsene)","BGI";"30 - Kinder- und Jugendpsychiatrie","BGII";"31 - Psychosomatik","BGI";"00 - Bitte eine Fachabteilung auswählen","Leer";0,"Leer"},2,0)</f>
        <v>Leer</v>
      </c>
      <c r="L101" s="8" t="str">
        <f>VLOOKUP(C101,{"29 - Psychiatrie (Erwachsene)","BGIb";"30 - Kinder- und Jugendpsychiatrie","BGIIb";"31 - Psychosomatik","BGIb";"00 - Bitte eine Fachabteilung auswählen","Leer";0,"Leer"},2,0)</f>
        <v>Leer</v>
      </c>
      <c r="M101" s="8" t="str">
        <f t="shared" si="5"/>
        <v>Leer</v>
      </c>
      <c r="P101" s="8">
        <f t="shared" si="6"/>
        <v>0</v>
      </c>
    </row>
    <row r="102" spans="2:16" ht="15" customHeight="1" x14ac:dyDescent="0.25">
      <c r="B102" s="122" t="str">
        <f t="shared" si="4"/>
        <v>!!!</v>
      </c>
      <c r="C102" s="293"/>
      <c r="D102" s="305"/>
      <c r="E102" s="287"/>
      <c r="F102" s="287"/>
      <c r="G102" s="304"/>
      <c r="H102" s="304"/>
      <c r="I102" s="100"/>
      <c r="J102" s="135" t="str">
        <f>VLOOKUP(C101,{"29 - Psychiatrie (Erwachsene)","Einrichtungen2";"30 - Kinder- und Jugendpsychiatrie","Einrichtungen2";"31 - Psychosomatik","Einrichtungen2";"00 - Bitte eine Fachabteilung auswählen","Leer";0,"Leer"},2,0)</f>
        <v>Leer</v>
      </c>
      <c r="K102" s="8" t="str">
        <f>VLOOKUP(C102,{"29 - Psychiatrie (Erwachsene)","BGI";"30 - Kinder- und Jugendpsychiatrie","BGII";"31 - Psychosomatik","BGI";"00 - Bitte eine Fachabteilung auswählen","Leer";0,"Leer"},2,0)</f>
        <v>Leer</v>
      </c>
      <c r="L102" s="8" t="str">
        <f>VLOOKUP(C102,{"29 - Psychiatrie (Erwachsene)","BGIb";"30 - Kinder- und Jugendpsychiatrie","BGIIb";"31 - Psychosomatik","BGIb";"00 - Bitte eine Fachabteilung auswählen","Leer";0,"Leer"},2,0)</f>
        <v>Leer</v>
      </c>
      <c r="M102" s="8" t="str">
        <f t="shared" si="5"/>
        <v>Leer</v>
      </c>
      <c r="P102" s="8">
        <f t="shared" si="6"/>
        <v>0</v>
      </c>
    </row>
    <row r="103" spans="2:16" ht="15" customHeight="1" x14ac:dyDescent="0.25">
      <c r="B103" s="122" t="str">
        <f t="shared" si="4"/>
        <v>!!!</v>
      </c>
      <c r="C103" s="293"/>
      <c r="D103" s="305"/>
      <c r="E103" s="287"/>
      <c r="F103" s="287"/>
      <c r="G103" s="304"/>
      <c r="H103" s="304"/>
      <c r="I103" s="100"/>
      <c r="J103" s="135" t="str">
        <f>VLOOKUP(C102,{"29 - Psychiatrie (Erwachsene)","Einrichtungen2";"30 - Kinder- und Jugendpsychiatrie","Einrichtungen2";"31 - Psychosomatik","Einrichtungen2";"00 - Bitte eine Fachabteilung auswählen","Leer";0,"Leer"},2,0)</f>
        <v>Leer</v>
      </c>
      <c r="K103" s="8" t="str">
        <f>VLOOKUP(C103,{"29 - Psychiatrie (Erwachsene)","BGI";"30 - Kinder- und Jugendpsychiatrie","BGII";"31 - Psychosomatik","BGI";"00 - Bitte eine Fachabteilung auswählen","Leer";0,"Leer"},2,0)</f>
        <v>Leer</v>
      </c>
      <c r="L103" s="8" t="str">
        <f>VLOOKUP(C103,{"29 - Psychiatrie (Erwachsene)","BGIb";"30 - Kinder- und Jugendpsychiatrie","BGIIb";"31 - Psychosomatik","BGIb";"00 - Bitte eine Fachabteilung auswählen","Leer";0,"Leer"},2,0)</f>
        <v>Leer</v>
      </c>
      <c r="M103" s="8" t="str">
        <f t="shared" si="5"/>
        <v>Leer</v>
      </c>
      <c r="P103" s="8">
        <f t="shared" si="6"/>
        <v>0</v>
      </c>
    </row>
    <row r="104" spans="2:16" ht="15" customHeight="1" x14ac:dyDescent="0.25">
      <c r="B104" s="122" t="str">
        <f t="shared" si="4"/>
        <v>!!!</v>
      </c>
      <c r="C104" s="293"/>
      <c r="D104" s="305"/>
      <c r="E104" s="287"/>
      <c r="F104" s="287"/>
      <c r="G104" s="304"/>
      <c r="H104" s="304"/>
      <c r="I104" s="100"/>
      <c r="J104" s="135" t="str">
        <f>VLOOKUP(C103,{"29 - Psychiatrie (Erwachsene)","Einrichtungen2";"30 - Kinder- und Jugendpsychiatrie","Einrichtungen2";"31 - Psychosomatik","Einrichtungen2";"00 - Bitte eine Fachabteilung auswählen","Leer";0,"Leer"},2,0)</f>
        <v>Leer</v>
      </c>
      <c r="K104" s="8" t="str">
        <f>VLOOKUP(C104,{"29 - Psychiatrie (Erwachsene)","BGI";"30 - Kinder- und Jugendpsychiatrie","BGII";"31 - Psychosomatik","BGI";"00 - Bitte eine Fachabteilung auswählen","Leer";0,"Leer"},2,0)</f>
        <v>Leer</v>
      </c>
      <c r="L104" s="8" t="str">
        <f>VLOOKUP(C104,{"29 - Psychiatrie (Erwachsene)","BGIb";"30 - Kinder- und Jugendpsychiatrie","BGIIb";"31 - Psychosomatik","BGIb";"00 - Bitte eine Fachabteilung auswählen","Leer";0,"Leer"},2,0)</f>
        <v>Leer</v>
      </c>
      <c r="M104" s="8" t="str">
        <f t="shared" si="5"/>
        <v>Leer</v>
      </c>
      <c r="P104" s="8">
        <f t="shared" si="6"/>
        <v>0</v>
      </c>
    </row>
    <row r="105" spans="2:16" ht="15" customHeight="1" x14ac:dyDescent="0.25">
      <c r="B105" s="122" t="str">
        <f t="shared" si="4"/>
        <v>!!!</v>
      </c>
      <c r="C105" s="293"/>
      <c r="D105" s="305"/>
      <c r="E105" s="287"/>
      <c r="F105" s="287"/>
      <c r="G105" s="304"/>
      <c r="H105" s="304"/>
      <c r="I105" s="100"/>
      <c r="J105" s="135" t="str">
        <f>VLOOKUP(C104,{"29 - Psychiatrie (Erwachsene)","Einrichtungen2";"30 - Kinder- und Jugendpsychiatrie","Einrichtungen2";"31 - Psychosomatik","Einrichtungen2";"00 - Bitte eine Fachabteilung auswählen","Leer";0,"Leer"},2,0)</f>
        <v>Leer</v>
      </c>
      <c r="K105" s="8" t="str">
        <f>VLOOKUP(C105,{"29 - Psychiatrie (Erwachsene)","BGI";"30 - Kinder- und Jugendpsychiatrie","BGII";"31 - Psychosomatik","BGI";"00 - Bitte eine Fachabteilung auswählen","Leer";0,"Leer"},2,0)</f>
        <v>Leer</v>
      </c>
      <c r="L105" s="8" t="str">
        <f>VLOOKUP(C105,{"29 - Psychiatrie (Erwachsene)","BGIb";"30 - Kinder- und Jugendpsychiatrie","BGIIb";"31 - Psychosomatik","BGIb";"00 - Bitte eine Fachabteilung auswählen","Leer";0,"Leer"},2,0)</f>
        <v>Leer</v>
      </c>
      <c r="M105" s="8" t="str">
        <f t="shared" si="5"/>
        <v>Leer</v>
      </c>
      <c r="P105" s="8">
        <f t="shared" si="6"/>
        <v>0</v>
      </c>
    </row>
    <row r="106" spans="2:16" ht="15" customHeight="1" x14ac:dyDescent="0.25">
      <c r="B106" s="122" t="str">
        <f t="shared" si="4"/>
        <v>!!!</v>
      </c>
      <c r="C106" s="293"/>
      <c r="D106" s="305"/>
      <c r="E106" s="287"/>
      <c r="F106" s="287"/>
      <c r="G106" s="304"/>
      <c r="H106" s="304"/>
      <c r="I106" s="100"/>
      <c r="J106" s="135" t="str">
        <f>VLOOKUP(C105,{"29 - Psychiatrie (Erwachsene)","Einrichtungen2";"30 - Kinder- und Jugendpsychiatrie","Einrichtungen2";"31 - Psychosomatik","Einrichtungen2";"00 - Bitte eine Fachabteilung auswählen","Leer";0,"Leer"},2,0)</f>
        <v>Leer</v>
      </c>
      <c r="K106" s="8" t="str">
        <f>VLOOKUP(C106,{"29 - Psychiatrie (Erwachsene)","BGI";"30 - Kinder- und Jugendpsychiatrie","BGII";"31 - Psychosomatik","BGI";"00 - Bitte eine Fachabteilung auswählen","Leer";0,"Leer"},2,0)</f>
        <v>Leer</v>
      </c>
      <c r="L106" s="8" t="str">
        <f>VLOOKUP(C106,{"29 - Psychiatrie (Erwachsene)","BGIb";"30 - Kinder- und Jugendpsychiatrie","BGIIb";"31 - Psychosomatik","BGIb";"00 - Bitte eine Fachabteilung auswählen","Leer";0,"Leer"},2,0)</f>
        <v>Leer</v>
      </c>
      <c r="M106" s="8" t="str">
        <f t="shared" si="5"/>
        <v>Leer</v>
      </c>
      <c r="P106" s="8">
        <f t="shared" si="6"/>
        <v>0</v>
      </c>
    </row>
    <row r="107" spans="2:16" ht="15" customHeight="1" x14ac:dyDescent="0.25">
      <c r="B107" s="122" t="str">
        <f t="shared" si="4"/>
        <v>!!!</v>
      </c>
      <c r="C107" s="293"/>
      <c r="D107" s="305"/>
      <c r="E107" s="287"/>
      <c r="F107" s="287"/>
      <c r="G107" s="304"/>
      <c r="H107" s="304"/>
      <c r="I107" s="100"/>
      <c r="J107" s="135" t="str">
        <f>VLOOKUP(C106,{"29 - Psychiatrie (Erwachsene)","Einrichtungen2";"30 - Kinder- und Jugendpsychiatrie","Einrichtungen2";"31 - Psychosomatik","Einrichtungen2";"00 - Bitte eine Fachabteilung auswählen","Leer";0,"Leer"},2,0)</f>
        <v>Leer</v>
      </c>
      <c r="K107" s="8" t="str">
        <f>VLOOKUP(C107,{"29 - Psychiatrie (Erwachsene)","BGI";"30 - Kinder- und Jugendpsychiatrie","BGII";"31 - Psychosomatik","BGI";"00 - Bitte eine Fachabteilung auswählen","Leer";0,"Leer"},2,0)</f>
        <v>Leer</v>
      </c>
      <c r="L107" s="8" t="str">
        <f>VLOOKUP(C107,{"29 - Psychiatrie (Erwachsene)","BGIb";"30 - Kinder- und Jugendpsychiatrie","BGIIb";"31 - Psychosomatik","BGIb";"00 - Bitte eine Fachabteilung auswählen","Leer";0,"Leer"},2,0)</f>
        <v>Leer</v>
      </c>
      <c r="M107" s="8" t="str">
        <f t="shared" si="5"/>
        <v>Leer</v>
      </c>
      <c r="P107" s="8">
        <f t="shared" si="6"/>
        <v>0</v>
      </c>
    </row>
    <row r="108" spans="2:16" ht="15" customHeight="1" x14ac:dyDescent="0.25">
      <c r="B108" s="122" t="str">
        <f t="shared" si="4"/>
        <v>!!!</v>
      </c>
      <c r="C108" s="293"/>
      <c r="D108" s="305"/>
      <c r="E108" s="287"/>
      <c r="F108" s="287"/>
      <c r="G108" s="304"/>
      <c r="H108" s="304"/>
      <c r="I108" s="100"/>
      <c r="J108" s="135" t="str">
        <f>VLOOKUP(C107,{"29 - Psychiatrie (Erwachsene)","Einrichtungen2";"30 - Kinder- und Jugendpsychiatrie","Einrichtungen2";"31 - Psychosomatik","Einrichtungen2";"00 - Bitte eine Fachabteilung auswählen","Leer";0,"Leer"},2,0)</f>
        <v>Leer</v>
      </c>
      <c r="K108" s="8" t="str">
        <f>VLOOKUP(C108,{"29 - Psychiatrie (Erwachsene)","BGI";"30 - Kinder- und Jugendpsychiatrie","BGII";"31 - Psychosomatik","BGI";"00 - Bitte eine Fachabteilung auswählen","Leer";0,"Leer"},2,0)</f>
        <v>Leer</v>
      </c>
      <c r="L108" s="8" t="str">
        <f>VLOOKUP(C108,{"29 - Psychiatrie (Erwachsene)","BGIb";"30 - Kinder- und Jugendpsychiatrie","BGIIb";"31 - Psychosomatik","BGIb";"00 - Bitte eine Fachabteilung auswählen","Leer";0,"Leer"},2,0)</f>
        <v>Leer</v>
      </c>
      <c r="M108" s="8" t="str">
        <f t="shared" si="5"/>
        <v>Leer</v>
      </c>
      <c r="P108" s="8">
        <f t="shared" si="6"/>
        <v>0</v>
      </c>
    </row>
    <row r="109" spans="2:16" ht="15" customHeight="1" x14ac:dyDescent="0.25">
      <c r="B109" s="122" t="str">
        <f t="shared" si="4"/>
        <v>!!!</v>
      </c>
      <c r="C109" s="293"/>
      <c r="D109" s="305"/>
      <c r="E109" s="287"/>
      <c r="F109" s="287"/>
      <c r="G109" s="304"/>
      <c r="H109" s="304"/>
      <c r="I109" s="100"/>
      <c r="J109" s="135" t="str">
        <f>VLOOKUP(C108,{"29 - Psychiatrie (Erwachsene)","Einrichtungen2";"30 - Kinder- und Jugendpsychiatrie","Einrichtungen2";"31 - Psychosomatik","Einrichtungen2";"00 - Bitte eine Fachabteilung auswählen","Leer";0,"Leer"},2,0)</f>
        <v>Leer</v>
      </c>
      <c r="K109" s="8" t="str">
        <f>VLOOKUP(C109,{"29 - Psychiatrie (Erwachsene)","BGI";"30 - Kinder- und Jugendpsychiatrie","BGII";"31 - Psychosomatik","BGI";"00 - Bitte eine Fachabteilung auswählen","Leer";0,"Leer"},2,0)</f>
        <v>Leer</v>
      </c>
      <c r="L109" s="8" t="str">
        <f>VLOOKUP(C109,{"29 - Psychiatrie (Erwachsene)","BGIb";"30 - Kinder- und Jugendpsychiatrie","BGIIb";"31 - Psychosomatik","BGIb";"00 - Bitte eine Fachabteilung auswählen","Leer";0,"Leer"},2,0)</f>
        <v>Leer</v>
      </c>
      <c r="M109" s="8" t="str">
        <f t="shared" si="5"/>
        <v>Leer</v>
      </c>
      <c r="P109" s="8">
        <f t="shared" si="6"/>
        <v>0</v>
      </c>
    </row>
    <row r="110" spans="2:16" ht="15" customHeight="1" x14ac:dyDescent="0.25">
      <c r="B110" s="122" t="str">
        <f t="shared" si="4"/>
        <v>!!!</v>
      </c>
      <c r="C110" s="293"/>
      <c r="D110" s="305"/>
      <c r="E110" s="287"/>
      <c r="F110" s="287"/>
      <c r="G110" s="304"/>
      <c r="H110" s="304"/>
      <c r="I110" s="100"/>
      <c r="J110" s="135" t="str">
        <f>VLOOKUP(C109,{"29 - Psychiatrie (Erwachsene)","Einrichtungen2";"30 - Kinder- und Jugendpsychiatrie","Einrichtungen2";"31 - Psychosomatik","Einrichtungen2";"00 - Bitte eine Fachabteilung auswählen","Leer";0,"Leer"},2,0)</f>
        <v>Leer</v>
      </c>
      <c r="K110" s="8" t="str">
        <f>VLOOKUP(C110,{"29 - Psychiatrie (Erwachsene)","BGI";"30 - Kinder- und Jugendpsychiatrie","BGII";"31 - Psychosomatik","BGI";"00 - Bitte eine Fachabteilung auswählen","Leer";0,"Leer"},2,0)</f>
        <v>Leer</v>
      </c>
      <c r="L110" s="8" t="str">
        <f>VLOOKUP(C110,{"29 - Psychiatrie (Erwachsene)","BGIb";"30 - Kinder- und Jugendpsychiatrie","BGIIb";"31 - Psychosomatik","BGIb";"00 - Bitte eine Fachabteilung auswählen","Leer";0,"Leer"},2,0)</f>
        <v>Leer</v>
      </c>
      <c r="M110" s="8" t="str">
        <f t="shared" si="5"/>
        <v>Leer</v>
      </c>
      <c r="P110" s="8">
        <f t="shared" si="6"/>
        <v>0</v>
      </c>
    </row>
    <row r="111" spans="2:16" ht="15" customHeight="1" x14ac:dyDescent="0.25">
      <c r="B111" s="122" t="str">
        <f t="shared" si="4"/>
        <v>!!!</v>
      </c>
      <c r="C111" s="293"/>
      <c r="D111" s="305"/>
      <c r="E111" s="287"/>
      <c r="F111" s="287"/>
      <c r="G111" s="304"/>
      <c r="H111" s="304"/>
      <c r="I111" s="100"/>
      <c r="J111" s="135" t="str">
        <f>VLOOKUP(C110,{"29 - Psychiatrie (Erwachsene)","Einrichtungen2";"30 - Kinder- und Jugendpsychiatrie","Einrichtungen2";"31 - Psychosomatik","Einrichtungen2";"00 - Bitte eine Fachabteilung auswählen","Leer";0,"Leer"},2,0)</f>
        <v>Leer</v>
      </c>
      <c r="K111" s="8" t="str">
        <f>VLOOKUP(C111,{"29 - Psychiatrie (Erwachsene)","BGI";"30 - Kinder- und Jugendpsychiatrie","BGII";"31 - Psychosomatik","BGI";"00 - Bitte eine Fachabteilung auswählen","Leer";0,"Leer"},2,0)</f>
        <v>Leer</v>
      </c>
      <c r="L111" s="8" t="str">
        <f>VLOOKUP(C111,{"29 - Psychiatrie (Erwachsene)","BGIb";"30 - Kinder- und Jugendpsychiatrie","BGIIb";"31 - Psychosomatik","BGIb";"00 - Bitte eine Fachabteilung auswählen","Leer";0,"Leer"},2,0)</f>
        <v>Leer</v>
      </c>
      <c r="M111" s="8" t="str">
        <f t="shared" si="5"/>
        <v>Leer</v>
      </c>
      <c r="P111" s="8">
        <f t="shared" si="6"/>
        <v>0</v>
      </c>
    </row>
    <row r="112" spans="2:16" ht="15" customHeight="1" x14ac:dyDescent="0.25">
      <c r="B112" s="122" t="str">
        <f t="shared" si="4"/>
        <v>!!!</v>
      </c>
      <c r="C112" s="293"/>
      <c r="D112" s="305"/>
      <c r="E112" s="287"/>
      <c r="F112" s="287"/>
      <c r="G112" s="304"/>
      <c r="H112" s="304"/>
      <c r="I112" s="100"/>
      <c r="J112" s="135" t="str">
        <f>VLOOKUP(C111,{"29 - Psychiatrie (Erwachsene)","Einrichtungen2";"30 - Kinder- und Jugendpsychiatrie","Einrichtungen2";"31 - Psychosomatik","Einrichtungen2";"00 - Bitte eine Fachabteilung auswählen","Leer";0,"Leer"},2,0)</f>
        <v>Leer</v>
      </c>
      <c r="K112" s="8" t="str">
        <f>VLOOKUP(C112,{"29 - Psychiatrie (Erwachsene)","BGI";"30 - Kinder- und Jugendpsychiatrie","BGII";"31 - Psychosomatik","BGI";"00 - Bitte eine Fachabteilung auswählen","Leer";0,"Leer"},2,0)</f>
        <v>Leer</v>
      </c>
      <c r="L112" s="8" t="str">
        <f>VLOOKUP(C112,{"29 - Psychiatrie (Erwachsene)","BGIb";"30 - Kinder- und Jugendpsychiatrie","BGIIb";"31 - Psychosomatik","BGIb";"00 - Bitte eine Fachabteilung auswählen","Leer";0,"Leer"},2,0)</f>
        <v>Leer</v>
      </c>
      <c r="M112" s="8" t="str">
        <f t="shared" si="5"/>
        <v>Leer</v>
      </c>
      <c r="P112" s="8">
        <f t="shared" si="6"/>
        <v>0</v>
      </c>
    </row>
    <row r="113" spans="2:16" ht="15" customHeight="1" x14ac:dyDescent="0.25">
      <c r="B113" s="122" t="str">
        <f t="shared" si="4"/>
        <v>!!!</v>
      </c>
      <c r="C113" s="293"/>
      <c r="D113" s="305"/>
      <c r="E113" s="287"/>
      <c r="F113" s="287"/>
      <c r="G113" s="304"/>
      <c r="H113" s="304"/>
      <c r="I113" s="100"/>
      <c r="J113" s="135" t="str">
        <f>VLOOKUP(C112,{"29 - Psychiatrie (Erwachsene)","Einrichtungen2";"30 - Kinder- und Jugendpsychiatrie","Einrichtungen2";"31 - Psychosomatik","Einrichtungen2";"00 - Bitte eine Fachabteilung auswählen","Leer";0,"Leer"},2,0)</f>
        <v>Leer</v>
      </c>
      <c r="K113" s="8" t="str">
        <f>VLOOKUP(C113,{"29 - Psychiatrie (Erwachsene)","BGI";"30 - Kinder- und Jugendpsychiatrie","BGII";"31 - Psychosomatik","BGI";"00 - Bitte eine Fachabteilung auswählen","Leer";0,"Leer"},2,0)</f>
        <v>Leer</v>
      </c>
      <c r="L113" s="8" t="str">
        <f>VLOOKUP(C113,{"29 - Psychiatrie (Erwachsene)","BGIb";"30 - Kinder- und Jugendpsychiatrie","BGIIb";"31 - Psychosomatik","BGIb";"00 - Bitte eine Fachabteilung auswählen","Leer";0,"Leer"},2,0)</f>
        <v>Leer</v>
      </c>
      <c r="M113" s="8" t="str">
        <f t="shared" si="5"/>
        <v>Leer</v>
      </c>
      <c r="P113" s="8">
        <f t="shared" si="6"/>
        <v>0</v>
      </c>
    </row>
    <row r="114" spans="2:16" ht="15" customHeight="1" x14ac:dyDescent="0.25">
      <c r="B114" s="122" t="str">
        <f t="shared" si="4"/>
        <v>!!!</v>
      </c>
      <c r="C114" s="293"/>
      <c r="D114" s="305"/>
      <c r="E114" s="287"/>
      <c r="F114" s="287"/>
      <c r="G114" s="304"/>
      <c r="H114" s="304"/>
      <c r="I114" s="100"/>
      <c r="J114" s="135" t="str">
        <f>VLOOKUP(C113,{"29 - Psychiatrie (Erwachsene)","Einrichtungen2";"30 - Kinder- und Jugendpsychiatrie","Einrichtungen2";"31 - Psychosomatik","Einrichtungen2";"00 - Bitte eine Fachabteilung auswählen","Leer";0,"Leer"},2,0)</f>
        <v>Leer</v>
      </c>
      <c r="K114" s="8" t="str">
        <f>VLOOKUP(C114,{"29 - Psychiatrie (Erwachsene)","BGI";"30 - Kinder- und Jugendpsychiatrie","BGII";"31 - Psychosomatik","BGI";"00 - Bitte eine Fachabteilung auswählen","Leer";0,"Leer"},2,0)</f>
        <v>Leer</v>
      </c>
      <c r="L114" s="8" t="str">
        <f>VLOOKUP(C114,{"29 - Psychiatrie (Erwachsene)","BGIb";"30 - Kinder- und Jugendpsychiatrie","BGIIb";"31 - Psychosomatik","BGIb";"00 - Bitte eine Fachabteilung auswählen","Leer";0,"Leer"},2,0)</f>
        <v>Leer</v>
      </c>
      <c r="M114" s="8" t="str">
        <f t="shared" si="5"/>
        <v>Leer</v>
      </c>
      <c r="P114" s="8">
        <f t="shared" si="6"/>
        <v>0</v>
      </c>
    </row>
    <row r="115" spans="2:16" ht="15" customHeight="1" x14ac:dyDescent="0.25">
      <c r="B115" s="122" t="str">
        <f t="shared" si="4"/>
        <v>!!!</v>
      </c>
      <c r="C115" s="293"/>
      <c r="D115" s="305"/>
      <c r="E115" s="287"/>
      <c r="F115" s="287"/>
      <c r="G115" s="304"/>
      <c r="H115" s="304"/>
      <c r="I115" s="100"/>
      <c r="J115" s="135" t="str">
        <f>VLOOKUP(C114,{"29 - Psychiatrie (Erwachsene)","Einrichtungen2";"30 - Kinder- und Jugendpsychiatrie","Einrichtungen2";"31 - Psychosomatik","Einrichtungen2";"00 - Bitte eine Fachabteilung auswählen","Leer";0,"Leer"},2,0)</f>
        <v>Leer</v>
      </c>
      <c r="K115" s="8" t="str">
        <f>VLOOKUP(C115,{"29 - Psychiatrie (Erwachsene)","BGI";"30 - Kinder- und Jugendpsychiatrie","BGII";"31 - Psychosomatik","BGI";"00 - Bitte eine Fachabteilung auswählen","Leer";0,"Leer"},2,0)</f>
        <v>Leer</v>
      </c>
      <c r="L115" s="8" t="str">
        <f>VLOOKUP(C115,{"29 - Psychiatrie (Erwachsene)","BGIb";"30 - Kinder- und Jugendpsychiatrie","BGIIb";"31 - Psychosomatik","BGIb";"00 - Bitte eine Fachabteilung auswählen","Leer";0,"Leer"},2,0)</f>
        <v>Leer</v>
      </c>
      <c r="M115" s="8" t="str">
        <f t="shared" si="5"/>
        <v>Leer</v>
      </c>
      <c r="P115" s="8">
        <f t="shared" si="6"/>
        <v>0</v>
      </c>
    </row>
    <row r="116" spans="2:16" ht="15" customHeight="1" x14ac:dyDescent="0.25">
      <c r="B116" s="122" t="str">
        <f t="shared" si="4"/>
        <v>!!!</v>
      </c>
      <c r="C116" s="293"/>
      <c r="D116" s="305"/>
      <c r="E116" s="287"/>
      <c r="F116" s="287"/>
      <c r="G116" s="304"/>
      <c r="H116" s="304"/>
      <c r="I116" s="100"/>
      <c r="J116" s="135" t="str">
        <f>VLOOKUP(C115,{"29 - Psychiatrie (Erwachsene)","Einrichtungen2";"30 - Kinder- und Jugendpsychiatrie","Einrichtungen2";"31 - Psychosomatik","Einrichtungen2";"00 - Bitte eine Fachabteilung auswählen","Leer";0,"Leer"},2,0)</f>
        <v>Leer</v>
      </c>
      <c r="K116" s="8" t="str">
        <f>VLOOKUP(C116,{"29 - Psychiatrie (Erwachsene)","BGI";"30 - Kinder- und Jugendpsychiatrie","BGII";"31 - Psychosomatik","BGI";"00 - Bitte eine Fachabteilung auswählen","Leer";0,"Leer"},2,0)</f>
        <v>Leer</v>
      </c>
      <c r="L116" s="8" t="str">
        <f>VLOOKUP(C116,{"29 - Psychiatrie (Erwachsene)","BGIb";"30 - Kinder- und Jugendpsychiatrie","BGIIb";"31 - Psychosomatik","BGIb";"00 - Bitte eine Fachabteilung auswählen","Leer";0,"Leer"},2,0)</f>
        <v>Leer</v>
      </c>
      <c r="M116" s="8" t="str">
        <f t="shared" si="5"/>
        <v>Leer</v>
      </c>
      <c r="P116" s="8">
        <f t="shared" si="6"/>
        <v>0</v>
      </c>
    </row>
    <row r="117" spans="2:16" ht="15" customHeight="1" x14ac:dyDescent="0.25">
      <c r="B117" s="122" t="str">
        <f t="shared" si="4"/>
        <v>!!!</v>
      </c>
      <c r="C117" s="293"/>
      <c r="D117" s="305"/>
      <c r="E117" s="287"/>
      <c r="F117" s="287"/>
      <c r="G117" s="304"/>
      <c r="H117" s="304"/>
      <c r="I117" s="100"/>
      <c r="J117" s="135" t="str">
        <f>VLOOKUP(C116,{"29 - Psychiatrie (Erwachsene)","Einrichtungen2";"30 - Kinder- und Jugendpsychiatrie","Einrichtungen2";"31 - Psychosomatik","Einrichtungen2";"00 - Bitte eine Fachabteilung auswählen","Leer";0,"Leer"},2,0)</f>
        <v>Leer</v>
      </c>
      <c r="K117" s="8" t="str">
        <f>VLOOKUP(C117,{"29 - Psychiatrie (Erwachsene)","BGI";"30 - Kinder- und Jugendpsychiatrie","BGII";"31 - Psychosomatik","BGI";"00 - Bitte eine Fachabteilung auswählen","Leer";0,"Leer"},2,0)</f>
        <v>Leer</v>
      </c>
      <c r="L117" s="8" t="str">
        <f>VLOOKUP(C117,{"29 - Psychiatrie (Erwachsene)","BGIb";"30 - Kinder- und Jugendpsychiatrie","BGIIb";"31 - Psychosomatik","BGIb";"00 - Bitte eine Fachabteilung auswählen","Leer";0,"Leer"},2,0)</f>
        <v>Leer</v>
      </c>
      <c r="M117" s="8" t="str">
        <f t="shared" si="5"/>
        <v>Leer</v>
      </c>
      <c r="P117" s="8">
        <f t="shared" si="6"/>
        <v>0</v>
      </c>
    </row>
    <row r="118" spans="2:16" ht="15" customHeight="1" x14ac:dyDescent="0.25">
      <c r="B118" s="122" t="str">
        <f t="shared" si="4"/>
        <v>!!!</v>
      </c>
      <c r="C118" s="293"/>
      <c r="D118" s="305"/>
      <c r="E118" s="287"/>
      <c r="F118" s="287"/>
      <c r="G118" s="304"/>
      <c r="H118" s="304"/>
      <c r="I118" s="100"/>
      <c r="J118" s="135" t="str">
        <f>VLOOKUP(C117,{"29 - Psychiatrie (Erwachsene)","Einrichtungen2";"30 - Kinder- und Jugendpsychiatrie","Einrichtungen2";"31 - Psychosomatik","Einrichtungen2";"00 - Bitte eine Fachabteilung auswählen","Leer";0,"Leer"},2,0)</f>
        <v>Leer</v>
      </c>
      <c r="K118" s="8" t="str">
        <f>VLOOKUP(C118,{"29 - Psychiatrie (Erwachsene)","BGI";"30 - Kinder- und Jugendpsychiatrie","BGII";"31 - Psychosomatik","BGI";"00 - Bitte eine Fachabteilung auswählen","Leer";0,"Leer"},2,0)</f>
        <v>Leer</v>
      </c>
      <c r="L118" s="8" t="str">
        <f>VLOOKUP(C118,{"29 - Psychiatrie (Erwachsene)","BGIb";"30 - Kinder- und Jugendpsychiatrie","BGIIb";"31 - Psychosomatik","BGIb";"00 - Bitte eine Fachabteilung auswählen","Leer";0,"Leer"},2,0)</f>
        <v>Leer</v>
      </c>
      <c r="M118" s="8" t="str">
        <f t="shared" si="5"/>
        <v>Leer</v>
      </c>
      <c r="P118" s="8">
        <f t="shared" si="6"/>
        <v>0</v>
      </c>
    </row>
    <row r="119" spans="2:16" ht="15" customHeight="1" x14ac:dyDescent="0.25">
      <c r="B119" s="122" t="str">
        <f t="shared" si="4"/>
        <v>!!!</v>
      </c>
      <c r="C119" s="293"/>
      <c r="D119" s="305"/>
      <c r="E119" s="287"/>
      <c r="F119" s="287"/>
      <c r="G119" s="304"/>
      <c r="H119" s="304"/>
      <c r="I119" s="100"/>
      <c r="J119" s="135" t="str">
        <f>VLOOKUP(C118,{"29 - Psychiatrie (Erwachsene)","Einrichtungen2";"30 - Kinder- und Jugendpsychiatrie","Einrichtungen2";"31 - Psychosomatik","Einrichtungen2";"00 - Bitte eine Fachabteilung auswählen","Leer";0,"Leer"},2,0)</f>
        <v>Leer</v>
      </c>
      <c r="K119" s="8" t="str">
        <f>VLOOKUP(C119,{"29 - Psychiatrie (Erwachsene)","BGI";"30 - Kinder- und Jugendpsychiatrie","BGII";"31 - Psychosomatik","BGI";"00 - Bitte eine Fachabteilung auswählen","Leer";0,"Leer"},2,0)</f>
        <v>Leer</v>
      </c>
      <c r="L119" s="8" t="str">
        <f>VLOOKUP(C119,{"29 - Psychiatrie (Erwachsene)","BGIb";"30 - Kinder- und Jugendpsychiatrie","BGIIb";"31 - Psychosomatik","BGIb";"00 - Bitte eine Fachabteilung auswählen","Leer";0,"Leer"},2,0)</f>
        <v>Leer</v>
      </c>
      <c r="M119" s="8" t="str">
        <f t="shared" si="5"/>
        <v>Leer</v>
      </c>
      <c r="P119" s="8">
        <f t="shared" si="6"/>
        <v>0</v>
      </c>
    </row>
    <row r="120" spans="2:16" ht="15" customHeight="1" x14ac:dyDescent="0.25">
      <c r="B120" s="122" t="str">
        <f t="shared" si="4"/>
        <v>!!!</v>
      </c>
      <c r="C120" s="293"/>
      <c r="D120" s="305"/>
      <c r="E120" s="287"/>
      <c r="F120" s="287"/>
      <c r="G120" s="304"/>
      <c r="H120" s="304"/>
      <c r="I120" s="100"/>
      <c r="J120" s="135" t="str">
        <f>VLOOKUP(C119,{"29 - Psychiatrie (Erwachsene)","Einrichtungen2";"30 - Kinder- und Jugendpsychiatrie","Einrichtungen2";"31 - Psychosomatik","Einrichtungen2";"00 - Bitte eine Fachabteilung auswählen","Leer";0,"Leer"},2,0)</f>
        <v>Leer</v>
      </c>
      <c r="K120" s="8" t="str">
        <f>VLOOKUP(C120,{"29 - Psychiatrie (Erwachsene)","BGI";"30 - Kinder- und Jugendpsychiatrie","BGII";"31 - Psychosomatik","BGI";"00 - Bitte eine Fachabteilung auswählen","Leer";0,"Leer"},2,0)</f>
        <v>Leer</v>
      </c>
      <c r="L120" s="8" t="str">
        <f>VLOOKUP(C120,{"29 - Psychiatrie (Erwachsene)","BGIb";"30 - Kinder- und Jugendpsychiatrie","BGIIb";"31 - Psychosomatik","BGIb";"00 - Bitte eine Fachabteilung auswählen","Leer";0,"Leer"},2,0)</f>
        <v>Leer</v>
      </c>
      <c r="M120" s="8" t="str">
        <f t="shared" si="5"/>
        <v>Leer</v>
      </c>
      <c r="P120" s="8">
        <f t="shared" si="6"/>
        <v>0</v>
      </c>
    </row>
    <row r="121" spans="2:16" ht="15" customHeight="1" x14ac:dyDescent="0.25">
      <c r="B121" s="122" t="str">
        <f t="shared" si="4"/>
        <v>!!!</v>
      </c>
      <c r="C121" s="293"/>
      <c r="D121" s="305"/>
      <c r="E121" s="287"/>
      <c r="F121" s="287"/>
      <c r="G121" s="304"/>
      <c r="H121" s="304"/>
      <c r="I121" s="100"/>
      <c r="J121" s="135" t="str">
        <f>VLOOKUP(C120,{"29 - Psychiatrie (Erwachsene)","Einrichtungen2";"30 - Kinder- und Jugendpsychiatrie","Einrichtungen2";"31 - Psychosomatik","Einrichtungen2";"00 - Bitte eine Fachabteilung auswählen","Leer";0,"Leer"},2,0)</f>
        <v>Leer</v>
      </c>
      <c r="K121" s="8" t="str">
        <f>VLOOKUP(C121,{"29 - Psychiatrie (Erwachsene)","BGI";"30 - Kinder- und Jugendpsychiatrie","BGII";"31 - Psychosomatik","BGI";"00 - Bitte eine Fachabteilung auswählen","Leer";0,"Leer"},2,0)</f>
        <v>Leer</v>
      </c>
      <c r="L121" s="8" t="str">
        <f>VLOOKUP(C121,{"29 - Psychiatrie (Erwachsene)","BGIb";"30 - Kinder- und Jugendpsychiatrie","BGIIb";"31 - Psychosomatik","BGIb";"00 - Bitte eine Fachabteilung auswählen","Leer";0,"Leer"},2,0)</f>
        <v>Leer</v>
      </c>
      <c r="M121" s="8" t="str">
        <f t="shared" si="5"/>
        <v>Leer</v>
      </c>
      <c r="P121" s="8">
        <f t="shared" si="6"/>
        <v>0</v>
      </c>
    </row>
    <row r="122" spans="2:16" ht="15" customHeight="1" x14ac:dyDescent="0.25">
      <c r="B122" s="122" t="str">
        <f t="shared" si="4"/>
        <v>!!!</v>
      </c>
      <c r="C122" s="293"/>
      <c r="D122" s="305"/>
      <c r="E122" s="287"/>
      <c r="F122" s="287"/>
      <c r="G122" s="304"/>
      <c r="H122" s="304"/>
      <c r="I122" s="100"/>
      <c r="J122" s="135" t="str">
        <f>VLOOKUP(C121,{"29 - Psychiatrie (Erwachsene)","Einrichtungen2";"30 - Kinder- und Jugendpsychiatrie","Einrichtungen2";"31 - Psychosomatik","Einrichtungen2";"00 - Bitte eine Fachabteilung auswählen","Leer";0,"Leer"},2,0)</f>
        <v>Leer</v>
      </c>
      <c r="K122" s="8" t="str">
        <f>VLOOKUP(C122,{"29 - Psychiatrie (Erwachsene)","BGI";"30 - Kinder- und Jugendpsychiatrie","BGII";"31 - Psychosomatik","BGI";"00 - Bitte eine Fachabteilung auswählen","Leer";0,"Leer"},2,0)</f>
        <v>Leer</v>
      </c>
      <c r="L122" s="8" t="str">
        <f>VLOOKUP(C122,{"29 - Psychiatrie (Erwachsene)","BGIb";"30 - Kinder- und Jugendpsychiatrie","BGIIb";"31 - Psychosomatik","BGIb";"00 - Bitte eine Fachabteilung auswählen","Leer";0,"Leer"},2,0)</f>
        <v>Leer</v>
      </c>
      <c r="M122" s="8" t="str">
        <f t="shared" si="5"/>
        <v>Leer</v>
      </c>
      <c r="P122" s="8">
        <f t="shared" si="6"/>
        <v>0</v>
      </c>
    </row>
    <row r="123" spans="2:16" ht="15" customHeight="1" x14ac:dyDescent="0.25">
      <c r="B123" s="122" t="str">
        <f t="shared" si="4"/>
        <v>!!!</v>
      </c>
      <c r="C123" s="293"/>
      <c r="D123" s="305"/>
      <c r="E123" s="287"/>
      <c r="F123" s="287"/>
      <c r="G123" s="304"/>
      <c r="H123" s="304"/>
      <c r="I123" s="100"/>
      <c r="J123" s="135" t="str">
        <f>VLOOKUP(C122,{"29 - Psychiatrie (Erwachsene)","Einrichtungen2";"30 - Kinder- und Jugendpsychiatrie","Einrichtungen2";"31 - Psychosomatik","Einrichtungen2";"00 - Bitte eine Fachabteilung auswählen","Leer";0,"Leer"},2,0)</f>
        <v>Leer</v>
      </c>
      <c r="K123" s="8" t="str">
        <f>VLOOKUP(C123,{"29 - Psychiatrie (Erwachsene)","BGI";"30 - Kinder- und Jugendpsychiatrie","BGII";"31 - Psychosomatik","BGI";"00 - Bitte eine Fachabteilung auswählen","Leer";0,"Leer"},2,0)</f>
        <v>Leer</v>
      </c>
      <c r="L123" s="8" t="str">
        <f>VLOOKUP(C123,{"29 - Psychiatrie (Erwachsene)","BGIb";"30 - Kinder- und Jugendpsychiatrie","BGIIb";"31 - Psychosomatik","BGIb";"00 - Bitte eine Fachabteilung auswählen","Leer";0,"Leer"},2,0)</f>
        <v>Leer</v>
      </c>
      <c r="M123" s="8" t="str">
        <f t="shared" si="5"/>
        <v>Leer</v>
      </c>
      <c r="P123" s="8">
        <f t="shared" si="6"/>
        <v>0</v>
      </c>
    </row>
    <row r="124" spans="2:16" ht="15" customHeight="1" x14ac:dyDescent="0.25">
      <c r="B124" s="122" t="str">
        <f t="shared" si="4"/>
        <v>!!!</v>
      </c>
      <c r="C124" s="293"/>
      <c r="D124" s="305"/>
      <c r="E124" s="287"/>
      <c r="F124" s="287"/>
      <c r="G124" s="304"/>
      <c r="H124" s="304"/>
      <c r="I124" s="100"/>
      <c r="J124" s="135" t="str">
        <f>VLOOKUP(C123,{"29 - Psychiatrie (Erwachsene)","Einrichtungen2";"30 - Kinder- und Jugendpsychiatrie","Einrichtungen2";"31 - Psychosomatik","Einrichtungen2";"00 - Bitte eine Fachabteilung auswählen","Leer";0,"Leer"},2,0)</f>
        <v>Leer</v>
      </c>
      <c r="K124" s="8" t="str">
        <f>VLOOKUP(C124,{"29 - Psychiatrie (Erwachsene)","BGI";"30 - Kinder- und Jugendpsychiatrie","BGII";"31 - Psychosomatik","BGI";"00 - Bitte eine Fachabteilung auswählen","Leer";0,"Leer"},2,0)</f>
        <v>Leer</v>
      </c>
      <c r="L124" s="8" t="str">
        <f>VLOOKUP(C124,{"29 - Psychiatrie (Erwachsene)","BGIb";"30 - Kinder- und Jugendpsychiatrie","BGIIb";"31 - Psychosomatik","BGIb";"00 - Bitte eine Fachabteilung auswählen","Leer";0,"Leer"},2,0)</f>
        <v>Leer</v>
      </c>
      <c r="M124" s="8" t="str">
        <f t="shared" si="5"/>
        <v>Leer</v>
      </c>
      <c r="P124" s="8">
        <f t="shared" si="6"/>
        <v>0</v>
      </c>
    </row>
    <row r="125" spans="2:16" ht="15" customHeight="1" x14ac:dyDescent="0.25">
      <c r="B125" s="122" t="str">
        <f t="shared" si="4"/>
        <v>!!!</v>
      </c>
      <c r="C125" s="293"/>
      <c r="D125" s="305"/>
      <c r="E125" s="287"/>
      <c r="F125" s="287"/>
      <c r="G125" s="304"/>
      <c r="H125" s="304"/>
      <c r="I125" s="100"/>
      <c r="J125" s="135" t="str">
        <f>VLOOKUP(C124,{"29 - Psychiatrie (Erwachsene)","Einrichtungen2";"30 - Kinder- und Jugendpsychiatrie","Einrichtungen2";"31 - Psychosomatik","Einrichtungen2";"00 - Bitte eine Fachabteilung auswählen","Leer";0,"Leer"},2,0)</f>
        <v>Leer</v>
      </c>
      <c r="K125" s="8" t="str">
        <f>VLOOKUP(C125,{"29 - Psychiatrie (Erwachsene)","BGI";"30 - Kinder- und Jugendpsychiatrie","BGII";"31 - Psychosomatik","BGI";"00 - Bitte eine Fachabteilung auswählen","Leer";0,"Leer"},2,0)</f>
        <v>Leer</v>
      </c>
      <c r="L125" s="8" t="str">
        <f>VLOOKUP(C125,{"29 - Psychiatrie (Erwachsene)","BGIb";"30 - Kinder- und Jugendpsychiatrie","BGIIb";"31 - Psychosomatik","BGIb";"00 - Bitte eine Fachabteilung auswählen","Leer";0,"Leer"},2,0)</f>
        <v>Leer</v>
      </c>
      <c r="M125" s="8" t="str">
        <f t="shared" si="5"/>
        <v>Leer</v>
      </c>
      <c r="P125" s="8">
        <f t="shared" si="6"/>
        <v>0</v>
      </c>
    </row>
    <row r="126" spans="2:16" ht="15" customHeight="1" x14ac:dyDescent="0.25">
      <c r="B126" s="122" t="str">
        <f t="shared" si="4"/>
        <v>!!!</v>
      </c>
      <c r="C126" s="293"/>
      <c r="D126" s="305"/>
      <c r="E126" s="287"/>
      <c r="F126" s="287"/>
      <c r="G126" s="304"/>
      <c r="H126" s="304"/>
      <c r="I126" s="100"/>
      <c r="J126" s="135" t="str">
        <f>VLOOKUP(C125,{"29 - Psychiatrie (Erwachsene)","Einrichtungen2";"30 - Kinder- und Jugendpsychiatrie","Einrichtungen2";"31 - Psychosomatik","Einrichtungen2";"00 - Bitte eine Fachabteilung auswählen","Leer";0,"Leer"},2,0)</f>
        <v>Leer</v>
      </c>
      <c r="K126" s="8" t="str">
        <f>VLOOKUP(C126,{"29 - Psychiatrie (Erwachsene)","BGI";"30 - Kinder- und Jugendpsychiatrie","BGII";"31 - Psychosomatik","BGI";"00 - Bitte eine Fachabteilung auswählen","Leer";0,"Leer"},2,0)</f>
        <v>Leer</v>
      </c>
      <c r="L126" s="8" t="str">
        <f>VLOOKUP(C126,{"29 - Psychiatrie (Erwachsene)","BGIb";"30 - Kinder- und Jugendpsychiatrie","BGIIb";"31 - Psychosomatik","BGIb";"00 - Bitte eine Fachabteilung auswählen","Leer";0,"Leer"},2,0)</f>
        <v>Leer</v>
      </c>
      <c r="M126" s="8" t="str">
        <f t="shared" si="5"/>
        <v>Leer</v>
      </c>
      <c r="P126" s="8">
        <f t="shared" si="6"/>
        <v>0</v>
      </c>
    </row>
    <row r="127" spans="2:16" ht="15" customHeight="1" x14ac:dyDescent="0.25">
      <c r="B127" s="122" t="str">
        <f t="shared" si="4"/>
        <v>!!!</v>
      </c>
      <c r="C127" s="293"/>
      <c r="D127" s="305"/>
      <c r="E127" s="287"/>
      <c r="F127" s="287"/>
      <c r="G127" s="304"/>
      <c r="H127" s="304"/>
      <c r="I127" s="100"/>
      <c r="J127" s="135" t="str">
        <f>VLOOKUP(C126,{"29 - Psychiatrie (Erwachsene)","Einrichtungen2";"30 - Kinder- und Jugendpsychiatrie","Einrichtungen2";"31 - Psychosomatik","Einrichtungen2";"00 - Bitte eine Fachabteilung auswählen","Leer";0,"Leer"},2,0)</f>
        <v>Leer</v>
      </c>
      <c r="K127" s="8" t="str">
        <f>VLOOKUP(C127,{"29 - Psychiatrie (Erwachsene)","BGI";"30 - Kinder- und Jugendpsychiatrie","BGII";"31 - Psychosomatik","BGI";"00 - Bitte eine Fachabteilung auswählen","Leer";0,"Leer"},2,0)</f>
        <v>Leer</v>
      </c>
      <c r="L127" s="8" t="str">
        <f>VLOOKUP(C127,{"29 - Psychiatrie (Erwachsene)","BGIb";"30 - Kinder- und Jugendpsychiatrie","BGIIb";"31 - Psychosomatik","BGIb";"00 - Bitte eine Fachabteilung auswählen","Leer";0,"Leer"},2,0)</f>
        <v>Leer</v>
      </c>
      <c r="M127" s="8" t="str">
        <f t="shared" si="5"/>
        <v>Leer</v>
      </c>
      <c r="P127" s="8">
        <f t="shared" si="6"/>
        <v>0</v>
      </c>
    </row>
    <row r="128" spans="2:16" ht="15" customHeight="1" x14ac:dyDescent="0.25">
      <c r="B128" s="122" t="str">
        <f t="shared" si="4"/>
        <v>!!!</v>
      </c>
      <c r="C128" s="293"/>
      <c r="D128" s="305"/>
      <c r="E128" s="287"/>
      <c r="F128" s="287"/>
      <c r="G128" s="304"/>
      <c r="H128" s="304"/>
      <c r="I128" s="100"/>
      <c r="J128" s="135" t="str">
        <f>VLOOKUP(C127,{"29 - Psychiatrie (Erwachsene)","Einrichtungen2";"30 - Kinder- und Jugendpsychiatrie","Einrichtungen2";"31 - Psychosomatik","Einrichtungen2";"00 - Bitte eine Fachabteilung auswählen","Leer";0,"Leer"},2,0)</f>
        <v>Leer</v>
      </c>
      <c r="K128" s="8" t="str">
        <f>VLOOKUP(C128,{"29 - Psychiatrie (Erwachsene)","BGI";"30 - Kinder- und Jugendpsychiatrie","BGII";"31 - Psychosomatik","BGI";"00 - Bitte eine Fachabteilung auswählen","Leer";0,"Leer"},2,0)</f>
        <v>Leer</v>
      </c>
      <c r="L128" s="8" t="str">
        <f>VLOOKUP(C128,{"29 - Psychiatrie (Erwachsene)","BGIb";"30 - Kinder- und Jugendpsychiatrie","BGIIb";"31 - Psychosomatik","BGIb";"00 - Bitte eine Fachabteilung auswählen","Leer";0,"Leer"},2,0)</f>
        <v>Leer</v>
      </c>
      <c r="M128" s="8" t="str">
        <f t="shared" si="5"/>
        <v>Leer</v>
      </c>
      <c r="P128" s="8">
        <f t="shared" si="6"/>
        <v>0</v>
      </c>
    </row>
    <row r="129" spans="2:16" ht="15" customHeight="1" x14ac:dyDescent="0.25">
      <c r="B129" s="122" t="str">
        <f t="shared" si="4"/>
        <v>!!!</v>
      </c>
      <c r="C129" s="293"/>
      <c r="D129" s="305"/>
      <c r="E129" s="287"/>
      <c r="F129" s="287"/>
      <c r="G129" s="304"/>
      <c r="H129" s="304"/>
      <c r="I129" s="100"/>
      <c r="J129" s="135" t="str">
        <f>VLOOKUP(C128,{"29 - Psychiatrie (Erwachsene)","Einrichtungen2";"30 - Kinder- und Jugendpsychiatrie","Einrichtungen2";"31 - Psychosomatik","Einrichtungen2";"00 - Bitte eine Fachabteilung auswählen","Leer";0,"Leer"},2,0)</f>
        <v>Leer</v>
      </c>
      <c r="K129" s="8" t="str">
        <f>VLOOKUP(C129,{"29 - Psychiatrie (Erwachsene)","BGI";"30 - Kinder- und Jugendpsychiatrie","BGII";"31 - Psychosomatik","BGI";"00 - Bitte eine Fachabteilung auswählen","Leer";0,"Leer"},2,0)</f>
        <v>Leer</v>
      </c>
      <c r="L129" s="8" t="str">
        <f>VLOOKUP(C129,{"29 - Psychiatrie (Erwachsene)","BGIb";"30 - Kinder- und Jugendpsychiatrie","BGIIb";"31 - Psychosomatik","BGIb";"00 - Bitte eine Fachabteilung auswählen","Leer";0,"Leer"},2,0)</f>
        <v>Leer</v>
      </c>
      <c r="M129" s="8" t="str">
        <f t="shared" si="5"/>
        <v>Leer</v>
      </c>
      <c r="P129" s="8">
        <f t="shared" si="6"/>
        <v>0</v>
      </c>
    </row>
    <row r="130" spans="2:16" ht="15" customHeight="1" x14ac:dyDescent="0.25">
      <c r="B130" s="122" t="str">
        <f t="shared" si="4"/>
        <v>!!!</v>
      </c>
      <c r="C130" s="293"/>
      <c r="D130" s="305"/>
      <c r="E130" s="287"/>
      <c r="F130" s="287"/>
      <c r="G130" s="304"/>
      <c r="H130" s="304"/>
      <c r="I130" s="100"/>
      <c r="J130" s="135" t="str">
        <f>VLOOKUP(C129,{"29 - Psychiatrie (Erwachsene)","Einrichtungen2";"30 - Kinder- und Jugendpsychiatrie","Einrichtungen2";"31 - Psychosomatik","Einrichtungen2";"00 - Bitte eine Fachabteilung auswählen","Leer";0,"Leer"},2,0)</f>
        <v>Leer</v>
      </c>
      <c r="K130" s="8" t="str">
        <f>VLOOKUP(C130,{"29 - Psychiatrie (Erwachsene)","BGI";"30 - Kinder- und Jugendpsychiatrie","BGII";"31 - Psychosomatik","BGI";"00 - Bitte eine Fachabteilung auswählen","Leer";0,"Leer"},2,0)</f>
        <v>Leer</v>
      </c>
      <c r="L130" s="8" t="str">
        <f>VLOOKUP(C130,{"29 - Psychiatrie (Erwachsene)","BGIb";"30 - Kinder- und Jugendpsychiatrie","BGIIb";"31 - Psychosomatik","BGIb";"00 - Bitte eine Fachabteilung auswählen","Leer";0,"Leer"},2,0)</f>
        <v>Leer</v>
      </c>
      <c r="M130" s="8" t="str">
        <f t="shared" si="5"/>
        <v>Leer</v>
      </c>
      <c r="P130" s="8">
        <f t="shared" si="6"/>
        <v>0</v>
      </c>
    </row>
    <row r="131" spans="2:16" ht="15" customHeight="1" x14ac:dyDescent="0.25">
      <c r="B131" s="122" t="str">
        <f t="shared" si="4"/>
        <v>!!!</v>
      </c>
      <c r="C131" s="293"/>
      <c r="D131" s="305"/>
      <c r="E131" s="287"/>
      <c r="F131" s="287"/>
      <c r="G131" s="304"/>
      <c r="H131" s="304"/>
      <c r="I131" s="100"/>
      <c r="J131" s="135" t="str">
        <f>VLOOKUP(C130,{"29 - Psychiatrie (Erwachsene)","Einrichtungen2";"30 - Kinder- und Jugendpsychiatrie","Einrichtungen2";"31 - Psychosomatik","Einrichtungen2";"00 - Bitte eine Fachabteilung auswählen","Leer";0,"Leer"},2,0)</f>
        <v>Leer</v>
      </c>
      <c r="K131" s="8" t="str">
        <f>VLOOKUP(C131,{"29 - Psychiatrie (Erwachsene)","BGI";"30 - Kinder- und Jugendpsychiatrie","BGII";"31 - Psychosomatik","BGI";"00 - Bitte eine Fachabteilung auswählen","Leer";0,"Leer"},2,0)</f>
        <v>Leer</v>
      </c>
      <c r="L131" s="8" t="str">
        <f>VLOOKUP(C131,{"29 - Psychiatrie (Erwachsene)","BGIb";"30 - Kinder- und Jugendpsychiatrie","BGIIb";"31 - Psychosomatik","BGIb";"00 - Bitte eine Fachabteilung auswählen","Leer";0,"Leer"},2,0)</f>
        <v>Leer</v>
      </c>
      <c r="M131" s="8" t="str">
        <f t="shared" si="5"/>
        <v>Leer</v>
      </c>
      <c r="P131" s="8">
        <f t="shared" si="6"/>
        <v>0</v>
      </c>
    </row>
    <row r="132" spans="2:16" ht="15" customHeight="1" x14ac:dyDescent="0.25">
      <c r="B132" s="122" t="str">
        <f t="shared" si="4"/>
        <v>!!!</v>
      </c>
      <c r="C132" s="293"/>
      <c r="D132" s="305"/>
      <c r="E132" s="287"/>
      <c r="F132" s="287"/>
      <c r="G132" s="304"/>
      <c r="H132" s="304"/>
      <c r="I132" s="100"/>
      <c r="J132" s="135" t="str">
        <f>VLOOKUP(C131,{"29 - Psychiatrie (Erwachsene)","Einrichtungen2";"30 - Kinder- und Jugendpsychiatrie","Einrichtungen2";"31 - Psychosomatik","Einrichtungen2";"00 - Bitte eine Fachabteilung auswählen","Leer";0,"Leer"},2,0)</f>
        <v>Leer</v>
      </c>
      <c r="K132" s="8" t="str">
        <f>VLOOKUP(C132,{"29 - Psychiatrie (Erwachsene)","BGI";"30 - Kinder- und Jugendpsychiatrie","BGII";"31 - Psychosomatik","BGI";"00 - Bitte eine Fachabteilung auswählen","Leer";0,"Leer"},2,0)</f>
        <v>Leer</v>
      </c>
      <c r="L132" s="8" t="str">
        <f>VLOOKUP(C132,{"29 - Psychiatrie (Erwachsene)","BGIb";"30 - Kinder- und Jugendpsychiatrie","BGIIb";"31 - Psychosomatik","BGIb";"00 - Bitte eine Fachabteilung auswählen","Leer";0,"Leer"},2,0)</f>
        <v>Leer</v>
      </c>
      <c r="M132" s="8" t="str">
        <f t="shared" si="5"/>
        <v>Leer</v>
      </c>
      <c r="P132" s="8">
        <f t="shared" si="6"/>
        <v>0</v>
      </c>
    </row>
    <row r="133" spans="2:16" ht="15" customHeight="1" x14ac:dyDescent="0.25">
      <c r="B133" s="122" t="str">
        <f t="shared" si="4"/>
        <v>!!!</v>
      </c>
      <c r="C133" s="293"/>
      <c r="D133" s="305"/>
      <c r="E133" s="287"/>
      <c r="F133" s="287"/>
      <c r="G133" s="304"/>
      <c r="H133" s="304"/>
      <c r="I133" s="100"/>
      <c r="J133" s="135" t="str">
        <f>VLOOKUP(C132,{"29 - Psychiatrie (Erwachsene)","Einrichtungen2";"30 - Kinder- und Jugendpsychiatrie","Einrichtungen2";"31 - Psychosomatik","Einrichtungen2";"00 - Bitte eine Fachabteilung auswählen","Leer";0,"Leer"},2,0)</f>
        <v>Leer</v>
      </c>
      <c r="K133" s="8" t="str">
        <f>VLOOKUP(C133,{"29 - Psychiatrie (Erwachsene)","BGI";"30 - Kinder- und Jugendpsychiatrie","BGII";"31 - Psychosomatik","BGI";"00 - Bitte eine Fachabteilung auswählen","Leer";0,"Leer"},2,0)</f>
        <v>Leer</v>
      </c>
      <c r="L133" s="8" t="str">
        <f>VLOOKUP(C133,{"29 - Psychiatrie (Erwachsene)","BGIb";"30 - Kinder- und Jugendpsychiatrie","BGIIb";"31 - Psychosomatik","BGIb";"00 - Bitte eine Fachabteilung auswählen","Leer";0,"Leer"},2,0)</f>
        <v>Leer</v>
      </c>
      <c r="M133" s="8" t="str">
        <f t="shared" si="5"/>
        <v>Leer</v>
      </c>
      <c r="P133" s="8">
        <f t="shared" si="6"/>
        <v>0</v>
      </c>
    </row>
    <row r="134" spans="2:16" ht="15" customHeight="1" x14ac:dyDescent="0.25">
      <c r="B134" s="122" t="str">
        <f t="shared" si="4"/>
        <v>!!!</v>
      </c>
      <c r="C134" s="293"/>
      <c r="D134" s="305"/>
      <c r="E134" s="287"/>
      <c r="F134" s="287"/>
      <c r="G134" s="304"/>
      <c r="H134" s="304"/>
      <c r="I134" s="100"/>
      <c r="J134" s="135" t="str">
        <f>VLOOKUP(C133,{"29 - Psychiatrie (Erwachsene)","Einrichtungen2";"30 - Kinder- und Jugendpsychiatrie","Einrichtungen2";"31 - Psychosomatik","Einrichtungen2";"00 - Bitte eine Fachabteilung auswählen","Leer";0,"Leer"},2,0)</f>
        <v>Leer</v>
      </c>
      <c r="K134" s="8" t="str">
        <f>VLOOKUP(C134,{"29 - Psychiatrie (Erwachsene)","BGI";"30 - Kinder- und Jugendpsychiatrie","BGII";"31 - Psychosomatik","BGI";"00 - Bitte eine Fachabteilung auswählen","Leer";0,"Leer"},2,0)</f>
        <v>Leer</v>
      </c>
      <c r="L134" s="8" t="str">
        <f>VLOOKUP(C134,{"29 - Psychiatrie (Erwachsene)","BGIb";"30 - Kinder- und Jugendpsychiatrie","BGIIb";"31 - Psychosomatik","BGIb";"00 - Bitte eine Fachabteilung auswählen","Leer";0,"Leer"},2,0)</f>
        <v>Leer</v>
      </c>
      <c r="M134" s="8" t="str">
        <f t="shared" si="5"/>
        <v>Leer</v>
      </c>
      <c r="P134" s="8">
        <f t="shared" si="6"/>
        <v>0</v>
      </c>
    </row>
    <row r="135" spans="2:16" ht="15" customHeight="1" x14ac:dyDescent="0.25">
      <c r="B135" s="122" t="str">
        <f t="shared" si="4"/>
        <v>!!!</v>
      </c>
      <c r="C135" s="293"/>
      <c r="D135" s="305"/>
      <c r="E135" s="287"/>
      <c r="F135" s="287"/>
      <c r="G135" s="304"/>
      <c r="H135" s="304"/>
      <c r="I135" s="100"/>
      <c r="J135" s="135" t="str">
        <f>VLOOKUP(C134,{"29 - Psychiatrie (Erwachsene)","Einrichtungen2";"30 - Kinder- und Jugendpsychiatrie","Einrichtungen2";"31 - Psychosomatik","Einrichtungen2";"00 - Bitte eine Fachabteilung auswählen","Leer";0,"Leer"},2,0)</f>
        <v>Leer</v>
      </c>
      <c r="K135" s="8" t="str">
        <f>VLOOKUP(C135,{"29 - Psychiatrie (Erwachsene)","BGI";"30 - Kinder- und Jugendpsychiatrie","BGII";"31 - Psychosomatik","BGI";"00 - Bitte eine Fachabteilung auswählen","Leer";0,"Leer"},2,0)</f>
        <v>Leer</v>
      </c>
      <c r="L135" s="8" t="str">
        <f>VLOOKUP(C135,{"29 - Psychiatrie (Erwachsene)","BGIb";"30 - Kinder- und Jugendpsychiatrie","BGIIb";"31 - Psychosomatik","BGIb";"00 - Bitte eine Fachabteilung auswählen","Leer";0,"Leer"},2,0)</f>
        <v>Leer</v>
      </c>
      <c r="M135" s="8" t="str">
        <f t="shared" si="5"/>
        <v>Leer</v>
      </c>
      <c r="P135" s="8">
        <f t="shared" si="6"/>
        <v>0</v>
      </c>
    </row>
    <row r="136" spans="2:16" ht="15" customHeight="1" x14ac:dyDescent="0.25">
      <c r="B136" s="122" t="str">
        <f t="shared" si="4"/>
        <v>!!!</v>
      </c>
      <c r="C136" s="293"/>
      <c r="D136" s="305"/>
      <c r="E136" s="287"/>
      <c r="F136" s="287"/>
      <c r="G136" s="304"/>
      <c r="H136" s="304"/>
      <c r="I136" s="100"/>
      <c r="J136" s="135" t="str">
        <f>VLOOKUP(C135,{"29 - Psychiatrie (Erwachsene)","Einrichtungen2";"30 - Kinder- und Jugendpsychiatrie","Einrichtungen2";"31 - Psychosomatik","Einrichtungen2";"00 - Bitte eine Fachabteilung auswählen","Leer";0,"Leer"},2,0)</f>
        <v>Leer</v>
      </c>
      <c r="K136" s="8" t="str">
        <f>VLOOKUP(C136,{"29 - Psychiatrie (Erwachsene)","BGI";"30 - Kinder- und Jugendpsychiatrie","BGII";"31 - Psychosomatik","BGI";"00 - Bitte eine Fachabteilung auswählen","Leer";0,"Leer"},2,0)</f>
        <v>Leer</v>
      </c>
      <c r="L136" s="8" t="str">
        <f>VLOOKUP(C136,{"29 - Psychiatrie (Erwachsene)","BGIb";"30 - Kinder- und Jugendpsychiatrie","BGIIb";"31 - Psychosomatik","BGIb";"00 - Bitte eine Fachabteilung auswählen","Leer";0,"Leer"},2,0)</f>
        <v>Leer</v>
      </c>
      <c r="M136" s="8" t="str">
        <f t="shared" si="5"/>
        <v>Leer</v>
      </c>
      <c r="P136" s="8">
        <f t="shared" si="6"/>
        <v>0</v>
      </c>
    </row>
    <row r="137" spans="2:16" ht="15" customHeight="1" x14ac:dyDescent="0.25">
      <c r="B137" s="122" t="str">
        <f t="shared" si="4"/>
        <v>!!!</v>
      </c>
      <c r="C137" s="293"/>
      <c r="D137" s="305"/>
      <c r="E137" s="287"/>
      <c r="F137" s="287"/>
      <c r="G137" s="304"/>
      <c r="H137" s="304"/>
      <c r="I137" s="100"/>
      <c r="J137" s="135" t="str">
        <f>VLOOKUP(C136,{"29 - Psychiatrie (Erwachsene)","Einrichtungen2";"30 - Kinder- und Jugendpsychiatrie","Einrichtungen2";"31 - Psychosomatik","Einrichtungen2";"00 - Bitte eine Fachabteilung auswählen","Leer";0,"Leer"},2,0)</f>
        <v>Leer</v>
      </c>
      <c r="K137" s="8" t="str">
        <f>VLOOKUP(C137,{"29 - Psychiatrie (Erwachsene)","BGI";"30 - Kinder- und Jugendpsychiatrie","BGII";"31 - Psychosomatik","BGI";"00 - Bitte eine Fachabteilung auswählen","Leer";0,"Leer"},2,0)</f>
        <v>Leer</v>
      </c>
      <c r="L137" s="8" t="str">
        <f>VLOOKUP(C137,{"29 - Psychiatrie (Erwachsene)","BGIb";"30 - Kinder- und Jugendpsychiatrie","BGIIb";"31 - Psychosomatik","BGIb";"00 - Bitte eine Fachabteilung auswählen","Leer";0,"Leer"},2,0)</f>
        <v>Leer</v>
      </c>
      <c r="M137" s="8" t="str">
        <f t="shared" si="5"/>
        <v>Leer</v>
      </c>
      <c r="P137" s="8">
        <f t="shared" si="6"/>
        <v>0</v>
      </c>
    </row>
    <row r="138" spans="2:16" ht="15" customHeight="1" x14ac:dyDescent="0.25">
      <c r="B138" s="122" t="str">
        <f t="shared" si="4"/>
        <v>!!!</v>
      </c>
      <c r="C138" s="293"/>
      <c r="D138" s="305"/>
      <c r="E138" s="287"/>
      <c r="F138" s="287"/>
      <c r="G138" s="304"/>
      <c r="H138" s="304"/>
      <c r="I138" s="100"/>
      <c r="J138" s="135" t="str">
        <f>VLOOKUP(C137,{"29 - Psychiatrie (Erwachsene)","Einrichtungen2";"30 - Kinder- und Jugendpsychiatrie","Einrichtungen2";"31 - Psychosomatik","Einrichtungen2";"00 - Bitte eine Fachabteilung auswählen","Leer";0,"Leer"},2,0)</f>
        <v>Leer</v>
      </c>
      <c r="K138" s="8" t="str">
        <f>VLOOKUP(C138,{"29 - Psychiatrie (Erwachsene)","BGI";"30 - Kinder- und Jugendpsychiatrie","BGII";"31 - Psychosomatik","BGI";"00 - Bitte eine Fachabteilung auswählen","Leer";0,"Leer"},2,0)</f>
        <v>Leer</v>
      </c>
      <c r="L138" s="8" t="str">
        <f>VLOOKUP(C138,{"29 - Psychiatrie (Erwachsene)","BGIb";"30 - Kinder- und Jugendpsychiatrie","BGIIb";"31 - Psychosomatik","BGIb";"00 - Bitte eine Fachabteilung auswählen","Leer";0,"Leer"},2,0)</f>
        <v>Leer</v>
      </c>
      <c r="M138" s="8" t="str">
        <f t="shared" si="5"/>
        <v>Leer</v>
      </c>
      <c r="P138" s="8">
        <f t="shared" si="6"/>
        <v>0</v>
      </c>
    </row>
    <row r="139" spans="2:16" ht="15" customHeight="1" x14ac:dyDescent="0.25">
      <c r="B139" s="122" t="str">
        <f t="shared" si="4"/>
        <v>!!!</v>
      </c>
      <c r="C139" s="293"/>
      <c r="D139" s="305"/>
      <c r="E139" s="287"/>
      <c r="F139" s="287"/>
      <c r="G139" s="304"/>
      <c r="H139" s="304"/>
      <c r="I139" s="100"/>
      <c r="J139" s="135" t="str">
        <f>VLOOKUP(C138,{"29 - Psychiatrie (Erwachsene)","Einrichtungen2";"30 - Kinder- und Jugendpsychiatrie","Einrichtungen2";"31 - Psychosomatik","Einrichtungen2";"00 - Bitte eine Fachabteilung auswählen","Leer";0,"Leer"},2,0)</f>
        <v>Leer</v>
      </c>
      <c r="K139" s="8" t="str">
        <f>VLOOKUP(C139,{"29 - Psychiatrie (Erwachsene)","BGI";"30 - Kinder- und Jugendpsychiatrie","BGII";"31 - Psychosomatik","BGI";"00 - Bitte eine Fachabteilung auswählen","Leer";0,"Leer"},2,0)</f>
        <v>Leer</v>
      </c>
      <c r="L139" s="8" t="str">
        <f>VLOOKUP(C139,{"29 - Psychiatrie (Erwachsene)","BGIb";"30 - Kinder- und Jugendpsychiatrie","BGIIb";"31 - Psychosomatik","BGIb";"00 - Bitte eine Fachabteilung auswählen","Leer";0,"Leer"},2,0)</f>
        <v>Leer</v>
      </c>
      <c r="M139" s="8" t="str">
        <f t="shared" si="5"/>
        <v>Leer</v>
      </c>
      <c r="P139" s="8">
        <f t="shared" si="6"/>
        <v>0</v>
      </c>
    </row>
    <row r="140" spans="2:16" ht="15" customHeight="1" x14ac:dyDescent="0.25">
      <c r="B140" s="122" t="str">
        <f t="shared" si="4"/>
        <v>!!!</v>
      </c>
      <c r="C140" s="293"/>
      <c r="D140" s="305"/>
      <c r="E140" s="287"/>
      <c r="F140" s="287"/>
      <c r="G140" s="304"/>
      <c r="H140" s="304"/>
      <c r="I140" s="100"/>
      <c r="J140" s="135" t="str">
        <f>VLOOKUP(C139,{"29 - Psychiatrie (Erwachsene)","Einrichtungen2";"30 - Kinder- und Jugendpsychiatrie","Einrichtungen2";"31 - Psychosomatik","Einrichtungen2";"00 - Bitte eine Fachabteilung auswählen","Leer";0,"Leer"},2,0)</f>
        <v>Leer</v>
      </c>
      <c r="K140" s="8" t="str">
        <f>VLOOKUP(C140,{"29 - Psychiatrie (Erwachsene)","BGI";"30 - Kinder- und Jugendpsychiatrie","BGII";"31 - Psychosomatik","BGI";"00 - Bitte eine Fachabteilung auswählen","Leer";0,"Leer"},2,0)</f>
        <v>Leer</v>
      </c>
      <c r="L140" s="8" t="str">
        <f>VLOOKUP(C140,{"29 - Psychiatrie (Erwachsene)","BGIb";"30 - Kinder- und Jugendpsychiatrie","BGIIb";"31 - Psychosomatik","BGIb";"00 - Bitte eine Fachabteilung auswählen","Leer";0,"Leer"},2,0)</f>
        <v>Leer</v>
      </c>
      <c r="M140" s="8" t="str">
        <f t="shared" si="5"/>
        <v>Leer</v>
      </c>
      <c r="P140" s="8">
        <f t="shared" si="6"/>
        <v>0</v>
      </c>
    </row>
    <row r="141" spans="2:16" ht="15" customHeight="1" x14ac:dyDescent="0.25">
      <c r="B141" s="122" t="str">
        <f t="shared" si="4"/>
        <v>!!!</v>
      </c>
      <c r="C141" s="293"/>
      <c r="D141" s="305"/>
      <c r="E141" s="287"/>
      <c r="F141" s="287"/>
      <c r="G141" s="304"/>
      <c r="H141" s="304"/>
      <c r="I141" s="100"/>
      <c r="J141" s="135" t="str">
        <f>VLOOKUP(C140,{"29 - Psychiatrie (Erwachsene)","Einrichtungen2";"30 - Kinder- und Jugendpsychiatrie","Einrichtungen2";"31 - Psychosomatik","Einrichtungen2";"00 - Bitte eine Fachabteilung auswählen","Leer";0,"Leer"},2,0)</f>
        <v>Leer</v>
      </c>
      <c r="K141" s="8" t="str">
        <f>VLOOKUP(C141,{"29 - Psychiatrie (Erwachsene)","BGI";"30 - Kinder- und Jugendpsychiatrie","BGII";"31 - Psychosomatik","BGI";"00 - Bitte eine Fachabteilung auswählen","Leer";0,"Leer"},2,0)</f>
        <v>Leer</v>
      </c>
      <c r="L141" s="8" t="str">
        <f>VLOOKUP(C141,{"29 - Psychiatrie (Erwachsene)","BGIb";"30 - Kinder- und Jugendpsychiatrie","BGIIb";"31 - Psychosomatik","BGIb";"00 - Bitte eine Fachabteilung auswählen","Leer";0,"Leer"},2,0)</f>
        <v>Leer</v>
      </c>
      <c r="M141" s="8" t="str">
        <f t="shared" si="5"/>
        <v>Leer</v>
      </c>
      <c r="P141" s="8">
        <f t="shared" si="6"/>
        <v>0</v>
      </c>
    </row>
    <row r="142" spans="2:16" ht="15" customHeight="1" x14ac:dyDescent="0.25">
      <c r="B142" s="122" t="str">
        <f t="shared" si="4"/>
        <v>!!!</v>
      </c>
      <c r="C142" s="293"/>
      <c r="D142" s="305"/>
      <c r="E142" s="287"/>
      <c r="F142" s="287"/>
      <c r="G142" s="304"/>
      <c r="H142" s="304"/>
      <c r="I142" s="100"/>
      <c r="J142" s="135" t="str">
        <f>VLOOKUP(C141,{"29 - Psychiatrie (Erwachsene)","Einrichtungen2";"30 - Kinder- und Jugendpsychiatrie","Einrichtungen2";"31 - Psychosomatik","Einrichtungen2";"00 - Bitte eine Fachabteilung auswählen","Leer";0,"Leer"},2,0)</f>
        <v>Leer</v>
      </c>
      <c r="K142" s="8" t="str">
        <f>VLOOKUP(C142,{"29 - Psychiatrie (Erwachsene)","BGI";"30 - Kinder- und Jugendpsychiatrie","BGII";"31 - Psychosomatik","BGI";"00 - Bitte eine Fachabteilung auswählen","Leer";0,"Leer"},2,0)</f>
        <v>Leer</v>
      </c>
      <c r="L142" s="8" t="str">
        <f>VLOOKUP(C142,{"29 - Psychiatrie (Erwachsene)","BGIb";"30 - Kinder- und Jugendpsychiatrie","BGIIb";"31 - Psychosomatik","BGIb";"00 - Bitte eine Fachabteilung auswählen","Leer";0,"Leer"},2,0)</f>
        <v>Leer</v>
      </c>
      <c r="M142" s="8" t="str">
        <f t="shared" si="5"/>
        <v>Leer</v>
      </c>
      <c r="P142" s="8">
        <f t="shared" si="6"/>
        <v>0</v>
      </c>
    </row>
    <row r="143" spans="2:16" ht="15" customHeight="1" x14ac:dyDescent="0.25">
      <c r="B143" s="122" t="str">
        <f t="shared" ref="B143:B158" si="7">IF(SUM(Q143:V143)&lt;6,"!!!","")</f>
        <v>!!!</v>
      </c>
      <c r="C143" s="293"/>
      <c r="D143" s="305"/>
      <c r="E143" s="287"/>
      <c r="F143" s="287"/>
      <c r="G143" s="304"/>
      <c r="H143" s="304"/>
      <c r="I143" s="100"/>
      <c r="J143" s="135" t="str">
        <f>VLOOKUP(C142,{"29 - Psychiatrie (Erwachsene)","Einrichtungen2";"30 - Kinder- und Jugendpsychiatrie","Einrichtungen2";"31 - Psychosomatik","Einrichtungen2";"00 - Bitte eine Fachabteilung auswählen","Leer";0,"Leer"},2,0)</f>
        <v>Leer</v>
      </c>
      <c r="K143" s="8" t="str">
        <f>VLOOKUP(C143,{"29 - Psychiatrie (Erwachsene)","BGI";"30 - Kinder- und Jugendpsychiatrie","BGII";"31 - Psychosomatik","BGI";"00 - Bitte eine Fachabteilung auswählen","Leer";0,"Leer"},2,0)</f>
        <v>Leer</v>
      </c>
      <c r="L143" s="8" t="str">
        <f>VLOOKUP(C143,{"29 - Psychiatrie (Erwachsene)","BGIb";"30 - Kinder- und Jugendpsychiatrie","BGIIb";"31 - Psychosomatik","BGIb";"00 - Bitte eine Fachabteilung auswählen","Leer";0,"Leer"},2,0)</f>
        <v>Leer</v>
      </c>
      <c r="M143" s="8" t="str">
        <f t="shared" si="5"/>
        <v>Leer</v>
      </c>
      <c r="P143" s="8">
        <f t="shared" si="6"/>
        <v>0</v>
      </c>
    </row>
    <row r="144" spans="2:16" ht="15" customHeight="1" x14ac:dyDescent="0.25">
      <c r="B144" s="122" t="str">
        <f t="shared" si="7"/>
        <v>!!!</v>
      </c>
      <c r="C144" s="293"/>
      <c r="D144" s="305"/>
      <c r="E144" s="287"/>
      <c r="F144" s="287"/>
      <c r="G144" s="304"/>
      <c r="H144" s="304"/>
      <c r="I144" s="100"/>
      <c r="J144" s="135" t="str">
        <f>VLOOKUP(C143,{"29 - Psychiatrie (Erwachsene)","Einrichtungen2";"30 - Kinder- und Jugendpsychiatrie","Einrichtungen2";"31 - Psychosomatik","Einrichtungen2";"00 - Bitte eine Fachabteilung auswählen","Leer";0,"Leer"},2,0)</f>
        <v>Leer</v>
      </c>
      <c r="K144" s="8" t="str">
        <f>VLOOKUP(C144,{"29 - Psychiatrie (Erwachsene)","BGI";"30 - Kinder- und Jugendpsychiatrie","BGII";"31 - Psychosomatik","BGI";"00 - Bitte eine Fachabteilung auswählen","Leer";0,"Leer"},2,0)</f>
        <v>Leer</v>
      </c>
      <c r="L144" s="8" t="str">
        <f>VLOOKUP(C144,{"29 - Psychiatrie (Erwachsene)","BGIb";"30 - Kinder- und Jugendpsychiatrie","BGIIb";"31 - Psychosomatik","BGIb";"00 - Bitte eine Fachabteilung auswählen","Leer";0,"Leer"},2,0)</f>
        <v>Leer</v>
      </c>
      <c r="M144" s="8" t="str">
        <f t="shared" ref="M144:M158" si="8">IF(D144="Anrechnung Fachkräfte Nicht-PPP-RL Berufsgruppen in VKS",L144,K144)</f>
        <v>Leer</v>
      </c>
      <c r="P144" s="8">
        <f t="shared" ref="P144:P158" si="9">IF(LEN(B144)&gt;0,0,1)</f>
        <v>0</v>
      </c>
    </row>
    <row r="145" spans="2:16" ht="15" customHeight="1" x14ac:dyDescent="0.25">
      <c r="B145" s="122" t="str">
        <f t="shared" si="7"/>
        <v>!!!</v>
      </c>
      <c r="C145" s="293"/>
      <c r="D145" s="305"/>
      <c r="E145" s="287"/>
      <c r="F145" s="287"/>
      <c r="G145" s="304"/>
      <c r="H145" s="304"/>
      <c r="I145" s="100"/>
      <c r="J145" s="135" t="str">
        <f>VLOOKUP(C144,{"29 - Psychiatrie (Erwachsene)","Einrichtungen2";"30 - Kinder- und Jugendpsychiatrie","Einrichtungen2";"31 - Psychosomatik","Einrichtungen2";"00 - Bitte eine Fachabteilung auswählen","Leer";0,"Leer"},2,0)</f>
        <v>Leer</v>
      </c>
      <c r="K145" s="8" t="str">
        <f>VLOOKUP(C145,{"29 - Psychiatrie (Erwachsene)","BGI";"30 - Kinder- und Jugendpsychiatrie","BGII";"31 - Psychosomatik","BGI";"00 - Bitte eine Fachabteilung auswählen","Leer";0,"Leer"},2,0)</f>
        <v>Leer</v>
      </c>
      <c r="L145" s="8" t="str">
        <f>VLOOKUP(C145,{"29 - Psychiatrie (Erwachsene)","BGIb";"30 - Kinder- und Jugendpsychiatrie","BGIIb";"31 - Psychosomatik","BGIb";"00 - Bitte eine Fachabteilung auswählen","Leer";0,"Leer"},2,0)</f>
        <v>Leer</v>
      </c>
      <c r="M145" s="8" t="str">
        <f t="shared" si="8"/>
        <v>Leer</v>
      </c>
      <c r="P145" s="8">
        <f t="shared" si="9"/>
        <v>0</v>
      </c>
    </row>
    <row r="146" spans="2:16" ht="15" customHeight="1" x14ac:dyDescent="0.25">
      <c r="B146" s="122" t="str">
        <f t="shared" si="7"/>
        <v>!!!</v>
      </c>
      <c r="C146" s="293"/>
      <c r="D146" s="305"/>
      <c r="E146" s="287"/>
      <c r="F146" s="287"/>
      <c r="G146" s="304"/>
      <c r="H146" s="304"/>
      <c r="I146" s="100"/>
      <c r="J146" s="135" t="str">
        <f>VLOOKUP(C145,{"29 - Psychiatrie (Erwachsene)","Einrichtungen2";"30 - Kinder- und Jugendpsychiatrie","Einrichtungen2";"31 - Psychosomatik","Einrichtungen2";"00 - Bitte eine Fachabteilung auswählen","Leer";0,"Leer"},2,0)</f>
        <v>Leer</v>
      </c>
      <c r="K146" s="8" t="str">
        <f>VLOOKUP(C146,{"29 - Psychiatrie (Erwachsene)","BGI";"30 - Kinder- und Jugendpsychiatrie","BGII";"31 - Psychosomatik","BGI";"00 - Bitte eine Fachabteilung auswählen","Leer";0,"Leer"},2,0)</f>
        <v>Leer</v>
      </c>
      <c r="L146" s="8" t="str">
        <f>VLOOKUP(C146,{"29 - Psychiatrie (Erwachsene)","BGIb";"30 - Kinder- und Jugendpsychiatrie","BGIIb";"31 - Psychosomatik","BGIb";"00 - Bitte eine Fachabteilung auswählen","Leer";0,"Leer"},2,0)</f>
        <v>Leer</v>
      </c>
      <c r="M146" s="8" t="str">
        <f t="shared" si="8"/>
        <v>Leer</v>
      </c>
      <c r="P146" s="8">
        <f t="shared" si="9"/>
        <v>0</v>
      </c>
    </row>
    <row r="147" spans="2:16" ht="15" customHeight="1" x14ac:dyDescent="0.25">
      <c r="B147" s="122" t="str">
        <f t="shared" si="7"/>
        <v>!!!</v>
      </c>
      <c r="C147" s="293"/>
      <c r="D147" s="305"/>
      <c r="E147" s="287"/>
      <c r="F147" s="287"/>
      <c r="G147" s="304"/>
      <c r="H147" s="304"/>
      <c r="I147" s="100"/>
      <c r="J147" s="135" t="str">
        <f>VLOOKUP(C146,{"29 - Psychiatrie (Erwachsene)","Einrichtungen2";"30 - Kinder- und Jugendpsychiatrie","Einrichtungen2";"31 - Psychosomatik","Einrichtungen2";"00 - Bitte eine Fachabteilung auswählen","Leer";0,"Leer"},2,0)</f>
        <v>Leer</v>
      </c>
      <c r="K147" s="8" t="str">
        <f>VLOOKUP(C147,{"29 - Psychiatrie (Erwachsene)","BGI";"30 - Kinder- und Jugendpsychiatrie","BGII";"31 - Psychosomatik","BGI";"00 - Bitte eine Fachabteilung auswählen","Leer";0,"Leer"},2,0)</f>
        <v>Leer</v>
      </c>
      <c r="L147" s="8" t="str">
        <f>VLOOKUP(C147,{"29 - Psychiatrie (Erwachsene)","BGIb";"30 - Kinder- und Jugendpsychiatrie","BGIIb";"31 - Psychosomatik","BGIb";"00 - Bitte eine Fachabteilung auswählen","Leer";0,"Leer"},2,0)</f>
        <v>Leer</v>
      </c>
      <c r="M147" s="8" t="str">
        <f t="shared" si="8"/>
        <v>Leer</v>
      </c>
      <c r="P147" s="8">
        <f t="shared" si="9"/>
        <v>0</v>
      </c>
    </row>
    <row r="148" spans="2:16" ht="15" customHeight="1" x14ac:dyDescent="0.25">
      <c r="B148" s="122" t="str">
        <f t="shared" si="7"/>
        <v>!!!</v>
      </c>
      <c r="C148" s="293"/>
      <c r="D148" s="305"/>
      <c r="E148" s="287"/>
      <c r="F148" s="287"/>
      <c r="G148" s="304"/>
      <c r="H148" s="304"/>
      <c r="I148" s="100"/>
      <c r="J148" s="135" t="str">
        <f>VLOOKUP(C147,{"29 - Psychiatrie (Erwachsene)","Einrichtungen2";"30 - Kinder- und Jugendpsychiatrie","Einrichtungen2";"31 - Psychosomatik","Einrichtungen2";"00 - Bitte eine Fachabteilung auswählen","Leer";0,"Leer"},2,0)</f>
        <v>Leer</v>
      </c>
      <c r="K148" s="8" t="str">
        <f>VLOOKUP(C148,{"29 - Psychiatrie (Erwachsene)","BGI";"30 - Kinder- und Jugendpsychiatrie","BGII";"31 - Psychosomatik","BGI";"00 - Bitte eine Fachabteilung auswählen","Leer";0,"Leer"},2,0)</f>
        <v>Leer</v>
      </c>
      <c r="L148" s="8" t="str">
        <f>VLOOKUP(C148,{"29 - Psychiatrie (Erwachsene)","BGIb";"30 - Kinder- und Jugendpsychiatrie","BGIIb";"31 - Psychosomatik","BGIb";"00 - Bitte eine Fachabteilung auswählen","Leer";0,"Leer"},2,0)</f>
        <v>Leer</v>
      </c>
      <c r="M148" s="8" t="str">
        <f t="shared" si="8"/>
        <v>Leer</v>
      </c>
      <c r="P148" s="8">
        <f t="shared" si="9"/>
        <v>0</v>
      </c>
    </row>
    <row r="149" spans="2:16" ht="15" customHeight="1" x14ac:dyDescent="0.25">
      <c r="B149" s="122" t="str">
        <f t="shared" si="7"/>
        <v>!!!</v>
      </c>
      <c r="C149" s="293"/>
      <c r="D149" s="305"/>
      <c r="E149" s="287"/>
      <c r="F149" s="287"/>
      <c r="G149" s="304"/>
      <c r="H149" s="304"/>
      <c r="I149" s="100"/>
      <c r="J149" s="135" t="str">
        <f>VLOOKUP(C148,{"29 - Psychiatrie (Erwachsene)","Einrichtungen2";"30 - Kinder- und Jugendpsychiatrie","Einrichtungen2";"31 - Psychosomatik","Einrichtungen2";"00 - Bitte eine Fachabteilung auswählen","Leer";0,"Leer"},2,0)</f>
        <v>Leer</v>
      </c>
      <c r="K149" s="8" t="str">
        <f>VLOOKUP(C149,{"29 - Psychiatrie (Erwachsene)","BGI";"30 - Kinder- und Jugendpsychiatrie","BGII";"31 - Psychosomatik","BGI";"00 - Bitte eine Fachabteilung auswählen","Leer";0,"Leer"},2,0)</f>
        <v>Leer</v>
      </c>
      <c r="L149" s="8" t="str">
        <f>VLOOKUP(C149,{"29 - Psychiatrie (Erwachsene)","BGIb";"30 - Kinder- und Jugendpsychiatrie","BGIIb";"31 - Psychosomatik","BGIb";"00 - Bitte eine Fachabteilung auswählen","Leer";0,"Leer"},2,0)</f>
        <v>Leer</v>
      </c>
      <c r="M149" s="8" t="str">
        <f t="shared" si="8"/>
        <v>Leer</v>
      </c>
      <c r="P149" s="8">
        <f t="shared" si="9"/>
        <v>0</v>
      </c>
    </row>
    <row r="150" spans="2:16" ht="15" customHeight="1" x14ac:dyDescent="0.25">
      <c r="B150" s="122" t="str">
        <f t="shared" si="7"/>
        <v>!!!</v>
      </c>
      <c r="C150" s="293"/>
      <c r="D150" s="305"/>
      <c r="E150" s="287"/>
      <c r="F150" s="287"/>
      <c r="G150" s="304"/>
      <c r="H150" s="304"/>
      <c r="I150" s="100"/>
      <c r="J150" s="135" t="str">
        <f>VLOOKUP(C149,{"29 - Psychiatrie (Erwachsene)","Einrichtungen2";"30 - Kinder- und Jugendpsychiatrie","Einrichtungen2";"31 - Psychosomatik","Einrichtungen2";"00 - Bitte eine Fachabteilung auswählen","Leer";0,"Leer"},2,0)</f>
        <v>Leer</v>
      </c>
      <c r="K150" s="8" t="str">
        <f>VLOOKUP(C150,{"29 - Psychiatrie (Erwachsene)","BGI";"30 - Kinder- und Jugendpsychiatrie","BGII";"31 - Psychosomatik","BGI";"00 - Bitte eine Fachabteilung auswählen","Leer";0,"Leer"},2,0)</f>
        <v>Leer</v>
      </c>
      <c r="L150" s="8" t="str">
        <f>VLOOKUP(C150,{"29 - Psychiatrie (Erwachsene)","BGIb";"30 - Kinder- und Jugendpsychiatrie","BGIIb";"31 - Psychosomatik","BGIb";"00 - Bitte eine Fachabteilung auswählen","Leer";0,"Leer"},2,0)</f>
        <v>Leer</v>
      </c>
      <c r="M150" s="8" t="str">
        <f t="shared" si="8"/>
        <v>Leer</v>
      </c>
      <c r="P150" s="8">
        <f t="shared" si="9"/>
        <v>0</v>
      </c>
    </row>
    <row r="151" spans="2:16" ht="15" customHeight="1" x14ac:dyDescent="0.25">
      <c r="B151" s="122" t="str">
        <f t="shared" si="7"/>
        <v>!!!</v>
      </c>
      <c r="C151" s="293"/>
      <c r="D151" s="305"/>
      <c r="E151" s="287"/>
      <c r="F151" s="287"/>
      <c r="G151" s="304"/>
      <c r="H151" s="304"/>
      <c r="I151" s="100"/>
      <c r="J151" s="135" t="str">
        <f>VLOOKUP(C150,{"29 - Psychiatrie (Erwachsene)","Einrichtungen2";"30 - Kinder- und Jugendpsychiatrie","Einrichtungen2";"31 - Psychosomatik","Einrichtungen2";"00 - Bitte eine Fachabteilung auswählen","Leer";0,"Leer"},2,0)</f>
        <v>Leer</v>
      </c>
      <c r="K151" s="8" t="str">
        <f>VLOOKUP(C151,{"29 - Psychiatrie (Erwachsene)","BGI";"30 - Kinder- und Jugendpsychiatrie","BGII";"31 - Psychosomatik","BGI";"00 - Bitte eine Fachabteilung auswählen","Leer";0,"Leer"},2,0)</f>
        <v>Leer</v>
      </c>
      <c r="L151" s="8" t="str">
        <f>VLOOKUP(C151,{"29 - Psychiatrie (Erwachsene)","BGIb";"30 - Kinder- und Jugendpsychiatrie","BGIIb";"31 - Psychosomatik","BGIb";"00 - Bitte eine Fachabteilung auswählen","Leer";0,"Leer"},2,0)</f>
        <v>Leer</v>
      </c>
      <c r="M151" s="8" t="str">
        <f t="shared" si="8"/>
        <v>Leer</v>
      </c>
      <c r="P151" s="8">
        <f t="shared" si="9"/>
        <v>0</v>
      </c>
    </row>
    <row r="152" spans="2:16" ht="15" customHeight="1" x14ac:dyDescent="0.25">
      <c r="B152" s="122" t="str">
        <f t="shared" si="7"/>
        <v>!!!</v>
      </c>
      <c r="C152" s="293"/>
      <c r="D152" s="305"/>
      <c r="E152" s="287"/>
      <c r="F152" s="287"/>
      <c r="G152" s="304"/>
      <c r="H152" s="304"/>
      <c r="I152" s="100"/>
      <c r="J152" s="135" t="str">
        <f>VLOOKUP(C151,{"29 - Psychiatrie (Erwachsene)","Einrichtungen2";"30 - Kinder- und Jugendpsychiatrie","Einrichtungen2";"31 - Psychosomatik","Einrichtungen2";"00 - Bitte eine Fachabteilung auswählen","Leer";0,"Leer"},2,0)</f>
        <v>Leer</v>
      </c>
      <c r="K152" s="8" t="str">
        <f>VLOOKUP(C152,{"29 - Psychiatrie (Erwachsene)","BGI";"30 - Kinder- und Jugendpsychiatrie","BGII";"31 - Psychosomatik","BGI";"00 - Bitte eine Fachabteilung auswählen","Leer";0,"Leer"},2,0)</f>
        <v>Leer</v>
      </c>
      <c r="L152" s="8" t="str">
        <f>VLOOKUP(C152,{"29 - Psychiatrie (Erwachsene)","BGIb";"30 - Kinder- und Jugendpsychiatrie","BGIIb";"31 - Psychosomatik","BGIb";"00 - Bitte eine Fachabteilung auswählen","Leer";0,"Leer"},2,0)</f>
        <v>Leer</v>
      </c>
      <c r="M152" s="8" t="str">
        <f t="shared" si="8"/>
        <v>Leer</v>
      </c>
      <c r="P152" s="8">
        <f t="shared" si="9"/>
        <v>0</v>
      </c>
    </row>
    <row r="153" spans="2:16" ht="15" customHeight="1" x14ac:dyDescent="0.25">
      <c r="B153" s="122" t="str">
        <f t="shared" si="7"/>
        <v>!!!</v>
      </c>
      <c r="C153" s="293"/>
      <c r="D153" s="305"/>
      <c r="E153" s="287"/>
      <c r="F153" s="287"/>
      <c r="G153" s="304"/>
      <c r="H153" s="304"/>
      <c r="I153" s="100"/>
      <c r="J153" s="135" t="str">
        <f>VLOOKUP(C152,{"29 - Psychiatrie (Erwachsene)","Einrichtungen2";"30 - Kinder- und Jugendpsychiatrie","Einrichtungen2";"31 - Psychosomatik","Einrichtungen2";"00 - Bitte eine Fachabteilung auswählen","Leer";0,"Leer"},2,0)</f>
        <v>Leer</v>
      </c>
      <c r="K153" s="8" t="str">
        <f>VLOOKUP(C153,{"29 - Psychiatrie (Erwachsene)","BGI";"30 - Kinder- und Jugendpsychiatrie","BGII";"31 - Psychosomatik","BGI";"00 - Bitte eine Fachabteilung auswählen","Leer";0,"Leer"},2,0)</f>
        <v>Leer</v>
      </c>
      <c r="L153" s="8" t="str">
        <f>VLOOKUP(C153,{"29 - Psychiatrie (Erwachsene)","BGIb";"30 - Kinder- und Jugendpsychiatrie","BGIIb";"31 - Psychosomatik","BGIb";"00 - Bitte eine Fachabteilung auswählen","Leer";0,"Leer"},2,0)</f>
        <v>Leer</v>
      </c>
      <c r="M153" s="8" t="str">
        <f t="shared" si="8"/>
        <v>Leer</v>
      </c>
      <c r="P153" s="8">
        <f t="shared" si="9"/>
        <v>0</v>
      </c>
    </row>
    <row r="154" spans="2:16" ht="15" customHeight="1" x14ac:dyDescent="0.25">
      <c r="B154" s="122" t="str">
        <f t="shared" si="7"/>
        <v>!!!</v>
      </c>
      <c r="C154" s="293"/>
      <c r="D154" s="305"/>
      <c r="E154" s="287"/>
      <c r="F154" s="287"/>
      <c r="G154" s="304"/>
      <c r="H154" s="304"/>
      <c r="I154" s="100"/>
      <c r="J154" s="135" t="str">
        <f>VLOOKUP(C153,{"29 - Psychiatrie (Erwachsene)","Einrichtungen2";"30 - Kinder- und Jugendpsychiatrie","Einrichtungen2";"31 - Psychosomatik","Einrichtungen2";"00 - Bitte eine Fachabteilung auswählen","Leer";0,"Leer"},2,0)</f>
        <v>Leer</v>
      </c>
      <c r="K154" s="8" t="str">
        <f>VLOOKUP(C154,{"29 - Psychiatrie (Erwachsene)","BGI";"30 - Kinder- und Jugendpsychiatrie","BGII";"31 - Psychosomatik","BGI";"00 - Bitte eine Fachabteilung auswählen","Leer";0,"Leer"},2,0)</f>
        <v>Leer</v>
      </c>
      <c r="L154" s="8" t="str">
        <f>VLOOKUP(C154,{"29 - Psychiatrie (Erwachsene)","BGIb";"30 - Kinder- und Jugendpsychiatrie","BGIIb";"31 - Psychosomatik","BGIb";"00 - Bitte eine Fachabteilung auswählen","Leer";0,"Leer"},2,0)</f>
        <v>Leer</v>
      </c>
      <c r="M154" s="8" t="str">
        <f t="shared" si="8"/>
        <v>Leer</v>
      </c>
      <c r="P154" s="8">
        <f t="shared" si="9"/>
        <v>0</v>
      </c>
    </row>
    <row r="155" spans="2:16" ht="15" customHeight="1" x14ac:dyDescent="0.25">
      <c r="B155" s="122" t="str">
        <f t="shared" si="7"/>
        <v>!!!</v>
      </c>
      <c r="C155" s="293"/>
      <c r="D155" s="305"/>
      <c r="E155" s="287"/>
      <c r="F155" s="287"/>
      <c r="G155" s="304"/>
      <c r="H155" s="304"/>
      <c r="I155" s="100"/>
      <c r="J155" s="135" t="str">
        <f>VLOOKUP(C154,{"29 - Psychiatrie (Erwachsene)","Einrichtungen2";"30 - Kinder- und Jugendpsychiatrie","Einrichtungen2";"31 - Psychosomatik","Einrichtungen2";"00 - Bitte eine Fachabteilung auswählen","Leer";0,"Leer"},2,0)</f>
        <v>Leer</v>
      </c>
      <c r="K155" s="8" t="str">
        <f>VLOOKUP(C155,{"29 - Psychiatrie (Erwachsene)","BGI";"30 - Kinder- und Jugendpsychiatrie","BGII";"31 - Psychosomatik","BGI";"00 - Bitte eine Fachabteilung auswählen","Leer";0,"Leer"},2,0)</f>
        <v>Leer</v>
      </c>
      <c r="L155" s="8" t="str">
        <f>VLOOKUP(C155,{"29 - Psychiatrie (Erwachsene)","BGIb";"30 - Kinder- und Jugendpsychiatrie","BGIIb";"31 - Psychosomatik","BGIb";"00 - Bitte eine Fachabteilung auswählen","Leer";0,"Leer"},2,0)</f>
        <v>Leer</v>
      </c>
      <c r="M155" s="8" t="str">
        <f t="shared" si="8"/>
        <v>Leer</v>
      </c>
      <c r="P155" s="8">
        <f t="shared" si="9"/>
        <v>0</v>
      </c>
    </row>
    <row r="156" spans="2:16" ht="15" customHeight="1" x14ac:dyDescent="0.25">
      <c r="B156" s="122" t="str">
        <f t="shared" si="7"/>
        <v>!!!</v>
      </c>
      <c r="C156" s="293"/>
      <c r="D156" s="305"/>
      <c r="E156" s="287"/>
      <c r="F156" s="287"/>
      <c r="G156" s="304"/>
      <c r="H156" s="304"/>
      <c r="I156" s="100"/>
      <c r="J156" s="135" t="str">
        <f>VLOOKUP(C155,{"29 - Psychiatrie (Erwachsene)","Einrichtungen2";"30 - Kinder- und Jugendpsychiatrie","Einrichtungen2";"31 - Psychosomatik","Einrichtungen2";"00 - Bitte eine Fachabteilung auswählen","Leer";0,"Leer"},2,0)</f>
        <v>Leer</v>
      </c>
      <c r="K156" s="8" t="str">
        <f>VLOOKUP(C156,{"29 - Psychiatrie (Erwachsene)","BGI";"30 - Kinder- und Jugendpsychiatrie","BGII";"31 - Psychosomatik","BGI";"00 - Bitte eine Fachabteilung auswählen","Leer";0,"Leer"},2,0)</f>
        <v>Leer</v>
      </c>
      <c r="L156" s="8" t="str">
        <f>VLOOKUP(C156,{"29 - Psychiatrie (Erwachsene)","BGIb";"30 - Kinder- und Jugendpsychiatrie","BGIIb";"31 - Psychosomatik","BGIb";"00 - Bitte eine Fachabteilung auswählen","Leer";0,"Leer"},2,0)</f>
        <v>Leer</v>
      </c>
      <c r="M156" s="8" t="str">
        <f t="shared" si="8"/>
        <v>Leer</v>
      </c>
      <c r="P156" s="8">
        <f t="shared" si="9"/>
        <v>0</v>
      </c>
    </row>
    <row r="157" spans="2:16" ht="15" customHeight="1" x14ac:dyDescent="0.25">
      <c r="B157" s="122" t="str">
        <f t="shared" si="7"/>
        <v>!!!</v>
      </c>
      <c r="C157" s="293"/>
      <c r="D157" s="305"/>
      <c r="E157" s="287"/>
      <c r="F157" s="287"/>
      <c r="G157" s="304"/>
      <c r="H157" s="304"/>
      <c r="I157" s="100"/>
      <c r="J157" s="135" t="str">
        <f>VLOOKUP(C156,{"29 - Psychiatrie (Erwachsene)","Einrichtungen2";"30 - Kinder- und Jugendpsychiatrie","Einrichtungen2";"31 - Psychosomatik","Einrichtungen2";"00 - Bitte eine Fachabteilung auswählen","Leer";0,"Leer"},2,0)</f>
        <v>Leer</v>
      </c>
      <c r="K157" s="8" t="str">
        <f>VLOOKUP(C157,{"29 - Psychiatrie (Erwachsene)","BGI";"30 - Kinder- und Jugendpsychiatrie","BGII";"31 - Psychosomatik","BGI";"00 - Bitte eine Fachabteilung auswählen","Leer";0,"Leer"},2,0)</f>
        <v>Leer</v>
      </c>
      <c r="L157" s="8" t="str">
        <f>VLOOKUP(C157,{"29 - Psychiatrie (Erwachsene)","BGIb";"30 - Kinder- und Jugendpsychiatrie","BGIIb";"31 - Psychosomatik","BGIb";"00 - Bitte eine Fachabteilung auswählen","Leer";0,"Leer"},2,0)</f>
        <v>Leer</v>
      </c>
      <c r="M157" s="8" t="str">
        <f t="shared" si="8"/>
        <v>Leer</v>
      </c>
      <c r="P157" s="8">
        <f t="shared" si="9"/>
        <v>0</v>
      </c>
    </row>
    <row r="158" spans="2:16" ht="15" customHeight="1" x14ac:dyDescent="0.25">
      <c r="B158" s="122" t="str">
        <f t="shared" si="7"/>
        <v>!!!</v>
      </c>
      <c r="C158" s="293"/>
      <c r="D158" s="306"/>
      <c r="E158" s="287"/>
      <c r="F158" s="287"/>
      <c r="G158" s="304"/>
      <c r="H158" s="304"/>
      <c r="I158" s="100"/>
      <c r="J158" s="135" t="str">
        <f>VLOOKUP(C157,{"29 - Psychiatrie (Erwachsene)","Einrichtungen2";"30 - Kinder- und Jugendpsychiatrie","Einrichtungen2";"31 - Psychosomatik","Einrichtungen2";"00 - Bitte eine Fachabteilung auswählen","Leer";0,"Leer"},2,0)</f>
        <v>Leer</v>
      </c>
      <c r="K158" s="8" t="str">
        <f>VLOOKUP(C158,{"29 - Psychiatrie (Erwachsene)","BGI";"30 - Kinder- und Jugendpsychiatrie","BGII";"31 - Psychosomatik","BGI";"00 - Bitte eine Fachabteilung auswählen","Leer";0,"Leer"},2,0)</f>
        <v>Leer</v>
      </c>
      <c r="L158" s="8" t="str">
        <f>VLOOKUP(C158,{"29 - Psychiatrie (Erwachsene)","BGIb";"30 - Kinder- und Jugendpsychiatrie","BGIIb";"31 - Psychosomatik","BGIb";"00 - Bitte eine Fachabteilung auswählen","Leer";0,"Leer"},2,0)</f>
        <v>Leer</v>
      </c>
      <c r="M158" s="8" t="str">
        <f t="shared" si="8"/>
        <v>Leer</v>
      </c>
      <c r="P158" s="8">
        <f t="shared" si="9"/>
        <v>0</v>
      </c>
    </row>
    <row r="159" spans="2:16" x14ac:dyDescent="0.25">
      <c r="B159" s="117"/>
      <c r="C159" s="118"/>
      <c r="D159" s="118"/>
      <c r="E159" s="118"/>
      <c r="F159" s="118"/>
      <c r="G159" s="118"/>
      <c r="H159" s="118"/>
      <c r="I159" s="118"/>
      <c r="J159" s="135"/>
    </row>
  </sheetData>
  <sheetProtection algorithmName="SHA-512" hashValue="CeDPJMoQs4OvnKS6RMcBog3Mw7jdWFmAWKELH36thHebgEBclFPdFbnvfc7WzC+2tpMCqb4xY/cH9WwRV9IyBA==" saltValue="9+DEfucWV3snN5KnuERcUg==" spinCount="100000" sheet="1" selectLockedCells="1" autoFilter="0"/>
  <autoFilter ref="C14:D158"/>
  <mergeCells count="2">
    <mergeCell ref="C10:G12"/>
    <mergeCell ref="C13:H13"/>
  </mergeCells>
  <conditionalFormatting sqref="D15:D158">
    <cfRule type="expression" dxfId="66" priority="370">
      <formula>C15="00 - Bitte eine Fachabteilung auswählen"</formula>
    </cfRule>
  </conditionalFormatting>
  <conditionalFormatting sqref="D15:D158">
    <cfRule type="expression" dxfId="65" priority="250">
      <formula>C15=""</formula>
    </cfRule>
  </conditionalFormatting>
  <conditionalFormatting sqref="E15:E158">
    <cfRule type="expression" dxfId="64" priority="2734">
      <formula>C15=""</formula>
    </cfRule>
  </conditionalFormatting>
  <conditionalFormatting sqref="E15:E158">
    <cfRule type="expression" dxfId="63" priority="2736">
      <formula>C15="00 - Bitte eine Fachabteilung auswählen"</formula>
    </cfRule>
  </conditionalFormatting>
  <conditionalFormatting sqref="F15:F158">
    <cfRule type="expression" dxfId="62" priority="2738">
      <formula>C15=""</formula>
    </cfRule>
  </conditionalFormatting>
  <conditionalFormatting sqref="F15:F158">
    <cfRule type="expression" dxfId="61" priority="2740">
      <formula>C15="00 - Bitte eine Fachabteilung auswählen"</formula>
    </cfRule>
  </conditionalFormatting>
  <conditionalFormatting sqref="G15:G158">
    <cfRule type="expression" dxfId="60" priority="6">
      <formula>C15="00 - Bitte eine Fachabteilung auswählen"</formula>
    </cfRule>
    <cfRule type="expression" dxfId="59" priority="7">
      <formula>C15=""</formula>
    </cfRule>
  </conditionalFormatting>
  <conditionalFormatting sqref="H15:H158">
    <cfRule type="expression" dxfId="58" priority="4">
      <formula>C15="00 - Bitte eine Fachabteilung auswählen"</formula>
    </cfRule>
    <cfRule type="expression" dxfId="57" priority="5">
      <formula>C15=""</formula>
    </cfRule>
  </conditionalFormatting>
  <conditionalFormatting sqref="B15:B158">
    <cfRule type="expression" dxfId="56" priority="3">
      <formula>C15=""</formula>
    </cfRule>
  </conditionalFormatting>
  <conditionalFormatting sqref="C13:H13">
    <cfRule type="expression" dxfId="55" priority="2">
      <formula>C13&lt;&gt;""</formula>
    </cfRule>
  </conditionalFormatting>
  <conditionalFormatting sqref="B13">
    <cfRule type="expression" dxfId="54" priority="1">
      <formula>B13&lt;&gt;""</formula>
    </cfRule>
  </conditionalFormatting>
  <dataValidations count="4">
    <dataValidation type="list" allowBlank="1" showInputMessage="1" showErrorMessage="1" sqref="C16:C158">
      <formula1>INDIRECT(J16)</formula1>
    </dataValidation>
    <dataValidation allowBlank="1" errorTitle="ACHTUNG: " error="Zulässige Eingaben: _x000a_29 - Psychiatrie (Erwachsene): a-f_x000a_30 - Kinder- und Jugendpsychiatrie: a-f_x000a_31 - Psychosomatik: g" sqref="E15:E158"/>
    <dataValidation allowBlank="1" sqref="H15:H158"/>
    <dataValidation type="list" allowBlank="1" showErrorMessage="1" errorTitle="ACHTUNG: " error="Zulässige Eingaben: _x000a_29 - Psychiatrie (Erwachsene): a-f_x000a_30 - Kinder- und Jugendpsychiatrie: a-g_x000a_31 - Psychosomatik: a-f_x000a__x000a_Eine Anrechnung von Fachkräften in Nicht-PPP-RL Berufsgruppen ist nicht für Berufsgruppe a möglich!" sqref="F15:F158">
      <formula1>INDIRECT(M15)</formula1>
    </dataValidation>
  </dataValidations>
  <hyperlinks>
    <hyperlink ref="G3" location="A5.2!D14" display="&lt;&lt; A5.2"/>
    <hyperlink ref="H3" location="'A6'!D15" display="A6 &gt;&gt;"/>
  </hyperlinks>
  <pageMargins left="0.25" right="0.25" top="0.75" bottom="0.75" header="0.3" footer="0.3"/>
  <pageSetup paperSize="9" scale="45" fitToHeight="0" orientation="portrait" r:id="rId1"/>
  <rowBreaks count="1" manualBreakCount="1">
    <brk id="80" max="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Auswahldaten!$G$3:$G$5</xm:f>
          </x14:formula1>
          <xm:sqref>D15:D158</xm:sqref>
        </x14:dataValidation>
        <x14:dataValidation type="list" allowBlank="1" showInputMessage="1" showErrorMessage="1">
          <x14:formula1>
            <xm:f>Auswahldaten!A7:A10</xm:f>
          </x14:formula1>
          <xm:sqref>C15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AD122"/>
  <sheetViews>
    <sheetView showGridLines="0" zoomScaleNormal="100" workbookViewId="0">
      <selection activeCell="C16" sqref="C16"/>
    </sheetView>
  </sheetViews>
  <sheetFormatPr baseColWidth="10" defaultColWidth="11.42578125" defaultRowHeight="15" x14ac:dyDescent="0.25"/>
  <cols>
    <col min="1" max="1" width="4.28515625" style="7" customWidth="1"/>
    <col min="2" max="2" width="11.42578125" style="7"/>
    <col min="3" max="3" width="31.85546875" style="7" customWidth="1"/>
    <col min="4" max="4" width="60" style="7" customWidth="1"/>
    <col min="5" max="5" width="54.28515625" style="7" customWidth="1"/>
    <col min="6" max="8" width="11.42578125" style="7"/>
    <col min="9" max="9" width="11.42578125" style="7" customWidth="1"/>
    <col min="10" max="10" width="2.85546875" style="7" customWidth="1"/>
    <col min="11" max="11" width="11.42578125" style="9"/>
    <col min="12" max="12" width="19.42578125" style="9" customWidth="1"/>
    <col min="13" max="18" width="11.42578125" style="9"/>
    <col min="19" max="19" width="14.28515625" style="9" bestFit="1" customWidth="1"/>
    <col min="20" max="20" width="20.140625" style="9" bestFit="1" customWidth="1"/>
    <col min="21" max="30" width="11.42578125" style="9"/>
    <col min="31" max="16384" width="11.42578125" style="7"/>
  </cols>
  <sheetData>
    <row r="1" spans="1:30" x14ac:dyDescent="0.25">
      <c r="D1" s="203">
        <f>'Angaben KH-Standort'!$D$13</f>
        <v>0</v>
      </c>
    </row>
    <row r="3" spans="1:30" s="57" customFormat="1" ht="30" customHeight="1" x14ac:dyDescent="0.35">
      <c r="A3" s="47"/>
      <c r="B3" s="58" t="s">
        <v>42</v>
      </c>
      <c r="C3" s="48" t="s">
        <v>206</v>
      </c>
      <c r="D3" s="50"/>
      <c r="E3" s="53"/>
      <c r="F3" s="164" t="s">
        <v>140</v>
      </c>
      <c r="G3" s="384" t="s">
        <v>141</v>
      </c>
      <c r="H3" s="384"/>
      <c r="I3" s="385"/>
      <c r="K3" s="56"/>
      <c r="L3" s="56"/>
      <c r="M3" s="56"/>
      <c r="N3" s="56"/>
      <c r="O3" s="56"/>
      <c r="P3" s="56"/>
      <c r="Q3" s="56"/>
      <c r="R3" s="56"/>
      <c r="S3" s="56"/>
      <c r="T3" s="56"/>
      <c r="U3" s="56"/>
      <c r="V3" s="56"/>
      <c r="W3" s="56"/>
      <c r="X3" s="56"/>
      <c r="Y3" s="56"/>
      <c r="Z3" s="56"/>
      <c r="AA3" s="56"/>
      <c r="AB3" s="56"/>
      <c r="AC3" s="56"/>
      <c r="AD3" s="56"/>
    </row>
    <row r="4" spans="1:30" ht="15" customHeight="1" x14ac:dyDescent="0.25">
      <c r="A4" s="21"/>
      <c r="B4" s="21"/>
      <c r="C4" s="21"/>
      <c r="D4" s="21"/>
      <c r="E4" s="21"/>
      <c r="F4" s="21"/>
      <c r="G4" s="21"/>
      <c r="H4" s="21"/>
      <c r="I4" s="21"/>
    </row>
    <row r="5" spans="1:30" ht="15" customHeight="1" x14ac:dyDescent="0.25">
      <c r="A5" s="21"/>
      <c r="B5" s="126"/>
      <c r="C5" s="166" t="str">
        <f ca="1">"Haupt-IK: " &amp; CELL("inhalt",'Angaben KH-Standort'!$D$26)</f>
        <v xml:space="preserve">Haupt-IK: </v>
      </c>
      <c r="D5" s="86"/>
      <c r="E5" s="166" t="str">
        <f ca="1">"Jahr: " &amp; CELL("inhalt",'Angaben KH-Standort'!$D$13)</f>
        <v xml:space="preserve">Jahr: </v>
      </c>
      <c r="F5" s="62"/>
      <c r="G5" s="62"/>
      <c r="H5" s="62"/>
      <c r="I5" s="63"/>
    </row>
    <row r="6" spans="1:30" ht="15" customHeight="1" x14ac:dyDescent="0.25">
      <c r="A6" s="21"/>
      <c r="B6" s="127"/>
      <c r="C6" s="167" t="str">
        <f ca="1" xml:space="preserve"> "Standort-ID: " &amp; CELL("inhalt",'Angaben KH-Standort'!$D$27)</f>
        <v xml:space="preserve">Standort-ID: </v>
      </c>
      <c r="D6" s="88"/>
      <c r="E6" s="167" t="str">
        <f ca="1">CELL("inhalt",'A1'!$F$15) &amp; ". Quartal"</f>
        <v>0. Quartal</v>
      </c>
      <c r="F6" s="65"/>
      <c r="G6" s="65"/>
      <c r="H6" s="65"/>
      <c r="I6" s="66"/>
    </row>
    <row r="7" spans="1:30" ht="15" customHeight="1" x14ac:dyDescent="0.25">
      <c r="A7" s="21"/>
      <c r="B7" s="21"/>
      <c r="C7" s="21"/>
      <c r="D7" s="21"/>
      <c r="E7" s="21"/>
      <c r="F7" s="21"/>
      <c r="G7" s="21"/>
      <c r="H7" s="21"/>
      <c r="I7" s="21"/>
    </row>
    <row r="8" spans="1:30" ht="15" customHeight="1" x14ac:dyDescent="0.25">
      <c r="B8" s="69"/>
      <c r="C8" s="67"/>
      <c r="D8" s="67"/>
      <c r="E8" s="67"/>
      <c r="F8" s="67"/>
      <c r="G8" s="67"/>
      <c r="H8" s="67"/>
      <c r="I8" s="70"/>
      <c r="J8" s="31"/>
      <c r="K8" s="39"/>
    </row>
    <row r="9" spans="1:30" ht="15" customHeight="1" x14ac:dyDescent="0.35">
      <c r="B9" s="71"/>
      <c r="C9" s="45" t="s">
        <v>198</v>
      </c>
      <c r="D9" s="119"/>
      <c r="E9" s="119"/>
      <c r="F9" s="84"/>
      <c r="G9" s="84"/>
      <c r="H9" s="84"/>
      <c r="I9" s="72"/>
    </row>
    <row r="10" spans="1:30" ht="15" customHeight="1" x14ac:dyDescent="0.25">
      <c r="B10" s="71"/>
      <c r="C10" s="110" t="s">
        <v>219</v>
      </c>
      <c r="D10" s="119"/>
      <c r="E10" s="119"/>
      <c r="F10" s="160"/>
      <c r="G10" s="160"/>
      <c r="H10" s="386" t="s">
        <v>257</v>
      </c>
      <c r="I10" s="387"/>
    </row>
    <row r="11" spans="1:30" s="1" customFormat="1" ht="15" customHeight="1" x14ac:dyDescent="0.25">
      <c r="B11" s="99"/>
      <c r="C11" s="100" t="s">
        <v>207</v>
      </c>
      <c r="D11" s="100"/>
      <c r="E11" s="100"/>
      <c r="F11" s="100"/>
      <c r="G11" s="100"/>
      <c r="H11" s="388" t="s">
        <v>285</v>
      </c>
      <c r="I11" s="389"/>
      <c r="K11" s="8"/>
      <c r="L11" s="8"/>
      <c r="M11" s="8"/>
      <c r="N11" s="8"/>
      <c r="O11" s="8"/>
      <c r="P11" s="8"/>
      <c r="Q11" s="8"/>
      <c r="R11" s="8"/>
      <c r="S11" s="8"/>
      <c r="T11" s="8"/>
      <c r="U11" s="8"/>
      <c r="V11" s="8"/>
      <c r="W11" s="8"/>
      <c r="X11" s="8"/>
      <c r="Y11" s="8"/>
      <c r="Z11" s="8"/>
      <c r="AA11" s="8"/>
      <c r="AB11" s="8"/>
      <c r="AC11" s="8"/>
      <c r="AD11" s="8"/>
    </row>
    <row r="12" spans="1:30" x14ac:dyDescent="0.25">
      <c r="B12" s="71"/>
      <c r="C12" s="46" t="s">
        <v>208</v>
      </c>
      <c r="D12" s="46"/>
      <c r="E12" s="46"/>
      <c r="F12" s="46"/>
      <c r="G12" s="46"/>
      <c r="H12" s="390" t="s">
        <v>258</v>
      </c>
      <c r="I12" s="387"/>
    </row>
    <row r="13" spans="1:30" x14ac:dyDescent="0.25">
      <c r="B13" s="71"/>
      <c r="C13" s="46" t="s">
        <v>289</v>
      </c>
      <c r="D13" s="46"/>
      <c r="E13" s="46"/>
      <c r="F13" s="46"/>
      <c r="G13" s="46"/>
      <c r="H13" s="335"/>
      <c r="I13" s="334"/>
    </row>
    <row r="14" spans="1:30" ht="15" customHeight="1" x14ac:dyDescent="0.25">
      <c r="B14" s="228" t="str">
        <f>IF(U14-Q14&gt;0,"!!!","")</f>
        <v/>
      </c>
      <c r="C14" s="371" t="str">
        <f>IF(U14-Q14&gt;0,"Es fehlen noch MUSS-ANGABEN in den mit !!! gekennzeichneten Zeilen","")</f>
        <v/>
      </c>
      <c r="D14" s="371"/>
      <c r="E14" s="371"/>
      <c r="F14" s="371"/>
      <c r="G14" s="371"/>
      <c r="H14" s="371"/>
      <c r="I14" s="85"/>
      <c r="Q14" s="9">
        <f t="shared" ref="Q14" si="0">SUM(Q16:Q121)</f>
        <v>0</v>
      </c>
      <c r="U14" s="9">
        <f>SUM(U16:U121)</f>
        <v>0</v>
      </c>
    </row>
    <row r="15" spans="1:30" ht="62.45" customHeight="1" x14ac:dyDescent="0.25">
      <c r="B15" s="71"/>
      <c r="C15" s="232" t="s">
        <v>16</v>
      </c>
      <c r="D15" s="277" t="s">
        <v>237</v>
      </c>
      <c r="E15" s="277" t="s">
        <v>238</v>
      </c>
      <c r="F15" s="307" t="s">
        <v>239</v>
      </c>
      <c r="G15" s="307" t="s">
        <v>240</v>
      </c>
      <c r="H15" s="307" t="s">
        <v>241</v>
      </c>
      <c r="I15" s="75" t="s">
        <v>143</v>
      </c>
    </row>
    <row r="16" spans="1:30" s="30" customFormat="1" ht="15" customHeight="1" x14ac:dyDescent="0.25">
      <c r="B16" s="78" t="str">
        <f>IF(SUM(U16:Z16)&lt;6,"!!!","")</f>
        <v>!!!</v>
      </c>
      <c r="C16" s="271"/>
      <c r="D16" s="308"/>
      <c r="E16" s="308"/>
      <c r="F16" s="309"/>
      <c r="G16" s="309"/>
      <c r="H16" s="309"/>
      <c r="I16" s="172"/>
      <c r="K16" s="9"/>
      <c r="L16" s="9"/>
      <c r="M16" s="9"/>
      <c r="N16" s="9"/>
      <c r="O16" s="9"/>
      <c r="P16" s="9"/>
      <c r="Q16" s="9">
        <f>IF(LEN(B16)&gt;0,0,1)</f>
        <v>0</v>
      </c>
      <c r="R16" s="9"/>
      <c r="S16" s="9" t="str">
        <f>"Einrichtungen2"</f>
        <v>Einrichtungen2</v>
      </c>
      <c r="T16" s="9" t="str">
        <f>VLOOKUP($C16,{"29 - Psychiatrie (Erwachsene)","Ausnahmetatbestand";"30 - Kinder- und Jugendpsychiatrie","Ausnahmetatbestand";"31 - Psychosomatik","Ausnahmetatbestand";"00 - Bitte eine Fachabteilung auswählen","Leer";0,"Leer";"","Leer"},2,0)</f>
        <v>Leer</v>
      </c>
      <c r="U16" s="9">
        <f>VLOOKUP($C16,{"29 - Psychiatrie (Erwachsene)",1;"30 - Kinder- und Jugendpsychiatrie",1;"31 - Psychosomatik",1;"00 - Bitte eine Fachabteilung auswählen",0;0,0;"",0},2,0)</f>
        <v>0</v>
      </c>
      <c r="V16" s="9">
        <f t="shared" ref="V16:V47" si="1">IF(LEN($D16)&gt;0,1,0)</f>
        <v>0</v>
      </c>
      <c r="W16" s="9">
        <f t="shared" ref="W16:W47" si="2">IF(LEN($E16)&gt;0,1,0)</f>
        <v>0</v>
      </c>
      <c r="X16" s="9">
        <f t="shared" ref="X16:X47" si="3">IF(LEN($F16)&gt;0,1,0)</f>
        <v>0</v>
      </c>
      <c r="Y16" s="9">
        <f t="shared" ref="Y16:Y47" si="4">IF(LEN($G16)&gt;0,1,0)</f>
        <v>0</v>
      </c>
      <c r="Z16" s="9">
        <f t="shared" ref="Z16:Z47" si="5">IF(LEN($H16)&gt;0,1,0)</f>
        <v>0</v>
      </c>
      <c r="AA16" s="9"/>
      <c r="AB16" s="9"/>
      <c r="AC16" s="9"/>
      <c r="AD16" s="9"/>
    </row>
    <row r="17" spans="2:30" s="30" customFormat="1" ht="15" customHeight="1" x14ac:dyDescent="0.25">
      <c r="B17" s="78" t="str">
        <f>IF(SUM(U17:Z17)&lt;6,"!!!","")</f>
        <v>!!!</v>
      </c>
      <c r="C17" s="271"/>
      <c r="D17" s="308"/>
      <c r="E17" s="308"/>
      <c r="F17" s="309"/>
      <c r="G17" s="309"/>
      <c r="H17" s="309"/>
      <c r="I17" s="172"/>
      <c r="K17" s="9"/>
      <c r="L17" s="9"/>
      <c r="M17" s="9"/>
      <c r="N17" s="9"/>
      <c r="O17" s="9"/>
      <c r="P17" s="9"/>
      <c r="Q17" s="9">
        <f t="shared" ref="Q17:Q80" si="6">IF(LEN(B17)&gt;0,0,1)</f>
        <v>0</v>
      </c>
      <c r="R17" s="9"/>
      <c r="S17" s="9" t="str">
        <f>VLOOKUP($C16,{"29 - Psychiatrie (Erwachsene)","Einrichtungen2";"30 - Kinder- und Jugendpsychiatrie","Einrichtungen2";"31 - Psychosomatik","Einrichtungen2";"00 - Bitte eine Fachabteilung auswählen","Leer";0,"Leer";"","Leer"},2,0)</f>
        <v>Leer</v>
      </c>
      <c r="T17" s="9" t="str">
        <f>VLOOKUP($C17,{"29 - Psychiatrie (Erwachsene)","Ausnahmetatbestand";"30 - Kinder- und Jugendpsychiatrie","Ausnahmetatbestand";"31 - Psychosomatik","Ausnahmetatbestand";"00 - Bitte eine Fachabteilung auswählen","Leer";0,"Leer";"","Leer"},2,0)</f>
        <v>Leer</v>
      </c>
      <c r="U17" s="9">
        <f>VLOOKUP($C17,{"29 - Psychiatrie (Erwachsene)",1;"30 - Kinder- und Jugendpsychiatrie",1;"31 - Psychosomatik",1;"00 - Bitte eine Fachabteilung auswählen",0;0,0;"",0},2,0)</f>
        <v>0</v>
      </c>
      <c r="V17" s="9">
        <f t="shared" si="1"/>
        <v>0</v>
      </c>
      <c r="W17" s="9">
        <f t="shared" si="2"/>
        <v>0</v>
      </c>
      <c r="X17" s="9">
        <f t="shared" si="3"/>
        <v>0</v>
      </c>
      <c r="Y17" s="9">
        <f t="shared" si="4"/>
        <v>0</v>
      </c>
      <c r="Z17" s="9">
        <f t="shared" si="5"/>
        <v>0</v>
      </c>
      <c r="AA17" s="9"/>
      <c r="AB17" s="9"/>
      <c r="AC17" s="9"/>
      <c r="AD17" s="9"/>
    </row>
    <row r="18" spans="2:30" s="30" customFormat="1" ht="15" customHeight="1" x14ac:dyDescent="0.25">
      <c r="B18" s="78" t="str">
        <f t="shared" ref="B18:B81" si="7">IF(SUM(U18:Z18)&lt;6,"!!!","")</f>
        <v>!!!</v>
      </c>
      <c r="C18" s="271"/>
      <c r="D18" s="308"/>
      <c r="E18" s="308"/>
      <c r="F18" s="309"/>
      <c r="G18" s="309"/>
      <c r="H18" s="309"/>
      <c r="I18" s="172"/>
      <c r="K18" s="9"/>
      <c r="L18" s="9"/>
      <c r="M18" s="9"/>
      <c r="N18" s="9"/>
      <c r="O18" s="9"/>
      <c r="P18" s="9"/>
      <c r="Q18" s="9">
        <f t="shared" si="6"/>
        <v>0</v>
      </c>
      <c r="R18" s="9"/>
      <c r="S18" s="9" t="str">
        <f>VLOOKUP($C17,{"29 - Psychiatrie (Erwachsene)","Einrichtungen2";"30 - Kinder- und Jugendpsychiatrie","Einrichtungen2";"31 - Psychosomatik","Einrichtungen2";"00 - Bitte eine Fachabteilung auswählen","Leer";0,"Leer";"","Leer"},2,0)</f>
        <v>Leer</v>
      </c>
      <c r="T18" s="9" t="str">
        <f>VLOOKUP($C18,{"29 - Psychiatrie (Erwachsene)","Ausnahmetatbestand";"30 - Kinder- und Jugendpsychiatrie","Ausnahmetatbestand";"31 - Psychosomatik","Ausnahmetatbestand";"00 - Bitte eine Fachabteilung auswählen","Leer";0,"Leer";"","Leer"},2,0)</f>
        <v>Leer</v>
      </c>
      <c r="U18" s="9">
        <f>VLOOKUP($C18,{"29 - Psychiatrie (Erwachsene)",1;"30 - Kinder- und Jugendpsychiatrie",1;"31 - Psychosomatik",1;"00 - Bitte eine Fachabteilung auswählen",0;0,0;"",0},2,0)</f>
        <v>0</v>
      </c>
      <c r="V18" s="9">
        <f t="shared" si="1"/>
        <v>0</v>
      </c>
      <c r="W18" s="9">
        <f t="shared" si="2"/>
        <v>0</v>
      </c>
      <c r="X18" s="9">
        <f t="shared" si="3"/>
        <v>0</v>
      </c>
      <c r="Y18" s="9">
        <f t="shared" si="4"/>
        <v>0</v>
      </c>
      <c r="Z18" s="9">
        <f t="shared" si="5"/>
        <v>0</v>
      </c>
      <c r="AA18" s="9"/>
      <c r="AB18" s="9"/>
      <c r="AC18" s="9"/>
      <c r="AD18" s="9"/>
    </row>
    <row r="19" spans="2:30" s="30" customFormat="1" ht="15" customHeight="1" x14ac:dyDescent="0.25">
      <c r="B19" s="78" t="str">
        <f t="shared" si="7"/>
        <v>!!!</v>
      </c>
      <c r="C19" s="271"/>
      <c r="D19" s="308"/>
      <c r="E19" s="308"/>
      <c r="F19" s="309"/>
      <c r="G19" s="309"/>
      <c r="H19" s="309"/>
      <c r="I19" s="172"/>
      <c r="K19" s="9"/>
      <c r="L19" s="9"/>
      <c r="M19" s="9"/>
      <c r="N19" s="9"/>
      <c r="O19" s="9"/>
      <c r="P19" s="9"/>
      <c r="Q19" s="9">
        <f t="shared" si="6"/>
        <v>0</v>
      </c>
      <c r="R19" s="9"/>
      <c r="S19" s="9" t="str">
        <f>VLOOKUP($C18,{"29 - Psychiatrie (Erwachsene)","Einrichtungen2";"30 - Kinder- und Jugendpsychiatrie","Einrichtungen2";"31 - Psychosomatik","Einrichtungen2";"00 - Bitte eine Fachabteilung auswählen","Leer";0,"Leer";"","Leer"},2,0)</f>
        <v>Leer</v>
      </c>
      <c r="T19" s="9" t="str">
        <f>VLOOKUP($C19,{"29 - Psychiatrie (Erwachsene)","Ausnahmetatbestand";"30 - Kinder- und Jugendpsychiatrie","Ausnahmetatbestand";"31 - Psychosomatik","Ausnahmetatbestand";"00 - Bitte eine Fachabteilung auswählen","Leer";0,"Leer";"","Leer"},2,0)</f>
        <v>Leer</v>
      </c>
      <c r="U19" s="9">
        <f>VLOOKUP($C19,{"29 - Psychiatrie (Erwachsene)",1;"30 - Kinder- und Jugendpsychiatrie",1;"31 - Psychosomatik",1;"00 - Bitte eine Fachabteilung auswählen",0;0,0;"",0},2,0)</f>
        <v>0</v>
      </c>
      <c r="V19" s="9">
        <f t="shared" si="1"/>
        <v>0</v>
      </c>
      <c r="W19" s="9">
        <f t="shared" si="2"/>
        <v>0</v>
      </c>
      <c r="X19" s="9">
        <f t="shared" si="3"/>
        <v>0</v>
      </c>
      <c r="Y19" s="9">
        <f t="shared" si="4"/>
        <v>0</v>
      </c>
      <c r="Z19" s="9">
        <f t="shared" si="5"/>
        <v>0</v>
      </c>
      <c r="AA19" s="9"/>
      <c r="AB19" s="9"/>
      <c r="AC19" s="9"/>
      <c r="AD19" s="9"/>
    </row>
    <row r="20" spans="2:30" s="30" customFormat="1" ht="15" customHeight="1" x14ac:dyDescent="0.25">
      <c r="B20" s="78" t="str">
        <f t="shared" si="7"/>
        <v>!!!</v>
      </c>
      <c r="C20" s="271"/>
      <c r="D20" s="308"/>
      <c r="E20" s="308"/>
      <c r="F20" s="309"/>
      <c r="G20" s="309"/>
      <c r="H20" s="309"/>
      <c r="I20" s="172"/>
      <c r="K20" s="9"/>
      <c r="L20" s="9"/>
      <c r="M20" s="9"/>
      <c r="N20" s="9"/>
      <c r="O20" s="9"/>
      <c r="P20" s="9"/>
      <c r="Q20" s="9">
        <f t="shared" si="6"/>
        <v>0</v>
      </c>
      <c r="R20" s="9"/>
      <c r="S20" s="9" t="str">
        <f>VLOOKUP($C19,{"29 - Psychiatrie (Erwachsene)","Einrichtungen2";"30 - Kinder- und Jugendpsychiatrie","Einrichtungen2";"31 - Psychosomatik","Einrichtungen2";"00 - Bitte eine Fachabteilung auswählen","Leer";0,"Leer";"","Leer"},2,0)</f>
        <v>Leer</v>
      </c>
      <c r="T20" s="9" t="str">
        <f>VLOOKUP($C20,{"29 - Psychiatrie (Erwachsene)","Ausnahmetatbestand";"30 - Kinder- und Jugendpsychiatrie","Ausnahmetatbestand";"31 - Psychosomatik","Ausnahmetatbestand";"00 - Bitte eine Fachabteilung auswählen","Leer";0,"Leer";"","Leer"},2,0)</f>
        <v>Leer</v>
      </c>
      <c r="U20" s="9">
        <f>VLOOKUP($C20,{"29 - Psychiatrie (Erwachsene)",1;"30 - Kinder- und Jugendpsychiatrie",1;"31 - Psychosomatik",1;"00 - Bitte eine Fachabteilung auswählen",0;0,0;"",0},2,0)</f>
        <v>0</v>
      </c>
      <c r="V20" s="9">
        <f t="shared" si="1"/>
        <v>0</v>
      </c>
      <c r="W20" s="9">
        <f t="shared" si="2"/>
        <v>0</v>
      </c>
      <c r="X20" s="9">
        <f t="shared" si="3"/>
        <v>0</v>
      </c>
      <c r="Y20" s="9">
        <f t="shared" si="4"/>
        <v>0</v>
      </c>
      <c r="Z20" s="9">
        <f t="shared" si="5"/>
        <v>0</v>
      </c>
      <c r="AA20" s="9"/>
      <c r="AB20" s="9"/>
      <c r="AC20" s="9"/>
      <c r="AD20" s="9"/>
    </row>
    <row r="21" spans="2:30" s="30" customFormat="1" ht="15" customHeight="1" x14ac:dyDescent="0.25">
      <c r="B21" s="78" t="str">
        <f t="shared" si="7"/>
        <v>!!!</v>
      </c>
      <c r="C21" s="271"/>
      <c r="D21" s="308"/>
      <c r="E21" s="308"/>
      <c r="F21" s="309"/>
      <c r="G21" s="309"/>
      <c r="H21" s="309"/>
      <c r="I21" s="172"/>
      <c r="K21" s="9"/>
      <c r="L21" s="9"/>
      <c r="M21" s="9"/>
      <c r="N21" s="9"/>
      <c r="O21" s="9"/>
      <c r="P21" s="9"/>
      <c r="Q21" s="9">
        <f t="shared" si="6"/>
        <v>0</v>
      </c>
      <c r="R21" s="9"/>
      <c r="S21" s="9" t="str">
        <f>VLOOKUP($C20,{"29 - Psychiatrie (Erwachsene)","Einrichtungen2";"30 - Kinder- und Jugendpsychiatrie","Einrichtungen2";"31 - Psychosomatik","Einrichtungen2";"00 - Bitte eine Fachabteilung auswählen","Leer";0,"Leer";"","Leer"},2,0)</f>
        <v>Leer</v>
      </c>
      <c r="T21" s="9" t="str">
        <f>VLOOKUP($C21,{"29 - Psychiatrie (Erwachsene)","Ausnahmetatbestand";"30 - Kinder- und Jugendpsychiatrie","Ausnahmetatbestand";"31 - Psychosomatik","Ausnahmetatbestand";"00 - Bitte eine Fachabteilung auswählen","Leer";0,"Leer";"","Leer"},2,0)</f>
        <v>Leer</v>
      </c>
      <c r="U21" s="9">
        <f>VLOOKUP($C21,{"29 - Psychiatrie (Erwachsene)",1;"30 - Kinder- und Jugendpsychiatrie",1;"31 - Psychosomatik",1;"00 - Bitte eine Fachabteilung auswählen",0;0,0;"",0},2,0)</f>
        <v>0</v>
      </c>
      <c r="V21" s="9">
        <f t="shared" si="1"/>
        <v>0</v>
      </c>
      <c r="W21" s="9">
        <f t="shared" si="2"/>
        <v>0</v>
      </c>
      <c r="X21" s="9">
        <f t="shared" si="3"/>
        <v>0</v>
      </c>
      <c r="Y21" s="9">
        <f t="shared" si="4"/>
        <v>0</v>
      </c>
      <c r="Z21" s="9">
        <f t="shared" si="5"/>
        <v>0</v>
      </c>
      <c r="AA21" s="9"/>
      <c r="AB21" s="9"/>
      <c r="AC21" s="9"/>
      <c r="AD21" s="9"/>
    </row>
    <row r="22" spans="2:30" s="30" customFormat="1" ht="15" customHeight="1" x14ac:dyDescent="0.25">
      <c r="B22" s="78" t="str">
        <f t="shared" si="7"/>
        <v>!!!</v>
      </c>
      <c r="C22" s="271"/>
      <c r="D22" s="308"/>
      <c r="E22" s="308"/>
      <c r="F22" s="309"/>
      <c r="G22" s="309"/>
      <c r="H22" s="309"/>
      <c r="I22" s="172"/>
      <c r="K22" s="9"/>
      <c r="L22" s="9"/>
      <c r="M22" s="9"/>
      <c r="N22" s="9"/>
      <c r="O22" s="9"/>
      <c r="P22" s="9"/>
      <c r="Q22" s="9">
        <f t="shared" si="6"/>
        <v>0</v>
      </c>
      <c r="R22" s="9"/>
      <c r="S22" s="9" t="str">
        <f>VLOOKUP($C21,{"29 - Psychiatrie (Erwachsene)","Einrichtungen2";"30 - Kinder- und Jugendpsychiatrie","Einrichtungen2";"31 - Psychosomatik","Einrichtungen2";"00 - Bitte eine Fachabteilung auswählen","Leer";0,"Leer";"","Leer"},2,0)</f>
        <v>Leer</v>
      </c>
      <c r="T22" s="9" t="str">
        <f>VLOOKUP($C22,{"29 - Psychiatrie (Erwachsene)","Ausnahmetatbestand";"30 - Kinder- und Jugendpsychiatrie","Ausnahmetatbestand";"31 - Psychosomatik","Ausnahmetatbestand";"00 - Bitte eine Fachabteilung auswählen","Leer";0,"Leer";"","Leer"},2,0)</f>
        <v>Leer</v>
      </c>
      <c r="U22" s="9">
        <f>VLOOKUP($C22,{"29 - Psychiatrie (Erwachsene)",1;"30 - Kinder- und Jugendpsychiatrie",1;"31 - Psychosomatik",1;"00 - Bitte eine Fachabteilung auswählen",0;0,0;"",0},2,0)</f>
        <v>0</v>
      </c>
      <c r="V22" s="9">
        <f t="shared" si="1"/>
        <v>0</v>
      </c>
      <c r="W22" s="9">
        <f t="shared" si="2"/>
        <v>0</v>
      </c>
      <c r="X22" s="9">
        <f t="shared" si="3"/>
        <v>0</v>
      </c>
      <c r="Y22" s="9">
        <f t="shared" si="4"/>
        <v>0</v>
      </c>
      <c r="Z22" s="9">
        <f t="shared" si="5"/>
        <v>0</v>
      </c>
      <c r="AA22" s="9"/>
      <c r="AB22" s="9"/>
      <c r="AC22" s="9"/>
      <c r="AD22" s="9"/>
    </row>
    <row r="23" spans="2:30" s="30" customFormat="1" ht="15" customHeight="1" x14ac:dyDescent="0.25">
      <c r="B23" s="78" t="str">
        <f t="shared" si="7"/>
        <v>!!!</v>
      </c>
      <c r="C23" s="271"/>
      <c r="D23" s="308"/>
      <c r="E23" s="308"/>
      <c r="F23" s="309"/>
      <c r="G23" s="309"/>
      <c r="H23" s="309"/>
      <c r="I23" s="172"/>
      <c r="K23" s="9"/>
      <c r="L23" s="9"/>
      <c r="M23" s="9"/>
      <c r="N23" s="9"/>
      <c r="O23" s="9"/>
      <c r="P23" s="9"/>
      <c r="Q23" s="9">
        <f t="shared" si="6"/>
        <v>0</v>
      </c>
      <c r="R23" s="9"/>
      <c r="S23" s="9" t="str">
        <f>VLOOKUP($C22,{"29 - Psychiatrie (Erwachsene)","Einrichtungen2";"30 - Kinder- und Jugendpsychiatrie","Einrichtungen2";"31 - Psychosomatik","Einrichtungen2";"00 - Bitte eine Fachabteilung auswählen","Leer";0,"Leer";"","Leer"},2,0)</f>
        <v>Leer</v>
      </c>
      <c r="T23" s="9" t="str">
        <f>VLOOKUP($C23,{"29 - Psychiatrie (Erwachsene)","Ausnahmetatbestand";"30 - Kinder- und Jugendpsychiatrie","Ausnahmetatbestand";"31 - Psychosomatik","Ausnahmetatbestand";"00 - Bitte eine Fachabteilung auswählen","Leer";0,"Leer";"","Leer"},2,0)</f>
        <v>Leer</v>
      </c>
      <c r="U23" s="9">
        <f>VLOOKUP($C23,{"29 - Psychiatrie (Erwachsene)",1;"30 - Kinder- und Jugendpsychiatrie",1;"31 - Psychosomatik",1;"00 - Bitte eine Fachabteilung auswählen",0;0,0;"",0},2,0)</f>
        <v>0</v>
      </c>
      <c r="V23" s="9">
        <f t="shared" si="1"/>
        <v>0</v>
      </c>
      <c r="W23" s="9">
        <f t="shared" si="2"/>
        <v>0</v>
      </c>
      <c r="X23" s="9">
        <f t="shared" si="3"/>
        <v>0</v>
      </c>
      <c r="Y23" s="9">
        <f t="shared" si="4"/>
        <v>0</v>
      </c>
      <c r="Z23" s="9">
        <f t="shared" si="5"/>
        <v>0</v>
      </c>
      <c r="AA23" s="9"/>
      <c r="AB23" s="9"/>
      <c r="AC23" s="9"/>
      <c r="AD23" s="9"/>
    </row>
    <row r="24" spans="2:30" s="30" customFormat="1" ht="15" customHeight="1" x14ac:dyDescent="0.25">
      <c r="B24" s="78" t="str">
        <f t="shared" si="7"/>
        <v>!!!</v>
      </c>
      <c r="C24" s="271"/>
      <c r="D24" s="308"/>
      <c r="E24" s="308"/>
      <c r="F24" s="309"/>
      <c r="G24" s="309"/>
      <c r="H24" s="309"/>
      <c r="I24" s="172"/>
      <c r="K24" s="9"/>
      <c r="L24" s="9"/>
      <c r="M24" s="9"/>
      <c r="N24" s="9"/>
      <c r="O24" s="9"/>
      <c r="P24" s="9"/>
      <c r="Q24" s="9">
        <f t="shared" si="6"/>
        <v>0</v>
      </c>
      <c r="R24" s="9"/>
      <c r="S24" s="9" t="str">
        <f>VLOOKUP($C23,{"29 - Psychiatrie (Erwachsene)","Einrichtungen2";"30 - Kinder- und Jugendpsychiatrie","Einrichtungen2";"31 - Psychosomatik","Einrichtungen2";"00 - Bitte eine Fachabteilung auswählen","Leer";0,"Leer";"","Leer"},2,0)</f>
        <v>Leer</v>
      </c>
      <c r="T24" s="9" t="str">
        <f>VLOOKUP($C24,{"29 - Psychiatrie (Erwachsene)","Ausnahmetatbestand";"30 - Kinder- und Jugendpsychiatrie","Ausnahmetatbestand";"31 - Psychosomatik","Ausnahmetatbestand";"00 - Bitte eine Fachabteilung auswählen","Leer";0,"Leer";"","Leer"},2,0)</f>
        <v>Leer</v>
      </c>
      <c r="U24" s="9">
        <f>VLOOKUP($C24,{"29 - Psychiatrie (Erwachsene)",1;"30 - Kinder- und Jugendpsychiatrie",1;"31 - Psychosomatik",1;"00 - Bitte eine Fachabteilung auswählen",0;0,0;"",0},2,0)</f>
        <v>0</v>
      </c>
      <c r="V24" s="9">
        <f t="shared" si="1"/>
        <v>0</v>
      </c>
      <c r="W24" s="9">
        <f t="shared" si="2"/>
        <v>0</v>
      </c>
      <c r="X24" s="9">
        <f t="shared" si="3"/>
        <v>0</v>
      </c>
      <c r="Y24" s="9">
        <f t="shared" si="4"/>
        <v>0</v>
      </c>
      <c r="Z24" s="9">
        <f t="shared" si="5"/>
        <v>0</v>
      </c>
      <c r="AA24" s="9"/>
      <c r="AB24" s="9"/>
      <c r="AC24" s="9"/>
      <c r="AD24" s="9"/>
    </row>
    <row r="25" spans="2:30" s="30" customFormat="1" ht="15" customHeight="1" x14ac:dyDescent="0.25">
      <c r="B25" s="78" t="str">
        <f t="shared" si="7"/>
        <v>!!!</v>
      </c>
      <c r="C25" s="271"/>
      <c r="D25" s="308"/>
      <c r="E25" s="308"/>
      <c r="F25" s="309"/>
      <c r="G25" s="309"/>
      <c r="H25" s="309"/>
      <c r="I25" s="172"/>
      <c r="K25" s="9"/>
      <c r="L25" s="9"/>
      <c r="M25" s="9"/>
      <c r="N25" s="9"/>
      <c r="O25" s="9"/>
      <c r="P25" s="9"/>
      <c r="Q25" s="9">
        <f t="shared" si="6"/>
        <v>0</v>
      </c>
      <c r="R25" s="9"/>
      <c r="S25" s="9" t="str">
        <f>VLOOKUP($C24,{"29 - Psychiatrie (Erwachsene)","Einrichtungen2";"30 - Kinder- und Jugendpsychiatrie","Einrichtungen2";"31 - Psychosomatik","Einrichtungen2";"00 - Bitte eine Fachabteilung auswählen","Leer";0,"Leer";"","Leer"},2,0)</f>
        <v>Leer</v>
      </c>
      <c r="T25" s="9" t="str">
        <f>VLOOKUP($C25,{"29 - Psychiatrie (Erwachsene)","Ausnahmetatbestand";"30 - Kinder- und Jugendpsychiatrie","Ausnahmetatbestand";"31 - Psychosomatik","Ausnahmetatbestand";"00 - Bitte eine Fachabteilung auswählen","Leer";0,"Leer";"","Leer"},2,0)</f>
        <v>Leer</v>
      </c>
      <c r="U25" s="9">
        <f>VLOOKUP($C25,{"29 - Psychiatrie (Erwachsene)",1;"30 - Kinder- und Jugendpsychiatrie",1;"31 - Psychosomatik",1;"00 - Bitte eine Fachabteilung auswählen",0;0,0;"",0},2,0)</f>
        <v>0</v>
      </c>
      <c r="V25" s="9">
        <f t="shared" si="1"/>
        <v>0</v>
      </c>
      <c r="W25" s="9">
        <f t="shared" si="2"/>
        <v>0</v>
      </c>
      <c r="X25" s="9">
        <f t="shared" si="3"/>
        <v>0</v>
      </c>
      <c r="Y25" s="9">
        <f t="shared" si="4"/>
        <v>0</v>
      </c>
      <c r="Z25" s="9">
        <f t="shared" si="5"/>
        <v>0</v>
      </c>
      <c r="AA25" s="9"/>
      <c r="AB25" s="9"/>
      <c r="AC25" s="9"/>
      <c r="AD25" s="9"/>
    </row>
    <row r="26" spans="2:30" s="30" customFormat="1" ht="15" customHeight="1" x14ac:dyDescent="0.25">
      <c r="B26" s="78" t="str">
        <f t="shared" si="7"/>
        <v>!!!</v>
      </c>
      <c r="C26" s="271"/>
      <c r="D26" s="308"/>
      <c r="E26" s="308"/>
      <c r="F26" s="309"/>
      <c r="G26" s="309"/>
      <c r="H26" s="309"/>
      <c r="I26" s="172"/>
      <c r="K26" s="9"/>
      <c r="L26" s="9"/>
      <c r="M26" s="9"/>
      <c r="N26" s="9"/>
      <c r="O26" s="9"/>
      <c r="P26" s="9"/>
      <c r="Q26" s="9">
        <f t="shared" si="6"/>
        <v>0</v>
      </c>
      <c r="R26" s="9"/>
      <c r="S26" s="9" t="str">
        <f>VLOOKUP($C25,{"29 - Psychiatrie (Erwachsene)","Einrichtungen2";"30 - Kinder- und Jugendpsychiatrie","Einrichtungen2";"31 - Psychosomatik","Einrichtungen2";"00 - Bitte eine Fachabteilung auswählen","Leer";0,"Leer";"","Leer"},2,0)</f>
        <v>Leer</v>
      </c>
      <c r="T26" s="9" t="str">
        <f>VLOOKUP($C26,{"29 - Psychiatrie (Erwachsene)","Ausnahmetatbestand";"30 - Kinder- und Jugendpsychiatrie","Ausnahmetatbestand";"31 - Psychosomatik","Ausnahmetatbestand";"00 - Bitte eine Fachabteilung auswählen","Leer";0,"Leer";"","Leer"},2,0)</f>
        <v>Leer</v>
      </c>
      <c r="U26" s="9">
        <f>VLOOKUP($C26,{"29 - Psychiatrie (Erwachsene)",1;"30 - Kinder- und Jugendpsychiatrie",1;"31 - Psychosomatik",1;"00 - Bitte eine Fachabteilung auswählen",0;0,0;"",0},2,0)</f>
        <v>0</v>
      </c>
      <c r="V26" s="9">
        <f t="shared" si="1"/>
        <v>0</v>
      </c>
      <c r="W26" s="9">
        <f t="shared" si="2"/>
        <v>0</v>
      </c>
      <c r="X26" s="9">
        <f t="shared" si="3"/>
        <v>0</v>
      </c>
      <c r="Y26" s="9">
        <f t="shared" si="4"/>
        <v>0</v>
      </c>
      <c r="Z26" s="9">
        <f t="shared" si="5"/>
        <v>0</v>
      </c>
      <c r="AA26" s="9"/>
      <c r="AB26" s="9"/>
      <c r="AC26" s="9"/>
      <c r="AD26" s="9"/>
    </row>
    <row r="27" spans="2:30" s="30" customFormat="1" ht="15" customHeight="1" x14ac:dyDescent="0.25">
      <c r="B27" s="78" t="str">
        <f t="shared" si="7"/>
        <v>!!!</v>
      </c>
      <c r="C27" s="271"/>
      <c r="D27" s="308"/>
      <c r="E27" s="308"/>
      <c r="F27" s="309"/>
      <c r="G27" s="309"/>
      <c r="H27" s="309"/>
      <c r="I27" s="172"/>
      <c r="K27" s="9"/>
      <c r="L27" s="9"/>
      <c r="M27" s="9"/>
      <c r="N27" s="9"/>
      <c r="O27" s="9"/>
      <c r="P27" s="9"/>
      <c r="Q27" s="9">
        <f t="shared" si="6"/>
        <v>0</v>
      </c>
      <c r="R27" s="9"/>
      <c r="S27" s="9" t="str">
        <f>VLOOKUP($C26,{"29 - Psychiatrie (Erwachsene)","Einrichtungen2";"30 - Kinder- und Jugendpsychiatrie","Einrichtungen2";"31 - Psychosomatik","Einrichtungen2";"00 - Bitte eine Fachabteilung auswählen","Leer";0,"Leer";"","Leer"},2,0)</f>
        <v>Leer</v>
      </c>
      <c r="T27" s="9" t="str">
        <f>VLOOKUP($C27,{"29 - Psychiatrie (Erwachsene)","Ausnahmetatbestand";"30 - Kinder- und Jugendpsychiatrie","Ausnahmetatbestand";"31 - Psychosomatik","Ausnahmetatbestand";"00 - Bitte eine Fachabteilung auswählen","Leer";0,"Leer";"","Leer"},2,0)</f>
        <v>Leer</v>
      </c>
      <c r="U27" s="9">
        <f>VLOOKUP($C27,{"29 - Psychiatrie (Erwachsene)",1;"30 - Kinder- und Jugendpsychiatrie",1;"31 - Psychosomatik",1;"00 - Bitte eine Fachabteilung auswählen",0;0,0;"",0},2,0)</f>
        <v>0</v>
      </c>
      <c r="V27" s="9">
        <f t="shared" si="1"/>
        <v>0</v>
      </c>
      <c r="W27" s="9">
        <f t="shared" si="2"/>
        <v>0</v>
      </c>
      <c r="X27" s="9">
        <f t="shared" si="3"/>
        <v>0</v>
      </c>
      <c r="Y27" s="9">
        <f t="shared" si="4"/>
        <v>0</v>
      </c>
      <c r="Z27" s="9">
        <f t="shared" si="5"/>
        <v>0</v>
      </c>
      <c r="AA27" s="9"/>
      <c r="AB27" s="9"/>
      <c r="AC27" s="9"/>
      <c r="AD27" s="9"/>
    </row>
    <row r="28" spans="2:30" s="30" customFormat="1" ht="15" customHeight="1" x14ac:dyDescent="0.25">
      <c r="B28" s="78" t="str">
        <f t="shared" si="7"/>
        <v>!!!</v>
      </c>
      <c r="C28" s="271"/>
      <c r="D28" s="308"/>
      <c r="E28" s="308"/>
      <c r="F28" s="309"/>
      <c r="G28" s="309"/>
      <c r="H28" s="309"/>
      <c r="I28" s="172"/>
      <c r="K28" s="9"/>
      <c r="L28" s="9"/>
      <c r="M28" s="9"/>
      <c r="N28" s="9"/>
      <c r="O28" s="9"/>
      <c r="P28" s="9"/>
      <c r="Q28" s="9">
        <f t="shared" si="6"/>
        <v>0</v>
      </c>
      <c r="R28" s="9"/>
      <c r="S28" s="9" t="str">
        <f>VLOOKUP($C27,{"29 - Psychiatrie (Erwachsene)","Einrichtungen2";"30 - Kinder- und Jugendpsychiatrie","Einrichtungen2";"31 - Psychosomatik","Einrichtungen2";"00 - Bitte eine Fachabteilung auswählen","Leer";0,"Leer";"","Leer"},2,0)</f>
        <v>Leer</v>
      </c>
      <c r="T28" s="9" t="str">
        <f>VLOOKUP($C28,{"29 - Psychiatrie (Erwachsene)","Ausnahmetatbestand";"30 - Kinder- und Jugendpsychiatrie","Ausnahmetatbestand";"31 - Psychosomatik","Ausnahmetatbestand";"00 - Bitte eine Fachabteilung auswählen","Leer";0,"Leer";"","Leer"},2,0)</f>
        <v>Leer</v>
      </c>
      <c r="U28" s="9">
        <f>VLOOKUP($C28,{"29 - Psychiatrie (Erwachsene)",1;"30 - Kinder- und Jugendpsychiatrie",1;"31 - Psychosomatik",1;"00 - Bitte eine Fachabteilung auswählen",0;0,0;"",0},2,0)</f>
        <v>0</v>
      </c>
      <c r="V28" s="9">
        <f t="shared" si="1"/>
        <v>0</v>
      </c>
      <c r="W28" s="9">
        <f t="shared" si="2"/>
        <v>0</v>
      </c>
      <c r="X28" s="9">
        <f t="shared" si="3"/>
        <v>0</v>
      </c>
      <c r="Y28" s="9">
        <f t="shared" si="4"/>
        <v>0</v>
      </c>
      <c r="Z28" s="9">
        <f t="shared" si="5"/>
        <v>0</v>
      </c>
      <c r="AA28" s="9"/>
      <c r="AB28" s="9"/>
      <c r="AC28" s="9"/>
      <c r="AD28" s="9"/>
    </row>
    <row r="29" spans="2:30" s="30" customFormat="1" ht="15" customHeight="1" x14ac:dyDescent="0.25">
      <c r="B29" s="78" t="str">
        <f t="shared" si="7"/>
        <v>!!!</v>
      </c>
      <c r="C29" s="271"/>
      <c r="D29" s="308"/>
      <c r="E29" s="308"/>
      <c r="F29" s="309"/>
      <c r="G29" s="309"/>
      <c r="H29" s="309"/>
      <c r="I29" s="172"/>
      <c r="K29" s="9"/>
      <c r="L29" s="9"/>
      <c r="M29" s="9"/>
      <c r="N29" s="9"/>
      <c r="O29" s="9"/>
      <c r="P29" s="9"/>
      <c r="Q29" s="9">
        <f t="shared" si="6"/>
        <v>0</v>
      </c>
      <c r="R29" s="9"/>
      <c r="S29" s="9" t="str">
        <f>VLOOKUP($C28,{"29 - Psychiatrie (Erwachsene)","Einrichtungen2";"30 - Kinder- und Jugendpsychiatrie","Einrichtungen2";"31 - Psychosomatik","Einrichtungen2";"00 - Bitte eine Fachabteilung auswählen","Leer";0,"Leer";"","Leer"},2,0)</f>
        <v>Leer</v>
      </c>
      <c r="T29" s="9" t="str">
        <f>VLOOKUP($C29,{"29 - Psychiatrie (Erwachsene)","Ausnahmetatbestand";"30 - Kinder- und Jugendpsychiatrie","Ausnahmetatbestand";"31 - Psychosomatik","Ausnahmetatbestand";"00 - Bitte eine Fachabteilung auswählen","Leer";0,"Leer";"","Leer"},2,0)</f>
        <v>Leer</v>
      </c>
      <c r="U29" s="9">
        <f>VLOOKUP($C29,{"29 - Psychiatrie (Erwachsene)",1;"30 - Kinder- und Jugendpsychiatrie",1;"31 - Psychosomatik",1;"00 - Bitte eine Fachabteilung auswählen",0;0,0;"",0},2,0)</f>
        <v>0</v>
      </c>
      <c r="V29" s="9">
        <f t="shared" si="1"/>
        <v>0</v>
      </c>
      <c r="W29" s="9">
        <f t="shared" si="2"/>
        <v>0</v>
      </c>
      <c r="X29" s="9">
        <f t="shared" si="3"/>
        <v>0</v>
      </c>
      <c r="Y29" s="9">
        <f t="shared" si="4"/>
        <v>0</v>
      </c>
      <c r="Z29" s="9">
        <f t="shared" si="5"/>
        <v>0</v>
      </c>
      <c r="AA29" s="9"/>
      <c r="AB29" s="9"/>
      <c r="AC29" s="9"/>
      <c r="AD29" s="9"/>
    </row>
    <row r="30" spans="2:30" s="30" customFormat="1" ht="15" customHeight="1" x14ac:dyDescent="0.25">
      <c r="B30" s="78" t="str">
        <f t="shared" si="7"/>
        <v>!!!</v>
      </c>
      <c r="C30" s="271"/>
      <c r="D30" s="308"/>
      <c r="E30" s="308"/>
      <c r="F30" s="309"/>
      <c r="G30" s="309"/>
      <c r="H30" s="309"/>
      <c r="I30" s="172"/>
      <c r="K30" s="9"/>
      <c r="L30" s="9"/>
      <c r="M30" s="9"/>
      <c r="N30" s="9"/>
      <c r="O30" s="9"/>
      <c r="P30" s="9"/>
      <c r="Q30" s="9">
        <f t="shared" si="6"/>
        <v>0</v>
      </c>
      <c r="R30" s="9"/>
      <c r="S30" s="9" t="str">
        <f>VLOOKUP($C29,{"29 - Psychiatrie (Erwachsene)","Einrichtungen2";"30 - Kinder- und Jugendpsychiatrie","Einrichtungen2";"31 - Psychosomatik","Einrichtungen2";"00 - Bitte eine Fachabteilung auswählen","Leer";0,"Leer";"","Leer"},2,0)</f>
        <v>Leer</v>
      </c>
      <c r="T30" s="9" t="str">
        <f>VLOOKUP($C30,{"29 - Psychiatrie (Erwachsene)","Ausnahmetatbestand";"30 - Kinder- und Jugendpsychiatrie","Ausnahmetatbestand";"31 - Psychosomatik","Ausnahmetatbestand";"00 - Bitte eine Fachabteilung auswählen","Leer";0,"Leer";"","Leer"},2,0)</f>
        <v>Leer</v>
      </c>
      <c r="U30" s="9">
        <f>VLOOKUP($C30,{"29 - Psychiatrie (Erwachsene)",1;"30 - Kinder- und Jugendpsychiatrie",1;"31 - Psychosomatik",1;"00 - Bitte eine Fachabteilung auswählen",0;0,0;"",0},2,0)</f>
        <v>0</v>
      </c>
      <c r="V30" s="9">
        <f t="shared" si="1"/>
        <v>0</v>
      </c>
      <c r="W30" s="9">
        <f t="shared" si="2"/>
        <v>0</v>
      </c>
      <c r="X30" s="9">
        <f t="shared" si="3"/>
        <v>0</v>
      </c>
      <c r="Y30" s="9">
        <f t="shared" si="4"/>
        <v>0</v>
      </c>
      <c r="Z30" s="9">
        <f t="shared" si="5"/>
        <v>0</v>
      </c>
      <c r="AA30" s="9"/>
      <c r="AB30" s="9"/>
      <c r="AC30" s="9"/>
      <c r="AD30" s="9"/>
    </row>
    <row r="31" spans="2:30" s="30" customFormat="1" ht="15" customHeight="1" x14ac:dyDescent="0.25">
      <c r="B31" s="78" t="str">
        <f t="shared" si="7"/>
        <v>!!!</v>
      </c>
      <c r="C31" s="271"/>
      <c r="D31" s="308"/>
      <c r="E31" s="308"/>
      <c r="F31" s="309"/>
      <c r="G31" s="309"/>
      <c r="H31" s="309"/>
      <c r="I31" s="172"/>
      <c r="K31" s="9"/>
      <c r="L31" s="9"/>
      <c r="M31" s="9"/>
      <c r="N31" s="9"/>
      <c r="O31" s="9"/>
      <c r="P31" s="9"/>
      <c r="Q31" s="9">
        <f t="shared" si="6"/>
        <v>0</v>
      </c>
      <c r="R31" s="9"/>
      <c r="S31" s="9" t="str">
        <f>VLOOKUP($C30,{"29 - Psychiatrie (Erwachsene)","Einrichtungen2";"30 - Kinder- und Jugendpsychiatrie","Einrichtungen2";"31 - Psychosomatik","Einrichtungen2";"00 - Bitte eine Fachabteilung auswählen","Leer";0,"Leer";"","Leer"},2,0)</f>
        <v>Leer</v>
      </c>
      <c r="T31" s="9" t="str">
        <f>VLOOKUP($C31,{"29 - Psychiatrie (Erwachsene)","Ausnahmetatbestand";"30 - Kinder- und Jugendpsychiatrie","Ausnahmetatbestand";"31 - Psychosomatik","Ausnahmetatbestand";"00 - Bitte eine Fachabteilung auswählen","Leer";0,"Leer";"","Leer"},2,0)</f>
        <v>Leer</v>
      </c>
      <c r="U31" s="9">
        <f>VLOOKUP($C31,{"29 - Psychiatrie (Erwachsene)",1;"30 - Kinder- und Jugendpsychiatrie",1;"31 - Psychosomatik",1;"00 - Bitte eine Fachabteilung auswählen",0;0,0;"",0},2,0)</f>
        <v>0</v>
      </c>
      <c r="V31" s="9">
        <f t="shared" si="1"/>
        <v>0</v>
      </c>
      <c r="W31" s="9">
        <f t="shared" si="2"/>
        <v>0</v>
      </c>
      <c r="X31" s="9">
        <f t="shared" si="3"/>
        <v>0</v>
      </c>
      <c r="Y31" s="9">
        <f t="shared" si="4"/>
        <v>0</v>
      </c>
      <c r="Z31" s="9">
        <f t="shared" si="5"/>
        <v>0</v>
      </c>
      <c r="AA31" s="9"/>
      <c r="AB31" s="9"/>
      <c r="AC31" s="9"/>
      <c r="AD31" s="9"/>
    </row>
    <row r="32" spans="2:30" s="30" customFormat="1" ht="15" customHeight="1" x14ac:dyDescent="0.25">
      <c r="B32" s="78" t="str">
        <f t="shared" si="7"/>
        <v>!!!</v>
      </c>
      <c r="C32" s="271"/>
      <c r="D32" s="308"/>
      <c r="E32" s="308"/>
      <c r="F32" s="309"/>
      <c r="G32" s="309"/>
      <c r="H32" s="309"/>
      <c r="I32" s="172"/>
      <c r="K32" s="9"/>
      <c r="L32" s="9"/>
      <c r="M32" s="9"/>
      <c r="N32" s="9"/>
      <c r="O32" s="9"/>
      <c r="P32" s="9"/>
      <c r="Q32" s="9">
        <f t="shared" si="6"/>
        <v>0</v>
      </c>
      <c r="R32" s="9"/>
      <c r="S32" s="9" t="str">
        <f>VLOOKUP($C31,{"29 - Psychiatrie (Erwachsene)","Einrichtungen2";"30 - Kinder- und Jugendpsychiatrie","Einrichtungen2";"31 - Psychosomatik","Einrichtungen2";"00 - Bitte eine Fachabteilung auswählen","Leer";0,"Leer";"","Leer"},2,0)</f>
        <v>Leer</v>
      </c>
      <c r="T32" s="9" t="str">
        <f>VLOOKUP($C32,{"29 - Psychiatrie (Erwachsene)","Ausnahmetatbestand";"30 - Kinder- und Jugendpsychiatrie","Ausnahmetatbestand";"31 - Psychosomatik","Ausnahmetatbestand";"00 - Bitte eine Fachabteilung auswählen","Leer";0,"Leer";"","Leer"},2,0)</f>
        <v>Leer</v>
      </c>
      <c r="U32" s="9">
        <f>VLOOKUP($C32,{"29 - Psychiatrie (Erwachsene)",1;"30 - Kinder- und Jugendpsychiatrie",1;"31 - Psychosomatik",1;"00 - Bitte eine Fachabteilung auswählen",0;0,0;"",0},2,0)</f>
        <v>0</v>
      </c>
      <c r="V32" s="9">
        <f t="shared" si="1"/>
        <v>0</v>
      </c>
      <c r="W32" s="9">
        <f t="shared" si="2"/>
        <v>0</v>
      </c>
      <c r="X32" s="9">
        <f t="shared" si="3"/>
        <v>0</v>
      </c>
      <c r="Y32" s="9">
        <f t="shared" si="4"/>
        <v>0</v>
      </c>
      <c r="Z32" s="9">
        <f t="shared" si="5"/>
        <v>0</v>
      </c>
      <c r="AA32" s="9"/>
      <c r="AB32" s="9"/>
      <c r="AC32" s="9"/>
      <c r="AD32" s="9"/>
    </row>
    <row r="33" spans="2:30" s="30" customFormat="1" ht="15" customHeight="1" x14ac:dyDescent="0.25">
      <c r="B33" s="78" t="str">
        <f t="shared" si="7"/>
        <v>!!!</v>
      </c>
      <c r="C33" s="271"/>
      <c r="D33" s="308"/>
      <c r="E33" s="308"/>
      <c r="F33" s="309"/>
      <c r="G33" s="309"/>
      <c r="H33" s="309"/>
      <c r="I33" s="172"/>
      <c r="K33" s="9"/>
      <c r="L33" s="9"/>
      <c r="M33" s="9"/>
      <c r="N33" s="9"/>
      <c r="O33" s="9"/>
      <c r="P33" s="9"/>
      <c r="Q33" s="9">
        <f t="shared" si="6"/>
        <v>0</v>
      </c>
      <c r="R33" s="9"/>
      <c r="S33" s="9" t="str">
        <f>VLOOKUP($C32,{"29 - Psychiatrie (Erwachsene)","Einrichtungen2";"30 - Kinder- und Jugendpsychiatrie","Einrichtungen2";"31 - Psychosomatik","Einrichtungen2";"00 - Bitte eine Fachabteilung auswählen","Leer";0,"Leer";"","Leer"},2,0)</f>
        <v>Leer</v>
      </c>
      <c r="T33" s="9" t="str">
        <f>VLOOKUP($C33,{"29 - Psychiatrie (Erwachsene)","Ausnahmetatbestand";"30 - Kinder- und Jugendpsychiatrie","Ausnahmetatbestand";"31 - Psychosomatik","Ausnahmetatbestand";"00 - Bitte eine Fachabteilung auswählen","Leer";0,"Leer";"","Leer"},2,0)</f>
        <v>Leer</v>
      </c>
      <c r="U33" s="9">
        <f>VLOOKUP($C33,{"29 - Psychiatrie (Erwachsene)",1;"30 - Kinder- und Jugendpsychiatrie",1;"31 - Psychosomatik",1;"00 - Bitte eine Fachabteilung auswählen",0;0,0;"",0},2,0)</f>
        <v>0</v>
      </c>
      <c r="V33" s="9">
        <f t="shared" si="1"/>
        <v>0</v>
      </c>
      <c r="W33" s="9">
        <f t="shared" si="2"/>
        <v>0</v>
      </c>
      <c r="X33" s="9">
        <f t="shared" si="3"/>
        <v>0</v>
      </c>
      <c r="Y33" s="9">
        <f t="shared" si="4"/>
        <v>0</v>
      </c>
      <c r="Z33" s="9">
        <f t="shared" si="5"/>
        <v>0</v>
      </c>
      <c r="AA33" s="9"/>
      <c r="AB33" s="9"/>
      <c r="AC33" s="9"/>
      <c r="AD33" s="9"/>
    </row>
    <row r="34" spans="2:30" s="30" customFormat="1" ht="15" customHeight="1" x14ac:dyDescent="0.25">
      <c r="B34" s="78" t="str">
        <f t="shared" si="7"/>
        <v>!!!</v>
      </c>
      <c r="C34" s="271"/>
      <c r="D34" s="308"/>
      <c r="E34" s="308"/>
      <c r="F34" s="309"/>
      <c r="G34" s="309"/>
      <c r="H34" s="309"/>
      <c r="I34" s="172"/>
      <c r="K34" s="9"/>
      <c r="L34" s="9"/>
      <c r="M34" s="9"/>
      <c r="N34" s="9"/>
      <c r="O34" s="9"/>
      <c r="P34" s="9"/>
      <c r="Q34" s="9">
        <f t="shared" si="6"/>
        <v>0</v>
      </c>
      <c r="R34" s="9"/>
      <c r="S34" s="9" t="str">
        <f>VLOOKUP($C33,{"29 - Psychiatrie (Erwachsene)","Einrichtungen2";"30 - Kinder- und Jugendpsychiatrie","Einrichtungen2";"31 - Psychosomatik","Einrichtungen2";"00 - Bitte eine Fachabteilung auswählen","Leer";0,"Leer";"","Leer"},2,0)</f>
        <v>Leer</v>
      </c>
      <c r="T34" s="9" t="str">
        <f>VLOOKUP($C34,{"29 - Psychiatrie (Erwachsene)","Ausnahmetatbestand";"30 - Kinder- und Jugendpsychiatrie","Ausnahmetatbestand";"31 - Psychosomatik","Ausnahmetatbestand";"00 - Bitte eine Fachabteilung auswählen","Leer";0,"Leer";"","Leer"},2,0)</f>
        <v>Leer</v>
      </c>
      <c r="U34" s="9">
        <f>VLOOKUP($C34,{"29 - Psychiatrie (Erwachsene)",1;"30 - Kinder- und Jugendpsychiatrie",1;"31 - Psychosomatik",1;"00 - Bitte eine Fachabteilung auswählen",0;0,0;"",0},2,0)</f>
        <v>0</v>
      </c>
      <c r="V34" s="9">
        <f t="shared" si="1"/>
        <v>0</v>
      </c>
      <c r="W34" s="9">
        <f t="shared" si="2"/>
        <v>0</v>
      </c>
      <c r="X34" s="9">
        <f t="shared" si="3"/>
        <v>0</v>
      </c>
      <c r="Y34" s="9">
        <f t="shared" si="4"/>
        <v>0</v>
      </c>
      <c r="Z34" s="9">
        <f t="shared" si="5"/>
        <v>0</v>
      </c>
      <c r="AA34" s="9"/>
      <c r="AB34" s="9"/>
      <c r="AC34" s="9"/>
      <c r="AD34" s="9"/>
    </row>
    <row r="35" spans="2:30" s="30" customFormat="1" ht="15" customHeight="1" x14ac:dyDescent="0.25">
      <c r="B35" s="78" t="str">
        <f t="shared" si="7"/>
        <v>!!!</v>
      </c>
      <c r="C35" s="271"/>
      <c r="D35" s="308"/>
      <c r="E35" s="308"/>
      <c r="F35" s="309"/>
      <c r="G35" s="309"/>
      <c r="H35" s="309"/>
      <c r="I35" s="172"/>
      <c r="K35" s="9"/>
      <c r="L35" s="9"/>
      <c r="M35" s="9"/>
      <c r="N35" s="9"/>
      <c r="O35" s="9"/>
      <c r="P35" s="9"/>
      <c r="Q35" s="9">
        <f t="shared" si="6"/>
        <v>0</v>
      </c>
      <c r="R35" s="9"/>
      <c r="S35" s="9" t="str">
        <f>VLOOKUP($C34,{"29 - Psychiatrie (Erwachsene)","Einrichtungen2";"30 - Kinder- und Jugendpsychiatrie","Einrichtungen2";"31 - Psychosomatik","Einrichtungen2";"00 - Bitte eine Fachabteilung auswählen","Leer";0,"Leer";"","Leer"},2,0)</f>
        <v>Leer</v>
      </c>
      <c r="T35" s="9" t="str">
        <f>VLOOKUP($C35,{"29 - Psychiatrie (Erwachsene)","Ausnahmetatbestand";"30 - Kinder- und Jugendpsychiatrie","Ausnahmetatbestand";"31 - Psychosomatik","Ausnahmetatbestand";"00 - Bitte eine Fachabteilung auswählen","Leer";0,"Leer";"","Leer"},2,0)</f>
        <v>Leer</v>
      </c>
      <c r="U35" s="9">
        <f>VLOOKUP($C35,{"29 - Psychiatrie (Erwachsene)",1;"30 - Kinder- und Jugendpsychiatrie",1;"31 - Psychosomatik",1;"00 - Bitte eine Fachabteilung auswählen",0;0,0;"",0},2,0)</f>
        <v>0</v>
      </c>
      <c r="V35" s="9">
        <f t="shared" si="1"/>
        <v>0</v>
      </c>
      <c r="W35" s="9">
        <f t="shared" si="2"/>
        <v>0</v>
      </c>
      <c r="X35" s="9">
        <f t="shared" si="3"/>
        <v>0</v>
      </c>
      <c r="Y35" s="9">
        <f t="shared" si="4"/>
        <v>0</v>
      </c>
      <c r="Z35" s="9">
        <f t="shared" si="5"/>
        <v>0</v>
      </c>
      <c r="AA35" s="9"/>
      <c r="AB35" s="9"/>
      <c r="AC35" s="9"/>
      <c r="AD35" s="9"/>
    </row>
    <row r="36" spans="2:30" s="30" customFormat="1" ht="15" customHeight="1" x14ac:dyDescent="0.25">
      <c r="B36" s="78" t="str">
        <f t="shared" si="7"/>
        <v>!!!</v>
      </c>
      <c r="C36" s="271"/>
      <c r="D36" s="308"/>
      <c r="E36" s="308"/>
      <c r="F36" s="309"/>
      <c r="G36" s="309"/>
      <c r="H36" s="309"/>
      <c r="I36" s="172"/>
      <c r="K36" s="9"/>
      <c r="L36" s="9"/>
      <c r="M36" s="9"/>
      <c r="N36" s="9"/>
      <c r="O36" s="9"/>
      <c r="P36" s="9"/>
      <c r="Q36" s="9">
        <f t="shared" si="6"/>
        <v>0</v>
      </c>
      <c r="R36" s="9"/>
      <c r="S36" s="9" t="str">
        <f>VLOOKUP($C35,{"29 - Psychiatrie (Erwachsene)","Einrichtungen2";"30 - Kinder- und Jugendpsychiatrie","Einrichtungen2";"31 - Psychosomatik","Einrichtungen2";"00 - Bitte eine Fachabteilung auswählen","Leer";0,"Leer";"","Leer"},2,0)</f>
        <v>Leer</v>
      </c>
      <c r="T36" s="9" t="str">
        <f>VLOOKUP($C36,{"29 - Psychiatrie (Erwachsene)","Ausnahmetatbestand";"30 - Kinder- und Jugendpsychiatrie","Ausnahmetatbestand";"31 - Psychosomatik","Ausnahmetatbestand";"00 - Bitte eine Fachabteilung auswählen","Leer";0,"Leer";"","Leer"},2,0)</f>
        <v>Leer</v>
      </c>
      <c r="U36" s="9">
        <f>VLOOKUP($C36,{"29 - Psychiatrie (Erwachsene)",1;"30 - Kinder- und Jugendpsychiatrie",1;"31 - Psychosomatik",1;"00 - Bitte eine Fachabteilung auswählen",0;0,0;"",0},2,0)</f>
        <v>0</v>
      </c>
      <c r="V36" s="9">
        <f t="shared" si="1"/>
        <v>0</v>
      </c>
      <c r="W36" s="9">
        <f t="shared" si="2"/>
        <v>0</v>
      </c>
      <c r="X36" s="9">
        <f t="shared" si="3"/>
        <v>0</v>
      </c>
      <c r="Y36" s="9">
        <f t="shared" si="4"/>
        <v>0</v>
      </c>
      <c r="Z36" s="9">
        <f t="shared" si="5"/>
        <v>0</v>
      </c>
      <c r="AA36" s="9"/>
      <c r="AB36" s="9"/>
      <c r="AC36" s="9"/>
      <c r="AD36" s="9"/>
    </row>
    <row r="37" spans="2:30" s="30" customFormat="1" ht="15" customHeight="1" x14ac:dyDescent="0.25">
      <c r="B37" s="78" t="str">
        <f t="shared" si="7"/>
        <v>!!!</v>
      </c>
      <c r="C37" s="271"/>
      <c r="D37" s="308"/>
      <c r="E37" s="308"/>
      <c r="F37" s="309"/>
      <c r="G37" s="309"/>
      <c r="H37" s="309"/>
      <c r="I37" s="172"/>
      <c r="K37" s="9"/>
      <c r="L37" s="9"/>
      <c r="M37" s="9"/>
      <c r="N37" s="9"/>
      <c r="O37" s="9"/>
      <c r="P37" s="9"/>
      <c r="Q37" s="9">
        <f t="shared" si="6"/>
        <v>0</v>
      </c>
      <c r="R37" s="9"/>
      <c r="S37" s="9" t="str">
        <f>VLOOKUP($C36,{"29 - Psychiatrie (Erwachsene)","Einrichtungen2";"30 - Kinder- und Jugendpsychiatrie","Einrichtungen2";"31 - Psychosomatik","Einrichtungen2";"00 - Bitte eine Fachabteilung auswählen","Leer";0,"Leer";"","Leer"},2,0)</f>
        <v>Leer</v>
      </c>
      <c r="T37" s="9" t="str">
        <f>VLOOKUP($C37,{"29 - Psychiatrie (Erwachsene)","Ausnahmetatbestand";"30 - Kinder- und Jugendpsychiatrie","Ausnahmetatbestand";"31 - Psychosomatik","Ausnahmetatbestand";"00 - Bitte eine Fachabteilung auswählen","Leer";0,"Leer";"","Leer"},2,0)</f>
        <v>Leer</v>
      </c>
      <c r="U37" s="9">
        <f>VLOOKUP($C37,{"29 - Psychiatrie (Erwachsene)",1;"30 - Kinder- und Jugendpsychiatrie",1;"31 - Psychosomatik",1;"00 - Bitte eine Fachabteilung auswählen",0;0,0;"",0},2,0)</f>
        <v>0</v>
      </c>
      <c r="V37" s="9">
        <f t="shared" si="1"/>
        <v>0</v>
      </c>
      <c r="W37" s="9">
        <f t="shared" si="2"/>
        <v>0</v>
      </c>
      <c r="X37" s="9">
        <f t="shared" si="3"/>
        <v>0</v>
      </c>
      <c r="Y37" s="9">
        <f t="shared" si="4"/>
        <v>0</v>
      </c>
      <c r="Z37" s="9">
        <f t="shared" si="5"/>
        <v>0</v>
      </c>
      <c r="AA37" s="9"/>
      <c r="AB37" s="9"/>
      <c r="AC37" s="9"/>
      <c r="AD37" s="9"/>
    </row>
    <row r="38" spans="2:30" s="30" customFormat="1" ht="15" customHeight="1" x14ac:dyDescent="0.25">
      <c r="B38" s="78" t="str">
        <f t="shared" si="7"/>
        <v>!!!</v>
      </c>
      <c r="C38" s="271"/>
      <c r="D38" s="308"/>
      <c r="E38" s="308"/>
      <c r="F38" s="309"/>
      <c r="G38" s="309"/>
      <c r="H38" s="309"/>
      <c r="I38" s="172"/>
      <c r="K38" s="9"/>
      <c r="L38" s="9"/>
      <c r="M38" s="9"/>
      <c r="N38" s="9"/>
      <c r="O38" s="9"/>
      <c r="P38" s="9"/>
      <c r="Q38" s="9">
        <f t="shared" si="6"/>
        <v>0</v>
      </c>
      <c r="R38" s="9"/>
      <c r="S38" s="9" t="str">
        <f>VLOOKUP($C37,{"29 - Psychiatrie (Erwachsene)","Einrichtungen2";"30 - Kinder- und Jugendpsychiatrie","Einrichtungen2";"31 - Psychosomatik","Einrichtungen2";"00 - Bitte eine Fachabteilung auswählen","Leer";0,"Leer";"","Leer"},2,0)</f>
        <v>Leer</v>
      </c>
      <c r="T38" s="9" t="str">
        <f>VLOOKUP($C38,{"29 - Psychiatrie (Erwachsene)","Ausnahmetatbestand";"30 - Kinder- und Jugendpsychiatrie","Ausnahmetatbestand";"31 - Psychosomatik","Ausnahmetatbestand";"00 - Bitte eine Fachabteilung auswählen","Leer";0,"Leer";"","Leer"},2,0)</f>
        <v>Leer</v>
      </c>
      <c r="U38" s="9">
        <f>VLOOKUP($C38,{"29 - Psychiatrie (Erwachsene)",1;"30 - Kinder- und Jugendpsychiatrie",1;"31 - Psychosomatik",1;"00 - Bitte eine Fachabteilung auswählen",0;0,0;"",0},2,0)</f>
        <v>0</v>
      </c>
      <c r="V38" s="9">
        <f t="shared" si="1"/>
        <v>0</v>
      </c>
      <c r="W38" s="9">
        <f t="shared" si="2"/>
        <v>0</v>
      </c>
      <c r="X38" s="9">
        <f t="shared" si="3"/>
        <v>0</v>
      </c>
      <c r="Y38" s="9">
        <f t="shared" si="4"/>
        <v>0</v>
      </c>
      <c r="Z38" s="9">
        <f t="shared" si="5"/>
        <v>0</v>
      </c>
      <c r="AA38" s="9"/>
      <c r="AB38" s="9"/>
      <c r="AC38" s="9"/>
      <c r="AD38" s="9"/>
    </row>
    <row r="39" spans="2:30" s="30" customFormat="1" ht="15" customHeight="1" x14ac:dyDescent="0.25">
      <c r="B39" s="78" t="str">
        <f t="shared" si="7"/>
        <v>!!!</v>
      </c>
      <c r="C39" s="271"/>
      <c r="D39" s="308"/>
      <c r="E39" s="308"/>
      <c r="F39" s="309"/>
      <c r="G39" s="309"/>
      <c r="H39" s="309"/>
      <c r="I39" s="172"/>
      <c r="K39" s="9"/>
      <c r="L39" s="9"/>
      <c r="M39" s="9"/>
      <c r="N39" s="9"/>
      <c r="O39" s="9"/>
      <c r="P39" s="9"/>
      <c r="Q39" s="9">
        <f t="shared" si="6"/>
        <v>0</v>
      </c>
      <c r="R39" s="9"/>
      <c r="S39" s="9" t="str">
        <f>VLOOKUP($C38,{"29 - Psychiatrie (Erwachsene)","Einrichtungen2";"30 - Kinder- und Jugendpsychiatrie","Einrichtungen2";"31 - Psychosomatik","Einrichtungen2";"00 - Bitte eine Fachabteilung auswählen","Leer";0,"Leer";"","Leer"},2,0)</f>
        <v>Leer</v>
      </c>
      <c r="T39" s="9" t="str">
        <f>VLOOKUP($C39,{"29 - Psychiatrie (Erwachsene)","Ausnahmetatbestand";"30 - Kinder- und Jugendpsychiatrie","Ausnahmetatbestand";"31 - Psychosomatik","Ausnahmetatbestand";"00 - Bitte eine Fachabteilung auswählen","Leer";0,"Leer";"","Leer"},2,0)</f>
        <v>Leer</v>
      </c>
      <c r="U39" s="9">
        <f>VLOOKUP($C39,{"29 - Psychiatrie (Erwachsene)",1;"30 - Kinder- und Jugendpsychiatrie",1;"31 - Psychosomatik",1;"00 - Bitte eine Fachabteilung auswählen",0;0,0;"",0},2,0)</f>
        <v>0</v>
      </c>
      <c r="V39" s="9">
        <f t="shared" si="1"/>
        <v>0</v>
      </c>
      <c r="W39" s="9">
        <f t="shared" si="2"/>
        <v>0</v>
      </c>
      <c r="X39" s="9">
        <f t="shared" si="3"/>
        <v>0</v>
      </c>
      <c r="Y39" s="9">
        <f t="shared" si="4"/>
        <v>0</v>
      </c>
      <c r="Z39" s="9">
        <f t="shared" si="5"/>
        <v>0</v>
      </c>
      <c r="AA39" s="9"/>
      <c r="AB39" s="9"/>
      <c r="AC39" s="9"/>
      <c r="AD39" s="9"/>
    </row>
    <row r="40" spans="2:30" s="30" customFormat="1" ht="15" customHeight="1" x14ac:dyDescent="0.25">
      <c r="B40" s="78" t="str">
        <f t="shared" si="7"/>
        <v>!!!</v>
      </c>
      <c r="C40" s="271"/>
      <c r="D40" s="308"/>
      <c r="E40" s="308"/>
      <c r="F40" s="309"/>
      <c r="G40" s="309"/>
      <c r="H40" s="309"/>
      <c r="I40" s="172"/>
      <c r="K40" s="9"/>
      <c r="L40" s="9"/>
      <c r="M40" s="9"/>
      <c r="N40" s="9"/>
      <c r="O40" s="9"/>
      <c r="P40" s="9"/>
      <c r="Q40" s="9">
        <f t="shared" si="6"/>
        <v>0</v>
      </c>
      <c r="R40" s="9"/>
      <c r="S40" s="9" t="str">
        <f>VLOOKUP($C39,{"29 - Psychiatrie (Erwachsene)","Einrichtungen2";"30 - Kinder- und Jugendpsychiatrie","Einrichtungen2";"31 - Psychosomatik","Einrichtungen2";"00 - Bitte eine Fachabteilung auswählen","Leer";0,"Leer";"","Leer"},2,0)</f>
        <v>Leer</v>
      </c>
      <c r="T40" s="9" t="str">
        <f>VLOOKUP($C40,{"29 - Psychiatrie (Erwachsene)","Ausnahmetatbestand";"30 - Kinder- und Jugendpsychiatrie","Ausnahmetatbestand";"31 - Psychosomatik","Ausnahmetatbestand";"00 - Bitte eine Fachabteilung auswählen","Leer";0,"Leer";"","Leer"},2,0)</f>
        <v>Leer</v>
      </c>
      <c r="U40" s="9">
        <f>VLOOKUP($C40,{"29 - Psychiatrie (Erwachsene)",1;"30 - Kinder- und Jugendpsychiatrie",1;"31 - Psychosomatik",1;"00 - Bitte eine Fachabteilung auswählen",0;0,0;"",0},2,0)</f>
        <v>0</v>
      </c>
      <c r="V40" s="9">
        <f t="shared" si="1"/>
        <v>0</v>
      </c>
      <c r="W40" s="9">
        <f t="shared" si="2"/>
        <v>0</v>
      </c>
      <c r="X40" s="9">
        <f t="shared" si="3"/>
        <v>0</v>
      </c>
      <c r="Y40" s="9">
        <f t="shared" si="4"/>
        <v>0</v>
      </c>
      <c r="Z40" s="9">
        <f t="shared" si="5"/>
        <v>0</v>
      </c>
      <c r="AA40" s="9"/>
      <c r="AB40" s="9"/>
      <c r="AC40" s="9"/>
      <c r="AD40" s="9"/>
    </row>
    <row r="41" spans="2:30" s="30" customFormat="1" ht="15" customHeight="1" x14ac:dyDescent="0.25">
      <c r="B41" s="78" t="str">
        <f t="shared" si="7"/>
        <v>!!!</v>
      </c>
      <c r="C41" s="271"/>
      <c r="D41" s="308"/>
      <c r="E41" s="308"/>
      <c r="F41" s="309"/>
      <c r="G41" s="309"/>
      <c r="H41" s="309"/>
      <c r="I41" s="172"/>
      <c r="K41" s="9"/>
      <c r="L41" s="9"/>
      <c r="M41" s="9"/>
      <c r="N41" s="9"/>
      <c r="O41" s="9"/>
      <c r="P41" s="9"/>
      <c r="Q41" s="9">
        <f t="shared" si="6"/>
        <v>0</v>
      </c>
      <c r="R41" s="9"/>
      <c r="S41" s="9" t="str">
        <f>VLOOKUP($C40,{"29 - Psychiatrie (Erwachsene)","Einrichtungen2";"30 - Kinder- und Jugendpsychiatrie","Einrichtungen2";"31 - Psychosomatik","Einrichtungen2";"00 - Bitte eine Fachabteilung auswählen","Leer";0,"Leer";"","Leer"},2,0)</f>
        <v>Leer</v>
      </c>
      <c r="T41" s="9" t="str">
        <f>VLOOKUP($C41,{"29 - Psychiatrie (Erwachsene)","Ausnahmetatbestand";"30 - Kinder- und Jugendpsychiatrie","Ausnahmetatbestand";"31 - Psychosomatik","Ausnahmetatbestand";"00 - Bitte eine Fachabteilung auswählen","Leer";0,"Leer";"","Leer"},2,0)</f>
        <v>Leer</v>
      </c>
      <c r="U41" s="9">
        <f>VLOOKUP($C41,{"29 - Psychiatrie (Erwachsene)",1;"30 - Kinder- und Jugendpsychiatrie",1;"31 - Psychosomatik",1;"00 - Bitte eine Fachabteilung auswählen",0;0,0;"",0},2,0)</f>
        <v>0</v>
      </c>
      <c r="V41" s="9">
        <f t="shared" si="1"/>
        <v>0</v>
      </c>
      <c r="W41" s="9">
        <f t="shared" si="2"/>
        <v>0</v>
      </c>
      <c r="X41" s="9">
        <f t="shared" si="3"/>
        <v>0</v>
      </c>
      <c r="Y41" s="9">
        <f t="shared" si="4"/>
        <v>0</v>
      </c>
      <c r="Z41" s="9">
        <f t="shared" si="5"/>
        <v>0</v>
      </c>
      <c r="AA41" s="9"/>
      <c r="AB41" s="9"/>
      <c r="AC41" s="9"/>
      <c r="AD41" s="9"/>
    </row>
    <row r="42" spans="2:30" s="30" customFormat="1" ht="15" customHeight="1" x14ac:dyDescent="0.25">
      <c r="B42" s="78" t="str">
        <f t="shared" si="7"/>
        <v>!!!</v>
      </c>
      <c r="C42" s="271"/>
      <c r="D42" s="308"/>
      <c r="E42" s="308"/>
      <c r="F42" s="309"/>
      <c r="G42" s="309"/>
      <c r="H42" s="309"/>
      <c r="I42" s="172"/>
      <c r="K42" s="9"/>
      <c r="L42" s="9"/>
      <c r="M42" s="9"/>
      <c r="N42" s="9"/>
      <c r="O42" s="9"/>
      <c r="P42" s="9"/>
      <c r="Q42" s="9">
        <f t="shared" si="6"/>
        <v>0</v>
      </c>
      <c r="R42" s="9"/>
      <c r="S42" s="9" t="str">
        <f>VLOOKUP($C41,{"29 - Psychiatrie (Erwachsene)","Einrichtungen2";"30 - Kinder- und Jugendpsychiatrie","Einrichtungen2";"31 - Psychosomatik","Einrichtungen2";"00 - Bitte eine Fachabteilung auswählen","Leer";0,"Leer";"","Leer"},2,0)</f>
        <v>Leer</v>
      </c>
      <c r="T42" s="9" t="str">
        <f>VLOOKUP($C42,{"29 - Psychiatrie (Erwachsene)","Ausnahmetatbestand";"30 - Kinder- und Jugendpsychiatrie","Ausnahmetatbestand";"31 - Psychosomatik","Ausnahmetatbestand";"00 - Bitte eine Fachabteilung auswählen","Leer";0,"Leer";"","Leer"},2,0)</f>
        <v>Leer</v>
      </c>
      <c r="U42" s="9">
        <f>VLOOKUP($C42,{"29 - Psychiatrie (Erwachsene)",1;"30 - Kinder- und Jugendpsychiatrie",1;"31 - Psychosomatik",1;"00 - Bitte eine Fachabteilung auswählen",0;0,0;"",0},2,0)</f>
        <v>0</v>
      </c>
      <c r="V42" s="9">
        <f t="shared" si="1"/>
        <v>0</v>
      </c>
      <c r="W42" s="9">
        <f t="shared" si="2"/>
        <v>0</v>
      </c>
      <c r="X42" s="9">
        <f t="shared" si="3"/>
        <v>0</v>
      </c>
      <c r="Y42" s="9">
        <f t="shared" si="4"/>
        <v>0</v>
      </c>
      <c r="Z42" s="9">
        <f t="shared" si="5"/>
        <v>0</v>
      </c>
      <c r="AA42" s="9"/>
      <c r="AB42" s="9"/>
      <c r="AC42" s="9"/>
      <c r="AD42" s="9"/>
    </row>
    <row r="43" spans="2:30" s="30" customFormat="1" ht="15" customHeight="1" x14ac:dyDescent="0.25">
      <c r="B43" s="78" t="str">
        <f t="shared" si="7"/>
        <v>!!!</v>
      </c>
      <c r="C43" s="271"/>
      <c r="D43" s="308"/>
      <c r="E43" s="308"/>
      <c r="F43" s="309"/>
      <c r="G43" s="309"/>
      <c r="H43" s="309"/>
      <c r="I43" s="172"/>
      <c r="K43" s="9"/>
      <c r="L43" s="9"/>
      <c r="M43" s="9"/>
      <c r="N43" s="9"/>
      <c r="O43" s="9"/>
      <c r="P43" s="9"/>
      <c r="Q43" s="9">
        <f t="shared" si="6"/>
        <v>0</v>
      </c>
      <c r="R43" s="9"/>
      <c r="S43" s="9" t="str">
        <f>VLOOKUP($C42,{"29 - Psychiatrie (Erwachsene)","Einrichtungen2";"30 - Kinder- und Jugendpsychiatrie","Einrichtungen2";"31 - Psychosomatik","Einrichtungen2";"00 - Bitte eine Fachabteilung auswählen","Leer";0,"Leer";"","Leer"},2,0)</f>
        <v>Leer</v>
      </c>
      <c r="T43" s="9" t="str">
        <f>VLOOKUP($C43,{"29 - Psychiatrie (Erwachsene)","Ausnahmetatbestand";"30 - Kinder- und Jugendpsychiatrie","Ausnahmetatbestand";"31 - Psychosomatik","Ausnahmetatbestand";"00 - Bitte eine Fachabteilung auswählen","Leer";0,"Leer";"","Leer"},2,0)</f>
        <v>Leer</v>
      </c>
      <c r="U43" s="9">
        <f>VLOOKUP($C43,{"29 - Psychiatrie (Erwachsene)",1;"30 - Kinder- und Jugendpsychiatrie",1;"31 - Psychosomatik",1;"00 - Bitte eine Fachabteilung auswählen",0;0,0;"",0},2,0)</f>
        <v>0</v>
      </c>
      <c r="V43" s="9">
        <f t="shared" si="1"/>
        <v>0</v>
      </c>
      <c r="W43" s="9">
        <f t="shared" si="2"/>
        <v>0</v>
      </c>
      <c r="X43" s="9">
        <f t="shared" si="3"/>
        <v>0</v>
      </c>
      <c r="Y43" s="9">
        <f t="shared" si="4"/>
        <v>0</v>
      </c>
      <c r="Z43" s="9">
        <f t="shared" si="5"/>
        <v>0</v>
      </c>
      <c r="AA43" s="9"/>
      <c r="AB43" s="9"/>
      <c r="AC43" s="9"/>
      <c r="AD43" s="9"/>
    </row>
    <row r="44" spans="2:30" s="30" customFormat="1" ht="15" customHeight="1" x14ac:dyDescent="0.25">
      <c r="B44" s="78" t="str">
        <f t="shared" si="7"/>
        <v>!!!</v>
      </c>
      <c r="C44" s="271"/>
      <c r="D44" s="308"/>
      <c r="E44" s="308"/>
      <c r="F44" s="309"/>
      <c r="G44" s="309"/>
      <c r="H44" s="309"/>
      <c r="I44" s="172"/>
      <c r="K44" s="9"/>
      <c r="L44" s="9"/>
      <c r="M44" s="9"/>
      <c r="N44" s="9"/>
      <c r="O44" s="9"/>
      <c r="P44" s="9"/>
      <c r="Q44" s="9">
        <f t="shared" si="6"/>
        <v>0</v>
      </c>
      <c r="R44" s="9"/>
      <c r="S44" s="9" t="str">
        <f>VLOOKUP($C43,{"29 - Psychiatrie (Erwachsene)","Einrichtungen2";"30 - Kinder- und Jugendpsychiatrie","Einrichtungen2";"31 - Psychosomatik","Einrichtungen2";"00 - Bitte eine Fachabteilung auswählen","Leer";0,"Leer";"","Leer"},2,0)</f>
        <v>Leer</v>
      </c>
      <c r="T44" s="9" t="str">
        <f>VLOOKUP($C44,{"29 - Psychiatrie (Erwachsene)","Ausnahmetatbestand";"30 - Kinder- und Jugendpsychiatrie","Ausnahmetatbestand";"31 - Psychosomatik","Ausnahmetatbestand";"00 - Bitte eine Fachabteilung auswählen","Leer";0,"Leer";"","Leer"},2,0)</f>
        <v>Leer</v>
      </c>
      <c r="U44" s="9">
        <f>VLOOKUP($C44,{"29 - Psychiatrie (Erwachsene)",1;"30 - Kinder- und Jugendpsychiatrie",1;"31 - Psychosomatik",1;"00 - Bitte eine Fachabteilung auswählen",0;0,0;"",0},2,0)</f>
        <v>0</v>
      </c>
      <c r="V44" s="9">
        <f t="shared" si="1"/>
        <v>0</v>
      </c>
      <c r="W44" s="9">
        <f t="shared" si="2"/>
        <v>0</v>
      </c>
      <c r="X44" s="9">
        <f t="shared" si="3"/>
        <v>0</v>
      </c>
      <c r="Y44" s="9">
        <f t="shared" si="4"/>
        <v>0</v>
      </c>
      <c r="Z44" s="9">
        <f t="shared" si="5"/>
        <v>0</v>
      </c>
      <c r="AA44" s="9"/>
      <c r="AB44" s="9"/>
      <c r="AC44" s="9"/>
      <c r="AD44" s="9"/>
    </row>
    <row r="45" spans="2:30" s="30" customFormat="1" ht="15" customHeight="1" x14ac:dyDescent="0.25">
      <c r="B45" s="78" t="str">
        <f t="shared" si="7"/>
        <v>!!!</v>
      </c>
      <c r="C45" s="271"/>
      <c r="D45" s="308"/>
      <c r="E45" s="308"/>
      <c r="F45" s="309"/>
      <c r="G45" s="309"/>
      <c r="H45" s="309"/>
      <c r="I45" s="172"/>
      <c r="K45" s="9"/>
      <c r="L45" s="9"/>
      <c r="M45" s="9"/>
      <c r="N45" s="9"/>
      <c r="O45" s="9"/>
      <c r="P45" s="9"/>
      <c r="Q45" s="9">
        <f t="shared" si="6"/>
        <v>0</v>
      </c>
      <c r="R45" s="9"/>
      <c r="S45" s="9" t="str">
        <f>VLOOKUP($C44,{"29 - Psychiatrie (Erwachsene)","Einrichtungen2";"30 - Kinder- und Jugendpsychiatrie","Einrichtungen2";"31 - Psychosomatik","Einrichtungen2";"00 - Bitte eine Fachabteilung auswählen","Leer";0,"Leer";"","Leer"},2,0)</f>
        <v>Leer</v>
      </c>
      <c r="T45" s="9" t="str">
        <f>VLOOKUP($C45,{"29 - Psychiatrie (Erwachsene)","Ausnahmetatbestand";"30 - Kinder- und Jugendpsychiatrie","Ausnahmetatbestand";"31 - Psychosomatik","Ausnahmetatbestand";"00 - Bitte eine Fachabteilung auswählen","Leer";0,"Leer";"","Leer"},2,0)</f>
        <v>Leer</v>
      </c>
      <c r="U45" s="9">
        <f>VLOOKUP($C45,{"29 - Psychiatrie (Erwachsene)",1;"30 - Kinder- und Jugendpsychiatrie",1;"31 - Psychosomatik",1;"00 - Bitte eine Fachabteilung auswählen",0;0,0;"",0},2,0)</f>
        <v>0</v>
      </c>
      <c r="V45" s="9">
        <f t="shared" si="1"/>
        <v>0</v>
      </c>
      <c r="W45" s="9">
        <f t="shared" si="2"/>
        <v>0</v>
      </c>
      <c r="X45" s="9">
        <f t="shared" si="3"/>
        <v>0</v>
      </c>
      <c r="Y45" s="9">
        <f t="shared" si="4"/>
        <v>0</v>
      </c>
      <c r="Z45" s="9">
        <f t="shared" si="5"/>
        <v>0</v>
      </c>
      <c r="AA45" s="9"/>
      <c r="AB45" s="9"/>
      <c r="AC45" s="9"/>
      <c r="AD45" s="9"/>
    </row>
    <row r="46" spans="2:30" s="30" customFormat="1" ht="15" customHeight="1" x14ac:dyDescent="0.25">
      <c r="B46" s="78" t="str">
        <f t="shared" si="7"/>
        <v>!!!</v>
      </c>
      <c r="C46" s="271"/>
      <c r="D46" s="308"/>
      <c r="E46" s="308"/>
      <c r="F46" s="309"/>
      <c r="G46" s="309"/>
      <c r="H46" s="309"/>
      <c r="I46" s="172"/>
      <c r="K46" s="9"/>
      <c r="L46" s="9"/>
      <c r="M46" s="9"/>
      <c r="N46" s="9"/>
      <c r="O46" s="9"/>
      <c r="P46" s="9"/>
      <c r="Q46" s="9">
        <f t="shared" si="6"/>
        <v>0</v>
      </c>
      <c r="R46" s="9"/>
      <c r="S46" s="9" t="str">
        <f>VLOOKUP($C45,{"29 - Psychiatrie (Erwachsene)","Einrichtungen2";"30 - Kinder- und Jugendpsychiatrie","Einrichtungen2";"31 - Psychosomatik","Einrichtungen2";"00 - Bitte eine Fachabteilung auswählen","Leer";0,"Leer";"","Leer"},2,0)</f>
        <v>Leer</v>
      </c>
      <c r="T46" s="9" t="str">
        <f>VLOOKUP($C46,{"29 - Psychiatrie (Erwachsene)","Ausnahmetatbestand";"30 - Kinder- und Jugendpsychiatrie","Ausnahmetatbestand";"31 - Psychosomatik","Ausnahmetatbestand";"00 - Bitte eine Fachabteilung auswählen","Leer";0,"Leer";"","Leer"},2,0)</f>
        <v>Leer</v>
      </c>
      <c r="U46" s="9">
        <f>VLOOKUP($C46,{"29 - Psychiatrie (Erwachsene)",1;"30 - Kinder- und Jugendpsychiatrie",1;"31 - Psychosomatik",1;"00 - Bitte eine Fachabteilung auswählen",0;0,0;"",0},2,0)</f>
        <v>0</v>
      </c>
      <c r="V46" s="9">
        <f t="shared" si="1"/>
        <v>0</v>
      </c>
      <c r="W46" s="9">
        <f t="shared" si="2"/>
        <v>0</v>
      </c>
      <c r="X46" s="9">
        <f t="shared" si="3"/>
        <v>0</v>
      </c>
      <c r="Y46" s="9">
        <f t="shared" si="4"/>
        <v>0</v>
      </c>
      <c r="Z46" s="9">
        <f t="shared" si="5"/>
        <v>0</v>
      </c>
      <c r="AA46" s="9"/>
      <c r="AB46" s="9"/>
      <c r="AC46" s="9"/>
      <c r="AD46" s="9"/>
    </row>
    <row r="47" spans="2:30" s="30" customFormat="1" ht="15" customHeight="1" x14ac:dyDescent="0.25">
      <c r="B47" s="78" t="str">
        <f t="shared" si="7"/>
        <v>!!!</v>
      </c>
      <c r="C47" s="271"/>
      <c r="D47" s="308"/>
      <c r="E47" s="308"/>
      <c r="F47" s="309"/>
      <c r="G47" s="309"/>
      <c r="H47" s="309"/>
      <c r="I47" s="172"/>
      <c r="K47" s="9"/>
      <c r="L47" s="9"/>
      <c r="M47" s="9"/>
      <c r="N47" s="9"/>
      <c r="O47" s="9"/>
      <c r="P47" s="9"/>
      <c r="Q47" s="9">
        <f t="shared" si="6"/>
        <v>0</v>
      </c>
      <c r="R47" s="9"/>
      <c r="S47" s="9" t="str">
        <f>VLOOKUP($C46,{"29 - Psychiatrie (Erwachsene)","Einrichtungen2";"30 - Kinder- und Jugendpsychiatrie","Einrichtungen2";"31 - Psychosomatik","Einrichtungen2";"00 - Bitte eine Fachabteilung auswählen","Leer";0,"Leer";"","Leer"},2,0)</f>
        <v>Leer</v>
      </c>
      <c r="T47" s="9" t="str">
        <f>VLOOKUP($C47,{"29 - Psychiatrie (Erwachsene)","Ausnahmetatbestand";"30 - Kinder- und Jugendpsychiatrie","Ausnahmetatbestand";"31 - Psychosomatik","Ausnahmetatbestand";"00 - Bitte eine Fachabteilung auswählen","Leer";0,"Leer";"","Leer"},2,0)</f>
        <v>Leer</v>
      </c>
      <c r="U47" s="9">
        <f>VLOOKUP($C47,{"29 - Psychiatrie (Erwachsene)",1;"30 - Kinder- und Jugendpsychiatrie",1;"31 - Psychosomatik",1;"00 - Bitte eine Fachabteilung auswählen",0;0,0;"",0},2,0)</f>
        <v>0</v>
      </c>
      <c r="V47" s="9">
        <f t="shared" si="1"/>
        <v>0</v>
      </c>
      <c r="W47" s="9">
        <f t="shared" si="2"/>
        <v>0</v>
      </c>
      <c r="X47" s="9">
        <f t="shared" si="3"/>
        <v>0</v>
      </c>
      <c r="Y47" s="9">
        <f t="shared" si="4"/>
        <v>0</v>
      </c>
      <c r="Z47" s="9">
        <f t="shared" si="5"/>
        <v>0</v>
      </c>
      <c r="AA47" s="9"/>
      <c r="AB47" s="9"/>
      <c r="AC47" s="9"/>
      <c r="AD47" s="9"/>
    </row>
    <row r="48" spans="2:30" s="30" customFormat="1" ht="15" customHeight="1" x14ac:dyDescent="0.25">
      <c r="B48" s="78" t="str">
        <f t="shared" si="7"/>
        <v>!!!</v>
      </c>
      <c r="C48" s="271"/>
      <c r="D48" s="308"/>
      <c r="E48" s="308"/>
      <c r="F48" s="309"/>
      <c r="G48" s="309"/>
      <c r="H48" s="309"/>
      <c r="I48" s="172"/>
      <c r="K48" s="9"/>
      <c r="L48" s="9"/>
      <c r="M48" s="9"/>
      <c r="N48" s="9"/>
      <c r="O48" s="9"/>
      <c r="P48" s="9"/>
      <c r="Q48" s="9">
        <f t="shared" si="6"/>
        <v>0</v>
      </c>
      <c r="R48" s="9"/>
      <c r="S48" s="9" t="str">
        <f>VLOOKUP($C47,{"29 - Psychiatrie (Erwachsene)","Einrichtungen2";"30 - Kinder- und Jugendpsychiatrie","Einrichtungen2";"31 - Psychosomatik","Einrichtungen2";"00 - Bitte eine Fachabteilung auswählen","Leer";0,"Leer";"","Leer"},2,0)</f>
        <v>Leer</v>
      </c>
      <c r="T48" s="9" t="str">
        <f>VLOOKUP($C48,{"29 - Psychiatrie (Erwachsene)","Ausnahmetatbestand";"30 - Kinder- und Jugendpsychiatrie","Ausnahmetatbestand";"31 - Psychosomatik","Ausnahmetatbestand";"00 - Bitte eine Fachabteilung auswählen","Leer";0,"Leer";"","Leer"},2,0)</f>
        <v>Leer</v>
      </c>
      <c r="U48" s="9">
        <f>VLOOKUP($C48,{"29 - Psychiatrie (Erwachsene)",1;"30 - Kinder- und Jugendpsychiatrie",1;"31 - Psychosomatik",1;"00 - Bitte eine Fachabteilung auswählen",0;0,0;"",0},2,0)</f>
        <v>0</v>
      </c>
      <c r="V48" s="9">
        <f t="shared" ref="V48:V79" si="8">IF(LEN($D48)&gt;0,1,0)</f>
        <v>0</v>
      </c>
      <c r="W48" s="9">
        <f t="shared" ref="W48:W79" si="9">IF(LEN($E48)&gt;0,1,0)</f>
        <v>0</v>
      </c>
      <c r="X48" s="9">
        <f t="shared" ref="X48:X79" si="10">IF(LEN($F48)&gt;0,1,0)</f>
        <v>0</v>
      </c>
      <c r="Y48" s="9">
        <f t="shared" ref="Y48:Y79" si="11">IF(LEN($G48)&gt;0,1,0)</f>
        <v>0</v>
      </c>
      <c r="Z48" s="9">
        <f t="shared" ref="Z48:Z79" si="12">IF(LEN($H48)&gt;0,1,0)</f>
        <v>0</v>
      </c>
      <c r="AA48" s="9"/>
      <c r="AB48" s="9"/>
      <c r="AC48" s="9"/>
      <c r="AD48" s="9"/>
    </row>
    <row r="49" spans="2:30" s="30" customFormat="1" ht="15" customHeight="1" x14ac:dyDescent="0.25">
      <c r="B49" s="78" t="str">
        <f t="shared" si="7"/>
        <v>!!!</v>
      </c>
      <c r="C49" s="271"/>
      <c r="D49" s="308"/>
      <c r="E49" s="308"/>
      <c r="F49" s="309"/>
      <c r="G49" s="309"/>
      <c r="H49" s="309"/>
      <c r="I49" s="172"/>
      <c r="K49" s="9"/>
      <c r="L49" s="9"/>
      <c r="M49" s="9"/>
      <c r="N49" s="9"/>
      <c r="O49" s="9"/>
      <c r="P49" s="9"/>
      <c r="Q49" s="9">
        <f t="shared" si="6"/>
        <v>0</v>
      </c>
      <c r="R49" s="9"/>
      <c r="S49" s="9" t="str">
        <f>VLOOKUP($C48,{"29 - Psychiatrie (Erwachsene)","Einrichtungen2";"30 - Kinder- und Jugendpsychiatrie","Einrichtungen2";"31 - Psychosomatik","Einrichtungen2";"00 - Bitte eine Fachabteilung auswählen","Leer";0,"Leer";"","Leer"},2,0)</f>
        <v>Leer</v>
      </c>
      <c r="T49" s="9" t="str">
        <f>VLOOKUP($C49,{"29 - Psychiatrie (Erwachsene)","Ausnahmetatbestand";"30 - Kinder- und Jugendpsychiatrie","Ausnahmetatbestand";"31 - Psychosomatik","Ausnahmetatbestand";"00 - Bitte eine Fachabteilung auswählen","Leer";0,"Leer";"","Leer"},2,0)</f>
        <v>Leer</v>
      </c>
      <c r="U49" s="9">
        <f>VLOOKUP($C49,{"29 - Psychiatrie (Erwachsene)",1;"30 - Kinder- und Jugendpsychiatrie",1;"31 - Psychosomatik",1;"00 - Bitte eine Fachabteilung auswählen",0;0,0;"",0},2,0)</f>
        <v>0</v>
      </c>
      <c r="V49" s="9">
        <f t="shared" si="8"/>
        <v>0</v>
      </c>
      <c r="W49" s="9">
        <f t="shared" si="9"/>
        <v>0</v>
      </c>
      <c r="X49" s="9">
        <f t="shared" si="10"/>
        <v>0</v>
      </c>
      <c r="Y49" s="9">
        <f t="shared" si="11"/>
        <v>0</v>
      </c>
      <c r="Z49" s="9">
        <f t="shared" si="12"/>
        <v>0</v>
      </c>
      <c r="AA49" s="9"/>
      <c r="AB49" s="9"/>
      <c r="AC49" s="9"/>
      <c r="AD49" s="9"/>
    </row>
    <row r="50" spans="2:30" s="30" customFormat="1" ht="15" customHeight="1" x14ac:dyDescent="0.25">
      <c r="B50" s="78" t="str">
        <f t="shared" si="7"/>
        <v>!!!</v>
      </c>
      <c r="C50" s="271"/>
      <c r="D50" s="308"/>
      <c r="E50" s="308"/>
      <c r="F50" s="309"/>
      <c r="G50" s="309"/>
      <c r="H50" s="309"/>
      <c r="I50" s="172"/>
      <c r="K50" s="9"/>
      <c r="L50" s="9"/>
      <c r="M50" s="9"/>
      <c r="N50" s="9"/>
      <c r="O50" s="9"/>
      <c r="P50" s="9"/>
      <c r="Q50" s="9">
        <f t="shared" si="6"/>
        <v>0</v>
      </c>
      <c r="R50" s="9"/>
      <c r="S50" s="9" t="str">
        <f>VLOOKUP($C49,{"29 - Psychiatrie (Erwachsene)","Einrichtungen2";"30 - Kinder- und Jugendpsychiatrie","Einrichtungen2";"31 - Psychosomatik","Einrichtungen2";"00 - Bitte eine Fachabteilung auswählen","Leer";0,"Leer";"","Leer"},2,0)</f>
        <v>Leer</v>
      </c>
      <c r="T50" s="9" t="str">
        <f>VLOOKUP($C50,{"29 - Psychiatrie (Erwachsene)","Ausnahmetatbestand";"30 - Kinder- und Jugendpsychiatrie","Ausnahmetatbestand";"31 - Psychosomatik","Ausnahmetatbestand";"00 - Bitte eine Fachabteilung auswählen","Leer";0,"Leer";"","Leer"},2,0)</f>
        <v>Leer</v>
      </c>
      <c r="U50" s="9">
        <f>VLOOKUP($C50,{"29 - Psychiatrie (Erwachsene)",1;"30 - Kinder- und Jugendpsychiatrie",1;"31 - Psychosomatik",1;"00 - Bitte eine Fachabteilung auswählen",0;0,0;"",0},2,0)</f>
        <v>0</v>
      </c>
      <c r="V50" s="9">
        <f t="shared" si="8"/>
        <v>0</v>
      </c>
      <c r="W50" s="9">
        <f t="shared" si="9"/>
        <v>0</v>
      </c>
      <c r="X50" s="9">
        <f t="shared" si="10"/>
        <v>0</v>
      </c>
      <c r="Y50" s="9">
        <f t="shared" si="11"/>
        <v>0</v>
      </c>
      <c r="Z50" s="9">
        <f t="shared" si="12"/>
        <v>0</v>
      </c>
      <c r="AA50" s="9"/>
      <c r="AB50" s="9"/>
      <c r="AC50" s="9"/>
      <c r="AD50" s="9"/>
    </row>
    <row r="51" spans="2:30" s="30" customFormat="1" ht="15" customHeight="1" x14ac:dyDescent="0.25">
      <c r="B51" s="78" t="str">
        <f t="shared" si="7"/>
        <v>!!!</v>
      </c>
      <c r="C51" s="271"/>
      <c r="D51" s="308"/>
      <c r="E51" s="308"/>
      <c r="F51" s="309"/>
      <c r="G51" s="309"/>
      <c r="H51" s="309"/>
      <c r="I51" s="172"/>
      <c r="K51" s="9"/>
      <c r="L51" s="9"/>
      <c r="M51" s="9"/>
      <c r="N51" s="9"/>
      <c r="O51" s="9"/>
      <c r="P51" s="9"/>
      <c r="Q51" s="9">
        <f t="shared" si="6"/>
        <v>0</v>
      </c>
      <c r="R51" s="9"/>
      <c r="S51" s="9" t="str">
        <f>VLOOKUP($C50,{"29 - Psychiatrie (Erwachsene)","Einrichtungen2";"30 - Kinder- und Jugendpsychiatrie","Einrichtungen2";"31 - Psychosomatik","Einrichtungen2";"00 - Bitte eine Fachabteilung auswählen","Leer";0,"Leer";"","Leer"},2,0)</f>
        <v>Leer</v>
      </c>
      <c r="T51" s="9" t="str">
        <f>VLOOKUP($C51,{"29 - Psychiatrie (Erwachsene)","Ausnahmetatbestand";"30 - Kinder- und Jugendpsychiatrie","Ausnahmetatbestand";"31 - Psychosomatik","Ausnahmetatbestand";"00 - Bitte eine Fachabteilung auswählen","Leer";0,"Leer";"","Leer"},2,0)</f>
        <v>Leer</v>
      </c>
      <c r="U51" s="9">
        <f>VLOOKUP($C51,{"29 - Psychiatrie (Erwachsene)",1;"30 - Kinder- und Jugendpsychiatrie",1;"31 - Psychosomatik",1;"00 - Bitte eine Fachabteilung auswählen",0;0,0;"",0},2,0)</f>
        <v>0</v>
      </c>
      <c r="V51" s="9">
        <f t="shared" si="8"/>
        <v>0</v>
      </c>
      <c r="W51" s="9">
        <f t="shared" si="9"/>
        <v>0</v>
      </c>
      <c r="X51" s="9">
        <f t="shared" si="10"/>
        <v>0</v>
      </c>
      <c r="Y51" s="9">
        <f t="shared" si="11"/>
        <v>0</v>
      </c>
      <c r="Z51" s="9">
        <f t="shared" si="12"/>
        <v>0</v>
      </c>
      <c r="AA51" s="9"/>
      <c r="AB51" s="9"/>
      <c r="AC51" s="9"/>
      <c r="AD51" s="9"/>
    </row>
    <row r="52" spans="2:30" s="30" customFormat="1" ht="15" customHeight="1" x14ac:dyDescent="0.25">
      <c r="B52" s="78" t="str">
        <f t="shared" si="7"/>
        <v>!!!</v>
      </c>
      <c r="C52" s="271"/>
      <c r="D52" s="308"/>
      <c r="E52" s="308"/>
      <c r="F52" s="309"/>
      <c r="G52" s="309"/>
      <c r="H52" s="309"/>
      <c r="I52" s="172"/>
      <c r="K52" s="9"/>
      <c r="L52" s="9"/>
      <c r="M52" s="9"/>
      <c r="N52" s="9"/>
      <c r="O52" s="9"/>
      <c r="P52" s="9"/>
      <c r="Q52" s="9">
        <f t="shared" si="6"/>
        <v>0</v>
      </c>
      <c r="R52" s="9"/>
      <c r="S52" s="9" t="str">
        <f>VLOOKUP($C51,{"29 - Psychiatrie (Erwachsene)","Einrichtungen2";"30 - Kinder- und Jugendpsychiatrie","Einrichtungen2";"31 - Psychosomatik","Einrichtungen2";"00 - Bitte eine Fachabteilung auswählen","Leer";0,"Leer";"","Leer"},2,0)</f>
        <v>Leer</v>
      </c>
      <c r="T52" s="9" t="str">
        <f>VLOOKUP($C52,{"29 - Psychiatrie (Erwachsene)","Ausnahmetatbestand";"30 - Kinder- und Jugendpsychiatrie","Ausnahmetatbestand";"31 - Psychosomatik","Ausnahmetatbestand";"00 - Bitte eine Fachabteilung auswählen","Leer";0,"Leer";"","Leer"},2,0)</f>
        <v>Leer</v>
      </c>
      <c r="U52" s="9">
        <f>VLOOKUP($C52,{"29 - Psychiatrie (Erwachsene)",1;"30 - Kinder- und Jugendpsychiatrie",1;"31 - Psychosomatik",1;"00 - Bitte eine Fachabteilung auswählen",0;0,0;"",0},2,0)</f>
        <v>0</v>
      </c>
      <c r="V52" s="9">
        <f t="shared" si="8"/>
        <v>0</v>
      </c>
      <c r="W52" s="9">
        <f t="shared" si="9"/>
        <v>0</v>
      </c>
      <c r="X52" s="9">
        <f t="shared" si="10"/>
        <v>0</v>
      </c>
      <c r="Y52" s="9">
        <f t="shared" si="11"/>
        <v>0</v>
      </c>
      <c r="Z52" s="9">
        <f t="shared" si="12"/>
        <v>0</v>
      </c>
      <c r="AA52" s="9"/>
      <c r="AB52" s="9"/>
      <c r="AC52" s="9"/>
      <c r="AD52" s="9"/>
    </row>
    <row r="53" spans="2:30" s="30" customFormat="1" ht="15" customHeight="1" x14ac:dyDescent="0.25">
      <c r="B53" s="78" t="str">
        <f t="shared" si="7"/>
        <v>!!!</v>
      </c>
      <c r="C53" s="271"/>
      <c r="D53" s="308"/>
      <c r="E53" s="308"/>
      <c r="F53" s="309"/>
      <c r="G53" s="309"/>
      <c r="H53" s="309"/>
      <c r="I53" s="172"/>
      <c r="K53" s="9"/>
      <c r="L53" s="9"/>
      <c r="M53" s="9"/>
      <c r="N53" s="9"/>
      <c r="O53" s="9"/>
      <c r="P53" s="9"/>
      <c r="Q53" s="9">
        <f t="shared" si="6"/>
        <v>0</v>
      </c>
      <c r="R53" s="9"/>
      <c r="S53" s="9" t="str">
        <f>VLOOKUP($C52,{"29 - Psychiatrie (Erwachsene)","Einrichtungen2";"30 - Kinder- und Jugendpsychiatrie","Einrichtungen2";"31 - Psychosomatik","Einrichtungen2";"00 - Bitte eine Fachabteilung auswählen","Leer";0,"Leer";"","Leer"},2,0)</f>
        <v>Leer</v>
      </c>
      <c r="T53" s="9" t="str">
        <f>VLOOKUP($C53,{"29 - Psychiatrie (Erwachsene)","Ausnahmetatbestand";"30 - Kinder- und Jugendpsychiatrie","Ausnahmetatbestand";"31 - Psychosomatik","Ausnahmetatbestand";"00 - Bitte eine Fachabteilung auswählen","Leer";0,"Leer";"","Leer"},2,0)</f>
        <v>Leer</v>
      </c>
      <c r="U53" s="9">
        <f>VLOOKUP($C53,{"29 - Psychiatrie (Erwachsene)",1;"30 - Kinder- und Jugendpsychiatrie",1;"31 - Psychosomatik",1;"00 - Bitte eine Fachabteilung auswählen",0;0,0;"",0},2,0)</f>
        <v>0</v>
      </c>
      <c r="V53" s="9">
        <f t="shared" si="8"/>
        <v>0</v>
      </c>
      <c r="W53" s="9">
        <f t="shared" si="9"/>
        <v>0</v>
      </c>
      <c r="X53" s="9">
        <f t="shared" si="10"/>
        <v>0</v>
      </c>
      <c r="Y53" s="9">
        <f t="shared" si="11"/>
        <v>0</v>
      </c>
      <c r="Z53" s="9">
        <f t="shared" si="12"/>
        <v>0</v>
      </c>
      <c r="AA53" s="9"/>
      <c r="AB53" s="9"/>
      <c r="AC53" s="9"/>
      <c r="AD53" s="9"/>
    </row>
    <row r="54" spans="2:30" s="30" customFormat="1" ht="15" customHeight="1" x14ac:dyDescent="0.25">
      <c r="B54" s="78" t="str">
        <f t="shared" si="7"/>
        <v>!!!</v>
      </c>
      <c r="C54" s="271"/>
      <c r="D54" s="308"/>
      <c r="E54" s="308"/>
      <c r="F54" s="309"/>
      <c r="G54" s="309"/>
      <c r="H54" s="309"/>
      <c r="I54" s="172"/>
      <c r="K54" s="9"/>
      <c r="L54" s="9"/>
      <c r="M54" s="9"/>
      <c r="N54" s="9"/>
      <c r="O54" s="9"/>
      <c r="P54" s="9"/>
      <c r="Q54" s="9">
        <f t="shared" si="6"/>
        <v>0</v>
      </c>
      <c r="R54" s="9"/>
      <c r="S54" s="9" t="str">
        <f>VLOOKUP($C53,{"29 - Psychiatrie (Erwachsene)","Einrichtungen2";"30 - Kinder- und Jugendpsychiatrie","Einrichtungen2";"31 - Psychosomatik","Einrichtungen2";"00 - Bitte eine Fachabteilung auswählen","Leer";0,"Leer";"","Leer"},2,0)</f>
        <v>Leer</v>
      </c>
      <c r="T54" s="9" t="str">
        <f>VLOOKUP($C54,{"29 - Psychiatrie (Erwachsene)","Ausnahmetatbestand";"30 - Kinder- und Jugendpsychiatrie","Ausnahmetatbestand";"31 - Psychosomatik","Ausnahmetatbestand";"00 - Bitte eine Fachabteilung auswählen","Leer";0,"Leer";"","Leer"},2,0)</f>
        <v>Leer</v>
      </c>
      <c r="U54" s="9">
        <f>VLOOKUP($C54,{"29 - Psychiatrie (Erwachsene)",1;"30 - Kinder- und Jugendpsychiatrie",1;"31 - Psychosomatik",1;"00 - Bitte eine Fachabteilung auswählen",0;0,0;"",0},2,0)</f>
        <v>0</v>
      </c>
      <c r="V54" s="9">
        <f t="shared" si="8"/>
        <v>0</v>
      </c>
      <c r="W54" s="9">
        <f t="shared" si="9"/>
        <v>0</v>
      </c>
      <c r="X54" s="9">
        <f t="shared" si="10"/>
        <v>0</v>
      </c>
      <c r="Y54" s="9">
        <f t="shared" si="11"/>
        <v>0</v>
      </c>
      <c r="Z54" s="9">
        <f t="shared" si="12"/>
        <v>0</v>
      </c>
      <c r="AA54" s="9"/>
      <c r="AB54" s="9"/>
      <c r="AC54" s="9"/>
      <c r="AD54" s="9"/>
    </row>
    <row r="55" spans="2:30" s="30" customFormat="1" ht="15" customHeight="1" x14ac:dyDescent="0.25">
      <c r="B55" s="78" t="str">
        <f t="shared" si="7"/>
        <v>!!!</v>
      </c>
      <c r="C55" s="271"/>
      <c r="D55" s="308"/>
      <c r="E55" s="308"/>
      <c r="F55" s="309"/>
      <c r="G55" s="309"/>
      <c r="H55" s="309"/>
      <c r="I55" s="172"/>
      <c r="K55" s="9"/>
      <c r="L55" s="9"/>
      <c r="M55" s="9"/>
      <c r="N55" s="9"/>
      <c r="O55" s="9"/>
      <c r="P55" s="9"/>
      <c r="Q55" s="9">
        <f t="shared" si="6"/>
        <v>0</v>
      </c>
      <c r="R55" s="9"/>
      <c r="S55" s="9" t="str">
        <f>VLOOKUP($C54,{"29 - Psychiatrie (Erwachsene)","Einrichtungen2";"30 - Kinder- und Jugendpsychiatrie","Einrichtungen2";"31 - Psychosomatik","Einrichtungen2";"00 - Bitte eine Fachabteilung auswählen","Leer";0,"Leer";"","Leer"},2,0)</f>
        <v>Leer</v>
      </c>
      <c r="T55" s="9" t="str">
        <f>VLOOKUP($C55,{"29 - Psychiatrie (Erwachsene)","Ausnahmetatbestand";"30 - Kinder- und Jugendpsychiatrie","Ausnahmetatbestand";"31 - Psychosomatik","Ausnahmetatbestand";"00 - Bitte eine Fachabteilung auswählen","Leer";0,"Leer";"","Leer"},2,0)</f>
        <v>Leer</v>
      </c>
      <c r="U55" s="9">
        <f>VLOOKUP($C55,{"29 - Psychiatrie (Erwachsene)",1;"30 - Kinder- und Jugendpsychiatrie",1;"31 - Psychosomatik",1;"00 - Bitte eine Fachabteilung auswählen",0;0,0;"",0},2,0)</f>
        <v>0</v>
      </c>
      <c r="V55" s="9">
        <f t="shared" si="8"/>
        <v>0</v>
      </c>
      <c r="W55" s="9">
        <f t="shared" si="9"/>
        <v>0</v>
      </c>
      <c r="X55" s="9">
        <f t="shared" si="10"/>
        <v>0</v>
      </c>
      <c r="Y55" s="9">
        <f t="shared" si="11"/>
        <v>0</v>
      </c>
      <c r="Z55" s="9">
        <f t="shared" si="12"/>
        <v>0</v>
      </c>
      <c r="AA55" s="9"/>
      <c r="AB55" s="9"/>
      <c r="AC55" s="9"/>
      <c r="AD55" s="9"/>
    </row>
    <row r="56" spans="2:30" s="30" customFormat="1" ht="15" customHeight="1" x14ac:dyDescent="0.25">
      <c r="B56" s="78" t="str">
        <f t="shared" si="7"/>
        <v>!!!</v>
      </c>
      <c r="C56" s="271"/>
      <c r="D56" s="308"/>
      <c r="E56" s="308"/>
      <c r="F56" s="309"/>
      <c r="G56" s="309"/>
      <c r="H56" s="309"/>
      <c r="I56" s="172"/>
      <c r="K56" s="9"/>
      <c r="L56" s="9"/>
      <c r="M56" s="9"/>
      <c r="N56" s="9"/>
      <c r="O56" s="9"/>
      <c r="P56" s="9"/>
      <c r="Q56" s="9">
        <f t="shared" si="6"/>
        <v>0</v>
      </c>
      <c r="R56" s="9"/>
      <c r="S56" s="9" t="str">
        <f>VLOOKUP($C55,{"29 - Psychiatrie (Erwachsene)","Einrichtungen2";"30 - Kinder- und Jugendpsychiatrie","Einrichtungen2";"31 - Psychosomatik","Einrichtungen2";"00 - Bitte eine Fachabteilung auswählen","Leer";0,"Leer";"","Leer"},2,0)</f>
        <v>Leer</v>
      </c>
      <c r="T56" s="9" t="str">
        <f>VLOOKUP($C56,{"29 - Psychiatrie (Erwachsene)","Ausnahmetatbestand";"30 - Kinder- und Jugendpsychiatrie","Ausnahmetatbestand";"31 - Psychosomatik","Ausnahmetatbestand";"00 - Bitte eine Fachabteilung auswählen","Leer";0,"Leer";"","Leer"},2,0)</f>
        <v>Leer</v>
      </c>
      <c r="U56" s="9">
        <f>VLOOKUP($C56,{"29 - Psychiatrie (Erwachsene)",1;"30 - Kinder- und Jugendpsychiatrie",1;"31 - Psychosomatik",1;"00 - Bitte eine Fachabteilung auswählen",0;0,0;"",0},2,0)</f>
        <v>0</v>
      </c>
      <c r="V56" s="9">
        <f t="shared" si="8"/>
        <v>0</v>
      </c>
      <c r="W56" s="9">
        <f t="shared" si="9"/>
        <v>0</v>
      </c>
      <c r="X56" s="9">
        <f t="shared" si="10"/>
        <v>0</v>
      </c>
      <c r="Y56" s="9">
        <f t="shared" si="11"/>
        <v>0</v>
      </c>
      <c r="Z56" s="9">
        <f t="shared" si="12"/>
        <v>0</v>
      </c>
      <c r="AA56" s="9"/>
      <c r="AB56" s="9"/>
      <c r="AC56" s="9"/>
      <c r="AD56" s="9"/>
    </row>
    <row r="57" spans="2:30" s="30" customFormat="1" ht="15" customHeight="1" x14ac:dyDescent="0.25">
      <c r="B57" s="78" t="str">
        <f t="shared" si="7"/>
        <v>!!!</v>
      </c>
      <c r="C57" s="271"/>
      <c r="D57" s="308"/>
      <c r="E57" s="308"/>
      <c r="F57" s="309"/>
      <c r="G57" s="309"/>
      <c r="H57" s="309"/>
      <c r="I57" s="172"/>
      <c r="K57" s="9"/>
      <c r="L57" s="9"/>
      <c r="M57" s="9"/>
      <c r="N57" s="9"/>
      <c r="O57" s="9"/>
      <c r="P57" s="9"/>
      <c r="Q57" s="9">
        <f t="shared" si="6"/>
        <v>0</v>
      </c>
      <c r="R57" s="9"/>
      <c r="S57" s="9" t="str">
        <f>VLOOKUP($C56,{"29 - Psychiatrie (Erwachsene)","Einrichtungen2";"30 - Kinder- und Jugendpsychiatrie","Einrichtungen2";"31 - Psychosomatik","Einrichtungen2";"00 - Bitte eine Fachabteilung auswählen","Leer";0,"Leer";"","Leer"},2,0)</f>
        <v>Leer</v>
      </c>
      <c r="T57" s="9" t="str">
        <f>VLOOKUP($C57,{"29 - Psychiatrie (Erwachsene)","Ausnahmetatbestand";"30 - Kinder- und Jugendpsychiatrie","Ausnahmetatbestand";"31 - Psychosomatik","Ausnahmetatbestand";"00 - Bitte eine Fachabteilung auswählen","Leer";0,"Leer";"","Leer"},2,0)</f>
        <v>Leer</v>
      </c>
      <c r="U57" s="9">
        <f>VLOOKUP($C57,{"29 - Psychiatrie (Erwachsene)",1;"30 - Kinder- und Jugendpsychiatrie",1;"31 - Psychosomatik",1;"00 - Bitte eine Fachabteilung auswählen",0;0,0;"",0},2,0)</f>
        <v>0</v>
      </c>
      <c r="V57" s="9">
        <f t="shared" si="8"/>
        <v>0</v>
      </c>
      <c r="W57" s="9">
        <f t="shared" si="9"/>
        <v>0</v>
      </c>
      <c r="X57" s="9">
        <f t="shared" si="10"/>
        <v>0</v>
      </c>
      <c r="Y57" s="9">
        <f t="shared" si="11"/>
        <v>0</v>
      </c>
      <c r="Z57" s="9">
        <f t="shared" si="12"/>
        <v>0</v>
      </c>
      <c r="AA57" s="9"/>
      <c r="AB57" s="9"/>
      <c r="AC57" s="9"/>
      <c r="AD57" s="9"/>
    </row>
    <row r="58" spans="2:30" s="30" customFormat="1" ht="15" customHeight="1" x14ac:dyDescent="0.25">
      <c r="B58" s="78" t="str">
        <f t="shared" si="7"/>
        <v>!!!</v>
      </c>
      <c r="C58" s="271"/>
      <c r="D58" s="308"/>
      <c r="E58" s="308"/>
      <c r="F58" s="309"/>
      <c r="G58" s="309"/>
      <c r="H58" s="309"/>
      <c r="I58" s="172"/>
      <c r="K58" s="9"/>
      <c r="L58" s="9"/>
      <c r="M58" s="9"/>
      <c r="N58" s="9"/>
      <c r="O58" s="9"/>
      <c r="P58" s="9"/>
      <c r="Q58" s="9">
        <f t="shared" si="6"/>
        <v>0</v>
      </c>
      <c r="R58" s="9"/>
      <c r="S58" s="9" t="str">
        <f>VLOOKUP($C57,{"29 - Psychiatrie (Erwachsene)","Einrichtungen2";"30 - Kinder- und Jugendpsychiatrie","Einrichtungen2";"31 - Psychosomatik","Einrichtungen2";"00 - Bitte eine Fachabteilung auswählen","Leer";0,"Leer";"","Leer"},2,0)</f>
        <v>Leer</v>
      </c>
      <c r="T58" s="9" t="str">
        <f>VLOOKUP($C58,{"29 - Psychiatrie (Erwachsene)","Ausnahmetatbestand";"30 - Kinder- und Jugendpsychiatrie","Ausnahmetatbestand";"31 - Psychosomatik","Ausnahmetatbestand";"00 - Bitte eine Fachabteilung auswählen","Leer";0,"Leer";"","Leer"},2,0)</f>
        <v>Leer</v>
      </c>
      <c r="U58" s="9">
        <f>VLOOKUP($C58,{"29 - Psychiatrie (Erwachsene)",1;"30 - Kinder- und Jugendpsychiatrie",1;"31 - Psychosomatik",1;"00 - Bitte eine Fachabteilung auswählen",0;0,0;"",0},2,0)</f>
        <v>0</v>
      </c>
      <c r="V58" s="9">
        <f t="shared" si="8"/>
        <v>0</v>
      </c>
      <c r="W58" s="9">
        <f t="shared" si="9"/>
        <v>0</v>
      </c>
      <c r="X58" s="9">
        <f t="shared" si="10"/>
        <v>0</v>
      </c>
      <c r="Y58" s="9">
        <f t="shared" si="11"/>
        <v>0</v>
      </c>
      <c r="Z58" s="9">
        <f t="shared" si="12"/>
        <v>0</v>
      </c>
      <c r="AA58" s="9"/>
      <c r="AB58" s="9"/>
      <c r="AC58" s="9"/>
      <c r="AD58" s="9"/>
    </row>
    <row r="59" spans="2:30" s="30" customFormat="1" ht="15" customHeight="1" x14ac:dyDescent="0.25">
      <c r="B59" s="78" t="str">
        <f t="shared" si="7"/>
        <v>!!!</v>
      </c>
      <c r="C59" s="271"/>
      <c r="D59" s="308"/>
      <c r="E59" s="308"/>
      <c r="F59" s="309"/>
      <c r="G59" s="309"/>
      <c r="H59" s="309"/>
      <c r="I59" s="172"/>
      <c r="K59" s="9"/>
      <c r="L59" s="9"/>
      <c r="M59" s="9"/>
      <c r="N59" s="9"/>
      <c r="O59" s="9"/>
      <c r="P59" s="9"/>
      <c r="Q59" s="9">
        <f t="shared" si="6"/>
        <v>0</v>
      </c>
      <c r="R59" s="9"/>
      <c r="S59" s="9" t="str">
        <f>VLOOKUP($C58,{"29 - Psychiatrie (Erwachsene)","Einrichtungen2";"30 - Kinder- und Jugendpsychiatrie","Einrichtungen2";"31 - Psychosomatik","Einrichtungen2";"00 - Bitte eine Fachabteilung auswählen","Leer";0,"Leer";"","Leer"},2,0)</f>
        <v>Leer</v>
      </c>
      <c r="T59" s="9" t="str">
        <f>VLOOKUP($C59,{"29 - Psychiatrie (Erwachsene)","Ausnahmetatbestand";"30 - Kinder- und Jugendpsychiatrie","Ausnahmetatbestand";"31 - Psychosomatik","Ausnahmetatbestand";"00 - Bitte eine Fachabteilung auswählen","Leer";0,"Leer";"","Leer"},2,0)</f>
        <v>Leer</v>
      </c>
      <c r="U59" s="9">
        <f>VLOOKUP($C59,{"29 - Psychiatrie (Erwachsene)",1;"30 - Kinder- und Jugendpsychiatrie",1;"31 - Psychosomatik",1;"00 - Bitte eine Fachabteilung auswählen",0;0,0;"",0},2,0)</f>
        <v>0</v>
      </c>
      <c r="V59" s="9">
        <f t="shared" si="8"/>
        <v>0</v>
      </c>
      <c r="W59" s="9">
        <f t="shared" si="9"/>
        <v>0</v>
      </c>
      <c r="X59" s="9">
        <f t="shared" si="10"/>
        <v>0</v>
      </c>
      <c r="Y59" s="9">
        <f t="shared" si="11"/>
        <v>0</v>
      </c>
      <c r="Z59" s="9">
        <f t="shared" si="12"/>
        <v>0</v>
      </c>
      <c r="AA59" s="9"/>
      <c r="AB59" s="9"/>
      <c r="AC59" s="9"/>
      <c r="AD59" s="9"/>
    </row>
    <row r="60" spans="2:30" s="30" customFormat="1" ht="15" customHeight="1" x14ac:dyDescent="0.25">
      <c r="B60" s="78" t="str">
        <f t="shared" si="7"/>
        <v>!!!</v>
      </c>
      <c r="C60" s="271"/>
      <c r="D60" s="308"/>
      <c r="E60" s="308"/>
      <c r="F60" s="309"/>
      <c r="G60" s="309"/>
      <c r="H60" s="309"/>
      <c r="I60" s="172"/>
      <c r="K60" s="9"/>
      <c r="L60" s="9"/>
      <c r="M60" s="9"/>
      <c r="N60" s="9"/>
      <c r="O60" s="9"/>
      <c r="P60" s="9"/>
      <c r="Q60" s="9">
        <f t="shared" si="6"/>
        <v>0</v>
      </c>
      <c r="R60" s="9"/>
      <c r="S60" s="9" t="str">
        <f>VLOOKUP($C59,{"29 - Psychiatrie (Erwachsene)","Einrichtungen2";"30 - Kinder- und Jugendpsychiatrie","Einrichtungen2";"31 - Psychosomatik","Einrichtungen2";"00 - Bitte eine Fachabteilung auswählen","Leer";0,"Leer";"","Leer"},2,0)</f>
        <v>Leer</v>
      </c>
      <c r="T60" s="9" t="str">
        <f>VLOOKUP($C60,{"29 - Psychiatrie (Erwachsene)","Ausnahmetatbestand";"30 - Kinder- und Jugendpsychiatrie","Ausnahmetatbestand";"31 - Psychosomatik","Ausnahmetatbestand";"00 - Bitte eine Fachabteilung auswählen","Leer";0,"Leer";"","Leer"},2,0)</f>
        <v>Leer</v>
      </c>
      <c r="U60" s="9">
        <f>VLOOKUP($C60,{"29 - Psychiatrie (Erwachsene)",1;"30 - Kinder- und Jugendpsychiatrie",1;"31 - Psychosomatik",1;"00 - Bitte eine Fachabteilung auswählen",0;0,0;"",0},2,0)</f>
        <v>0</v>
      </c>
      <c r="V60" s="9">
        <f t="shared" si="8"/>
        <v>0</v>
      </c>
      <c r="W60" s="9">
        <f t="shared" si="9"/>
        <v>0</v>
      </c>
      <c r="X60" s="9">
        <f t="shared" si="10"/>
        <v>0</v>
      </c>
      <c r="Y60" s="9">
        <f t="shared" si="11"/>
        <v>0</v>
      </c>
      <c r="Z60" s="9">
        <f t="shared" si="12"/>
        <v>0</v>
      </c>
      <c r="AA60" s="9"/>
      <c r="AB60" s="9"/>
      <c r="AC60" s="9"/>
      <c r="AD60" s="9"/>
    </row>
    <row r="61" spans="2:30" s="30" customFormat="1" ht="15" customHeight="1" x14ac:dyDescent="0.25">
      <c r="B61" s="78" t="str">
        <f t="shared" si="7"/>
        <v>!!!</v>
      </c>
      <c r="C61" s="271"/>
      <c r="D61" s="308"/>
      <c r="E61" s="308"/>
      <c r="F61" s="309"/>
      <c r="G61" s="309"/>
      <c r="H61" s="309"/>
      <c r="I61" s="172"/>
      <c r="K61" s="9"/>
      <c r="L61" s="9"/>
      <c r="M61" s="9"/>
      <c r="N61" s="9"/>
      <c r="O61" s="9"/>
      <c r="P61" s="9"/>
      <c r="Q61" s="9">
        <f t="shared" si="6"/>
        <v>0</v>
      </c>
      <c r="R61" s="9"/>
      <c r="S61" s="9" t="str">
        <f>VLOOKUP($C60,{"29 - Psychiatrie (Erwachsene)","Einrichtungen2";"30 - Kinder- und Jugendpsychiatrie","Einrichtungen2";"31 - Psychosomatik","Einrichtungen2";"00 - Bitte eine Fachabteilung auswählen","Leer";0,"Leer";"","Leer"},2,0)</f>
        <v>Leer</v>
      </c>
      <c r="T61" s="9" t="str">
        <f>VLOOKUP($C61,{"29 - Psychiatrie (Erwachsene)","Ausnahmetatbestand";"30 - Kinder- und Jugendpsychiatrie","Ausnahmetatbestand";"31 - Psychosomatik","Ausnahmetatbestand";"00 - Bitte eine Fachabteilung auswählen","Leer";0,"Leer";"","Leer"},2,0)</f>
        <v>Leer</v>
      </c>
      <c r="U61" s="9">
        <f>VLOOKUP($C61,{"29 - Psychiatrie (Erwachsene)",1;"30 - Kinder- und Jugendpsychiatrie",1;"31 - Psychosomatik",1;"00 - Bitte eine Fachabteilung auswählen",0;0,0;"",0},2,0)</f>
        <v>0</v>
      </c>
      <c r="V61" s="9">
        <f t="shared" si="8"/>
        <v>0</v>
      </c>
      <c r="W61" s="9">
        <f t="shared" si="9"/>
        <v>0</v>
      </c>
      <c r="X61" s="9">
        <f t="shared" si="10"/>
        <v>0</v>
      </c>
      <c r="Y61" s="9">
        <f t="shared" si="11"/>
        <v>0</v>
      </c>
      <c r="Z61" s="9">
        <f t="shared" si="12"/>
        <v>0</v>
      </c>
      <c r="AA61" s="9"/>
      <c r="AB61" s="9"/>
      <c r="AC61" s="9"/>
      <c r="AD61" s="9"/>
    </row>
    <row r="62" spans="2:30" s="30" customFormat="1" ht="15" customHeight="1" x14ac:dyDescent="0.25">
      <c r="B62" s="78" t="str">
        <f t="shared" si="7"/>
        <v>!!!</v>
      </c>
      <c r="C62" s="271"/>
      <c r="D62" s="308"/>
      <c r="E62" s="308"/>
      <c r="F62" s="309"/>
      <c r="G62" s="309"/>
      <c r="H62" s="309"/>
      <c r="I62" s="172"/>
      <c r="K62" s="9"/>
      <c r="L62" s="9"/>
      <c r="M62" s="9"/>
      <c r="N62" s="9"/>
      <c r="O62" s="9"/>
      <c r="P62" s="9"/>
      <c r="Q62" s="9">
        <f t="shared" si="6"/>
        <v>0</v>
      </c>
      <c r="R62" s="9"/>
      <c r="S62" s="9" t="str">
        <f>VLOOKUP($C61,{"29 - Psychiatrie (Erwachsene)","Einrichtungen2";"30 - Kinder- und Jugendpsychiatrie","Einrichtungen2";"31 - Psychosomatik","Einrichtungen2";"00 - Bitte eine Fachabteilung auswählen","Leer";0,"Leer";"","Leer"},2,0)</f>
        <v>Leer</v>
      </c>
      <c r="T62" s="9" t="str">
        <f>VLOOKUP($C62,{"29 - Psychiatrie (Erwachsene)","Ausnahmetatbestand";"30 - Kinder- und Jugendpsychiatrie","Ausnahmetatbestand";"31 - Psychosomatik","Ausnahmetatbestand";"00 - Bitte eine Fachabteilung auswählen","Leer";0,"Leer";"","Leer"},2,0)</f>
        <v>Leer</v>
      </c>
      <c r="U62" s="9">
        <f>VLOOKUP($C62,{"29 - Psychiatrie (Erwachsene)",1;"30 - Kinder- und Jugendpsychiatrie",1;"31 - Psychosomatik",1;"00 - Bitte eine Fachabteilung auswählen",0;0,0;"",0},2,0)</f>
        <v>0</v>
      </c>
      <c r="V62" s="9">
        <f t="shared" si="8"/>
        <v>0</v>
      </c>
      <c r="W62" s="9">
        <f t="shared" si="9"/>
        <v>0</v>
      </c>
      <c r="X62" s="9">
        <f t="shared" si="10"/>
        <v>0</v>
      </c>
      <c r="Y62" s="9">
        <f t="shared" si="11"/>
        <v>0</v>
      </c>
      <c r="Z62" s="9">
        <f t="shared" si="12"/>
        <v>0</v>
      </c>
      <c r="AA62" s="9"/>
      <c r="AB62" s="9"/>
      <c r="AC62" s="9"/>
      <c r="AD62" s="9"/>
    </row>
    <row r="63" spans="2:30" s="30" customFormat="1" ht="15" customHeight="1" x14ac:dyDescent="0.25">
      <c r="B63" s="78" t="str">
        <f t="shared" si="7"/>
        <v>!!!</v>
      </c>
      <c r="C63" s="271"/>
      <c r="D63" s="308"/>
      <c r="E63" s="308"/>
      <c r="F63" s="309"/>
      <c r="G63" s="309"/>
      <c r="H63" s="309"/>
      <c r="I63" s="172"/>
      <c r="K63" s="9"/>
      <c r="L63" s="9"/>
      <c r="M63" s="9"/>
      <c r="N63" s="9"/>
      <c r="O63" s="9"/>
      <c r="P63" s="9"/>
      <c r="Q63" s="9">
        <f t="shared" si="6"/>
        <v>0</v>
      </c>
      <c r="R63" s="9"/>
      <c r="S63" s="9" t="str">
        <f>VLOOKUP($C62,{"29 - Psychiatrie (Erwachsene)","Einrichtungen2";"30 - Kinder- und Jugendpsychiatrie","Einrichtungen2";"31 - Psychosomatik","Einrichtungen2";"00 - Bitte eine Fachabteilung auswählen","Leer";0,"Leer";"","Leer"},2,0)</f>
        <v>Leer</v>
      </c>
      <c r="T63" s="9" t="str">
        <f>VLOOKUP($C63,{"29 - Psychiatrie (Erwachsene)","Ausnahmetatbestand";"30 - Kinder- und Jugendpsychiatrie","Ausnahmetatbestand";"31 - Psychosomatik","Ausnahmetatbestand";"00 - Bitte eine Fachabteilung auswählen","Leer";0,"Leer";"","Leer"},2,0)</f>
        <v>Leer</v>
      </c>
      <c r="U63" s="9">
        <f>VLOOKUP($C63,{"29 - Psychiatrie (Erwachsene)",1;"30 - Kinder- und Jugendpsychiatrie",1;"31 - Psychosomatik",1;"00 - Bitte eine Fachabteilung auswählen",0;0,0;"",0},2,0)</f>
        <v>0</v>
      </c>
      <c r="V63" s="9">
        <f t="shared" si="8"/>
        <v>0</v>
      </c>
      <c r="W63" s="9">
        <f t="shared" si="9"/>
        <v>0</v>
      </c>
      <c r="X63" s="9">
        <f t="shared" si="10"/>
        <v>0</v>
      </c>
      <c r="Y63" s="9">
        <f t="shared" si="11"/>
        <v>0</v>
      </c>
      <c r="Z63" s="9">
        <f t="shared" si="12"/>
        <v>0</v>
      </c>
      <c r="AA63" s="9"/>
      <c r="AB63" s="9"/>
      <c r="AC63" s="9"/>
      <c r="AD63" s="9"/>
    </row>
    <row r="64" spans="2:30" s="30" customFormat="1" ht="15" customHeight="1" x14ac:dyDescent="0.25">
      <c r="B64" s="78" t="str">
        <f t="shared" si="7"/>
        <v>!!!</v>
      </c>
      <c r="C64" s="271"/>
      <c r="D64" s="308"/>
      <c r="E64" s="308"/>
      <c r="F64" s="309"/>
      <c r="G64" s="309"/>
      <c r="H64" s="309"/>
      <c r="I64" s="172"/>
      <c r="K64" s="9"/>
      <c r="L64" s="9"/>
      <c r="M64" s="9"/>
      <c r="N64" s="9"/>
      <c r="O64" s="9"/>
      <c r="P64" s="9"/>
      <c r="Q64" s="9">
        <f t="shared" si="6"/>
        <v>0</v>
      </c>
      <c r="R64" s="9"/>
      <c r="S64" s="9" t="str">
        <f>VLOOKUP($C63,{"29 - Psychiatrie (Erwachsene)","Einrichtungen2";"30 - Kinder- und Jugendpsychiatrie","Einrichtungen2";"31 - Psychosomatik","Einrichtungen2";"00 - Bitte eine Fachabteilung auswählen","Leer";0,"Leer";"","Leer"},2,0)</f>
        <v>Leer</v>
      </c>
      <c r="T64" s="9" t="str">
        <f>VLOOKUP($C64,{"29 - Psychiatrie (Erwachsene)","Ausnahmetatbestand";"30 - Kinder- und Jugendpsychiatrie","Ausnahmetatbestand";"31 - Psychosomatik","Ausnahmetatbestand";"00 - Bitte eine Fachabteilung auswählen","Leer";0,"Leer";"","Leer"},2,0)</f>
        <v>Leer</v>
      </c>
      <c r="U64" s="9">
        <f>VLOOKUP($C64,{"29 - Psychiatrie (Erwachsene)",1;"30 - Kinder- und Jugendpsychiatrie",1;"31 - Psychosomatik",1;"00 - Bitte eine Fachabteilung auswählen",0;0,0;"",0},2,0)</f>
        <v>0</v>
      </c>
      <c r="V64" s="9">
        <f t="shared" si="8"/>
        <v>0</v>
      </c>
      <c r="W64" s="9">
        <f t="shared" si="9"/>
        <v>0</v>
      </c>
      <c r="X64" s="9">
        <f t="shared" si="10"/>
        <v>0</v>
      </c>
      <c r="Y64" s="9">
        <f t="shared" si="11"/>
        <v>0</v>
      </c>
      <c r="Z64" s="9">
        <f t="shared" si="12"/>
        <v>0</v>
      </c>
      <c r="AA64" s="9"/>
      <c r="AB64" s="9"/>
      <c r="AC64" s="9"/>
      <c r="AD64" s="9"/>
    </row>
    <row r="65" spans="2:30" s="30" customFormat="1" ht="15" customHeight="1" x14ac:dyDescent="0.25">
      <c r="B65" s="78" t="str">
        <f t="shared" si="7"/>
        <v>!!!</v>
      </c>
      <c r="C65" s="271"/>
      <c r="D65" s="308"/>
      <c r="E65" s="308"/>
      <c r="F65" s="309"/>
      <c r="G65" s="309"/>
      <c r="H65" s="309"/>
      <c r="I65" s="172"/>
      <c r="K65" s="9"/>
      <c r="L65" s="9"/>
      <c r="M65" s="9"/>
      <c r="N65" s="9"/>
      <c r="O65" s="9"/>
      <c r="P65" s="9"/>
      <c r="Q65" s="9">
        <f t="shared" si="6"/>
        <v>0</v>
      </c>
      <c r="R65" s="9"/>
      <c r="S65" s="9" t="str">
        <f>VLOOKUP($C64,{"29 - Psychiatrie (Erwachsene)","Einrichtungen2";"30 - Kinder- und Jugendpsychiatrie","Einrichtungen2";"31 - Psychosomatik","Einrichtungen2";"00 - Bitte eine Fachabteilung auswählen","Leer";0,"Leer";"","Leer"},2,0)</f>
        <v>Leer</v>
      </c>
      <c r="T65" s="9" t="str">
        <f>VLOOKUP($C65,{"29 - Psychiatrie (Erwachsene)","Ausnahmetatbestand";"30 - Kinder- und Jugendpsychiatrie","Ausnahmetatbestand";"31 - Psychosomatik","Ausnahmetatbestand";"00 - Bitte eine Fachabteilung auswählen","Leer";0,"Leer";"","Leer"},2,0)</f>
        <v>Leer</v>
      </c>
      <c r="U65" s="9">
        <f>VLOOKUP($C65,{"29 - Psychiatrie (Erwachsene)",1;"30 - Kinder- und Jugendpsychiatrie",1;"31 - Psychosomatik",1;"00 - Bitte eine Fachabteilung auswählen",0;0,0;"",0},2,0)</f>
        <v>0</v>
      </c>
      <c r="V65" s="9">
        <f t="shared" si="8"/>
        <v>0</v>
      </c>
      <c r="W65" s="9">
        <f t="shared" si="9"/>
        <v>0</v>
      </c>
      <c r="X65" s="9">
        <f t="shared" si="10"/>
        <v>0</v>
      </c>
      <c r="Y65" s="9">
        <f t="shared" si="11"/>
        <v>0</v>
      </c>
      <c r="Z65" s="9">
        <f t="shared" si="12"/>
        <v>0</v>
      </c>
      <c r="AA65" s="9"/>
      <c r="AB65" s="9"/>
      <c r="AC65" s="9"/>
      <c r="AD65" s="9"/>
    </row>
    <row r="66" spans="2:30" s="30" customFormat="1" ht="15" customHeight="1" x14ac:dyDescent="0.25">
      <c r="B66" s="78" t="str">
        <f t="shared" si="7"/>
        <v>!!!</v>
      </c>
      <c r="C66" s="271"/>
      <c r="D66" s="308"/>
      <c r="E66" s="308"/>
      <c r="F66" s="309"/>
      <c r="G66" s="309"/>
      <c r="H66" s="309"/>
      <c r="I66" s="172"/>
      <c r="K66" s="9"/>
      <c r="L66" s="9"/>
      <c r="M66" s="9"/>
      <c r="N66" s="9"/>
      <c r="O66" s="9"/>
      <c r="P66" s="9"/>
      <c r="Q66" s="9">
        <f t="shared" si="6"/>
        <v>0</v>
      </c>
      <c r="R66" s="9"/>
      <c r="S66" s="9" t="str">
        <f>VLOOKUP($C65,{"29 - Psychiatrie (Erwachsene)","Einrichtungen2";"30 - Kinder- und Jugendpsychiatrie","Einrichtungen2";"31 - Psychosomatik","Einrichtungen2";"00 - Bitte eine Fachabteilung auswählen","Leer";0,"Leer";"","Leer"},2,0)</f>
        <v>Leer</v>
      </c>
      <c r="T66" s="9" t="str">
        <f>VLOOKUP($C66,{"29 - Psychiatrie (Erwachsene)","Ausnahmetatbestand";"30 - Kinder- und Jugendpsychiatrie","Ausnahmetatbestand";"31 - Psychosomatik","Ausnahmetatbestand";"00 - Bitte eine Fachabteilung auswählen","Leer";0,"Leer";"","Leer"},2,0)</f>
        <v>Leer</v>
      </c>
      <c r="U66" s="9">
        <f>VLOOKUP($C66,{"29 - Psychiatrie (Erwachsene)",1;"30 - Kinder- und Jugendpsychiatrie",1;"31 - Psychosomatik",1;"00 - Bitte eine Fachabteilung auswählen",0;0,0;"",0},2,0)</f>
        <v>0</v>
      </c>
      <c r="V66" s="9">
        <f t="shared" si="8"/>
        <v>0</v>
      </c>
      <c r="W66" s="9">
        <f t="shared" si="9"/>
        <v>0</v>
      </c>
      <c r="X66" s="9">
        <f t="shared" si="10"/>
        <v>0</v>
      </c>
      <c r="Y66" s="9">
        <f t="shared" si="11"/>
        <v>0</v>
      </c>
      <c r="Z66" s="9">
        <f t="shared" si="12"/>
        <v>0</v>
      </c>
      <c r="AA66" s="9"/>
      <c r="AB66" s="9"/>
      <c r="AC66" s="9"/>
      <c r="AD66" s="9"/>
    </row>
    <row r="67" spans="2:30" s="30" customFormat="1" ht="15" customHeight="1" x14ac:dyDescent="0.25">
      <c r="B67" s="78" t="str">
        <f t="shared" si="7"/>
        <v>!!!</v>
      </c>
      <c r="C67" s="271"/>
      <c r="D67" s="308"/>
      <c r="E67" s="308"/>
      <c r="F67" s="309"/>
      <c r="G67" s="309"/>
      <c r="H67" s="309"/>
      <c r="I67" s="172"/>
      <c r="K67" s="9"/>
      <c r="L67" s="9"/>
      <c r="M67" s="9"/>
      <c r="N67" s="9"/>
      <c r="O67" s="9"/>
      <c r="P67" s="9"/>
      <c r="Q67" s="9">
        <f t="shared" si="6"/>
        <v>0</v>
      </c>
      <c r="R67" s="9"/>
      <c r="S67" s="9" t="str">
        <f>VLOOKUP($C66,{"29 - Psychiatrie (Erwachsene)","Einrichtungen2";"30 - Kinder- und Jugendpsychiatrie","Einrichtungen2";"31 - Psychosomatik","Einrichtungen2";"00 - Bitte eine Fachabteilung auswählen","Leer";0,"Leer";"","Leer"},2,0)</f>
        <v>Leer</v>
      </c>
      <c r="T67" s="9" t="str">
        <f>VLOOKUP($C67,{"29 - Psychiatrie (Erwachsene)","Ausnahmetatbestand";"30 - Kinder- und Jugendpsychiatrie","Ausnahmetatbestand";"31 - Psychosomatik","Ausnahmetatbestand";"00 - Bitte eine Fachabteilung auswählen","Leer";0,"Leer";"","Leer"},2,0)</f>
        <v>Leer</v>
      </c>
      <c r="U67" s="9">
        <f>VLOOKUP($C67,{"29 - Psychiatrie (Erwachsene)",1;"30 - Kinder- und Jugendpsychiatrie",1;"31 - Psychosomatik",1;"00 - Bitte eine Fachabteilung auswählen",0;0,0;"",0},2,0)</f>
        <v>0</v>
      </c>
      <c r="V67" s="9">
        <f t="shared" si="8"/>
        <v>0</v>
      </c>
      <c r="W67" s="9">
        <f t="shared" si="9"/>
        <v>0</v>
      </c>
      <c r="X67" s="9">
        <f t="shared" si="10"/>
        <v>0</v>
      </c>
      <c r="Y67" s="9">
        <f t="shared" si="11"/>
        <v>0</v>
      </c>
      <c r="Z67" s="9">
        <f t="shared" si="12"/>
        <v>0</v>
      </c>
      <c r="AA67" s="9"/>
      <c r="AB67" s="9"/>
      <c r="AC67" s="9"/>
      <c r="AD67" s="9"/>
    </row>
    <row r="68" spans="2:30" s="30" customFormat="1" ht="15" customHeight="1" x14ac:dyDescent="0.25">
      <c r="B68" s="78" t="str">
        <f t="shared" si="7"/>
        <v>!!!</v>
      </c>
      <c r="C68" s="271"/>
      <c r="D68" s="308"/>
      <c r="E68" s="308"/>
      <c r="F68" s="309"/>
      <c r="G68" s="309"/>
      <c r="H68" s="309"/>
      <c r="I68" s="172"/>
      <c r="K68" s="9"/>
      <c r="L68" s="9"/>
      <c r="M68" s="9"/>
      <c r="N68" s="9"/>
      <c r="O68" s="9"/>
      <c r="P68" s="9"/>
      <c r="Q68" s="9">
        <f t="shared" si="6"/>
        <v>0</v>
      </c>
      <c r="R68" s="9"/>
      <c r="S68" s="9" t="str">
        <f>VLOOKUP($C67,{"29 - Psychiatrie (Erwachsene)","Einrichtungen2";"30 - Kinder- und Jugendpsychiatrie","Einrichtungen2";"31 - Psychosomatik","Einrichtungen2";"00 - Bitte eine Fachabteilung auswählen","Leer";0,"Leer";"","Leer"},2,0)</f>
        <v>Leer</v>
      </c>
      <c r="T68" s="9" t="str">
        <f>VLOOKUP($C68,{"29 - Psychiatrie (Erwachsene)","Ausnahmetatbestand";"30 - Kinder- und Jugendpsychiatrie","Ausnahmetatbestand";"31 - Psychosomatik","Ausnahmetatbestand";"00 - Bitte eine Fachabteilung auswählen","Leer";0,"Leer";"","Leer"},2,0)</f>
        <v>Leer</v>
      </c>
      <c r="U68" s="9">
        <f>VLOOKUP($C68,{"29 - Psychiatrie (Erwachsene)",1;"30 - Kinder- und Jugendpsychiatrie",1;"31 - Psychosomatik",1;"00 - Bitte eine Fachabteilung auswählen",0;0,0;"",0},2,0)</f>
        <v>0</v>
      </c>
      <c r="V68" s="9">
        <f t="shared" si="8"/>
        <v>0</v>
      </c>
      <c r="W68" s="9">
        <f t="shared" si="9"/>
        <v>0</v>
      </c>
      <c r="X68" s="9">
        <f t="shared" si="10"/>
        <v>0</v>
      </c>
      <c r="Y68" s="9">
        <f t="shared" si="11"/>
        <v>0</v>
      </c>
      <c r="Z68" s="9">
        <f t="shared" si="12"/>
        <v>0</v>
      </c>
      <c r="AA68" s="9"/>
      <c r="AB68" s="9"/>
      <c r="AC68" s="9"/>
      <c r="AD68" s="9"/>
    </row>
    <row r="69" spans="2:30" s="30" customFormat="1" ht="15" customHeight="1" x14ac:dyDescent="0.25">
      <c r="B69" s="78" t="str">
        <f t="shared" si="7"/>
        <v>!!!</v>
      </c>
      <c r="C69" s="271"/>
      <c r="D69" s="308"/>
      <c r="E69" s="308"/>
      <c r="F69" s="309"/>
      <c r="G69" s="309"/>
      <c r="H69" s="309"/>
      <c r="I69" s="172"/>
      <c r="K69" s="9"/>
      <c r="L69" s="9"/>
      <c r="M69" s="9"/>
      <c r="N69" s="9"/>
      <c r="O69" s="9"/>
      <c r="P69" s="9"/>
      <c r="Q69" s="9">
        <f t="shared" si="6"/>
        <v>0</v>
      </c>
      <c r="R69" s="9"/>
      <c r="S69" s="9" t="str">
        <f>VLOOKUP($C68,{"29 - Psychiatrie (Erwachsene)","Einrichtungen2";"30 - Kinder- und Jugendpsychiatrie","Einrichtungen2";"31 - Psychosomatik","Einrichtungen2";"00 - Bitte eine Fachabteilung auswählen","Leer";0,"Leer";"","Leer"},2,0)</f>
        <v>Leer</v>
      </c>
      <c r="T69" s="9" t="str">
        <f>VLOOKUP($C69,{"29 - Psychiatrie (Erwachsene)","Ausnahmetatbestand";"30 - Kinder- und Jugendpsychiatrie","Ausnahmetatbestand";"31 - Psychosomatik","Ausnahmetatbestand";"00 - Bitte eine Fachabteilung auswählen","Leer";0,"Leer";"","Leer"},2,0)</f>
        <v>Leer</v>
      </c>
      <c r="U69" s="9">
        <f>VLOOKUP($C69,{"29 - Psychiatrie (Erwachsene)",1;"30 - Kinder- und Jugendpsychiatrie",1;"31 - Psychosomatik",1;"00 - Bitte eine Fachabteilung auswählen",0;0,0;"",0},2,0)</f>
        <v>0</v>
      </c>
      <c r="V69" s="9">
        <f t="shared" si="8"/>
        <v>0</v>
      </c>
      <c r="W69" s="9">
        <f t="shared" si="9"/>
        <v>0</v>
      </c>
      <c r="X69" s="9">
        <f t="shared" si="10"/>
        <v>0</v>
      </c>
      <c r="Y69" s="9">
        <f t="shared" si="11"/>
        <v>0</v>
      </c>
      <c r="Z69" s="9">
        <f t="shared" si="12"/>
        <v>0</v>
      </c>
      <c r="AA69" s="9"/>
      <c r="AB69" s="9"/>
      <c r="AC69" s="9"/>
      <c r="AD69" s="9"/>
    </row>
    <row r="70" spans="2:30" s="30" customFormat="1" ht="15" customHeight="1" x14ac:dyDescent="0.25">
      <c r="B70" s="78" t="str">
        <f t="shared" si="7"/>
        <v>!!!</v>
      </c>
      <c r="C70" s="271"/>
      <c r="D70" s="308"/>
      <c r="E70" s="308"/>
      <c r="F70" s="309"/>
      <c r="G70" s="309"/>
      <c r="H70" s="309"/>
      <c r="I70" s="172"/>
      <c r="K70" s="9"/>
      <c r="L70" s="9"/>
      <c r="M70" s="9"/>
      <c r="N70" s="9"/>
      <c r="O70" s="9"/>
      <c r="P70" s="9"/>
      <c r="Q70" s="9">
        <f t="shared" si="6"/>
        <v>0</v>
      </c>
      <c r="R70" s="9"/>
      <c r="S70" s="9" t="str">
        <f>VLOOKUP($C69,{"29 - Psychiatrie (Erwachsene)","Einrichtungen2";"30 - Kinder- und Jugendpsychiatrie","Einrichtungen2";"31 - Psychosomatik","Einrichtungen2";"00 - Bitte eine Fachabteilung auswählen","Leer";0,"Leer";"","Leer"},2,0)</f>
        <v>Leer</v>
      </c>
      <c r="T70" s="9" t="str">
        <f>VLOOKUP($C70,{"29 - Psychiatrie (Erwachsene)","Ausnahmetatbestand";"30 - Kinder- und Jugendpsychiatrie","Ausnahmetatbestand";"31 - Psychosomatik","Ausnahmetatbestand";"00 - Bitte eine Fachabteilung auswählen","Leer";0,"Leer";"","Leer"},2,0)</f>
        <v>Leer</v>
      </c>
      <c r="U70" s="9">
        <f>VLOOKUP($C70,{"29 - Psychiatrie (Erwachsene)",1;"30 - Kinder- und Jugendpsychiatrie",1;"31 - Psychosomatik",1;"00 - Bitte eine Fachabteilung auswählen",0;0,0;"",0},2,0)</f>
        <v>0</v>
      </c>
      <c r="V70" s="9">
        <f t="shared" si="8"/>
        <v>0</v>
      </c>
      <c r="W70" s="9">
        <f t="shared" si="9"/>
        <v>0</v>
      </c>
      <c r="X70" s="9">
        <f t="shared" si="10"/>
        <v>0</v>
      </c>
      <c r="Y70" s="9">
        <f t="shared" si="11"/>
        <v>0</v>
      </c>
      <c r="Z70" s="9">
        <f t="shared" si="12"/>
        <v>0</v>
      </c>
      <c r="AA70" s="9"/>
      <c r="AB70" s="9"/>
      <c r="AC70" s="9"/>
      <c r="AD70" s="9"/>
    </row>
    <row r="71" spans="2:30" s="30" customFormat="1" ht="15" customHeight="1" x14ac:dyDescent="0.25">
      <c r="B71" s="78" t="str">
        <f t="shared" si="7"/>
        <v>!!!</v>
      </c>
      <c r="C71" s="271"/>
      <c r="D71" s="308"/>
      <c r="E71" s="308"/>
      <c r="F71" s="309"/>
      <c r="G71" s="309"/>
      <c r="H71" s="309"/>
      <c r="I71" s="172"/>
      <c r="K71" s="9"/>
      <c r="L71" s="9"/>
      <c r="M71" s="9"/>
      <c r="N71" s="9"/>
      <c r="O71" s="9"/>
      <c r="P71" s="9"/>
      <c r="Q71" s="9">
        <f t="shared" si="6"/>
        <v>0</v>
      </c>
      <c r="R71" s="9"/>
      <c r="S71" s="9" t="str">
        <f>VLOOKUP($C70,{"29 - Psychiatrie (Erwachsene)","Einrichtungen2";"30 - Kinder- und Jugendpsychiatrie","Einrichtungen2";"31 - Psychosomatik","Einrichtungen2";"00 - Bitte eine Fachabteilung auswählen","Leer";0,"Leer";"","Leer"},2,0)</f>
        <v>Leer</v>
      </c>
      <c r="T71" s="9" t="str">
        <f>VLOOKUP($C71,{"29 - Psychiatrie (Erwachsene)","Ausnahmetatbestand";"30 - Kinder- und Jugendpsychiatrie","Ausnahmetatbestand";"31 - Psychosomatik","Ausnahmetatbestand";"00 - Bitte eine Fachabteilung auswählen","Leer";0,"Leer";"","Leer"},2,0)</f>
        <v>Leer</v>
      </c>
      <c r="U71" s="9">
        <f>VLOOKUP($C71,{"29 - Psychiatrie (Erwachsene)",1;"30 - Kinder- und Jugendpsychiatrie",1;"31 - Psychosomatik",1;"00 - Bitte eine Fachabteilung auswählen",0;0,0;"",0},2,0)</f>
        <v>0</v>
      </c>
      <c r="V71" s="9">
        <f t="shared" si="8"/>
        <v>0</v>
      </c>
      <c r="W71" s="9">
        <f t="shared" si="9"/>
        <v>0</v>
      </c>
      <c r="X71" s="9">
        <f t="shared" si="10"/>
        <v>0</v>
      </c>
      <c r="Y71" s="9">
        <f t="shared" si="11"/>
        <v>0</v>
      </c>
      <c r="Z71" s="9">
        <f t="shared" si="12"/>
        <v>0</v>
      </c>
      <c r="AA71" s="9"/>
      <c r="AB71" s="9"/>
      <c r="AC71" s="9"/>
      <c r="AD71" s="9"/>
    </row>
    <row r="72" spans="2:30" s="30" customFormat="1" ht="15" customHeight="1" x14ac:dyDescent="0.25">
      <c r="B72" s="78" t="str">
        <f t="shared" si="7"/>
        <v>!!!</v>
      </c>
      <c r="C72" s="271"/>
      <c r="D72" s="308"/>
      <c r="E72" s="308"/>
      <c r="F72" s="309"/>
      <c r="G72" s="309"/>
      <c r="H72" s="309"/>
      <c r="I72" s="172"/>
      <c r="K72" s="9"/>
      <c r="L72" s="9"/>
      <c r="M72" s="9"/>
      <c r="N72" s="9"/>
      <c r="O72" s="9"/>
      <c r="P72" s="9"/>
      <c r="Q72" s="9">
        <f t="shared" si="6"/>
        <v>0</v>
      </c>
      <c r="R72" s="9"/>
      <c r="S72" s="9" t="str">
        <f>VLOOKUP($C71,{"29 - Psychiatrie (Erwachsene)","Einrichtungen2";"30 - Kinder- und Jugendpsychiatrie","Einrichtungen2";"31 - Psychosomatik","Einrichtungen2";"00 - Bitte eine Fachabteilung auswählen","Leer";0,"Leer";"","Leer"},2,0)</f>
        <v>Leer</v>
      </c>
      <c r="T72" s="9" t="str">
        <f>VLOOKUP($C72,{"29 - Psychiatrie (Erwachsene)","Ausnahmetatbestand";"30 - Kinder- und Jugendpsychiatrie","Ausnahmetatbestand";"31 - Psychosomatik","Ausnahmetatbestand";"00 - Bitte eine Fachabteilung auswählen","Leer";0,"Leer";"","Leer"},2,0)</f>
        <v>Leer</v>
      </c>
      <c r="U72" s="9">
        <f>VLOOKUP($C72,{"29 - Psychiatrie (Erwachsene)",1;"30 - Kinder- und Jugendpsychiatrie",1;"31 - Psychosomatik",1;"00 - Bitte eine Fachabteilung auswählen",0;0,0;"",0},2,0)</f>
        <v>0</v>
      </c>
      <c r="V72" s="9">
        <f t="shared" si="8"/>
        <v>0</v>
      </c>
      <c r="W72" s="9">
        <f t="shared" si="9"/>
        <v>0</v>
      </c>
      <c r="X72" s="9">
        <f t="shared" si="10"/>
        <v>0</v>
      </c>
      <c r="Y72" s="9">
        <f t="shared" si="11"/>
        <v>0</v>
      </c>
      <c r="Z72" s="9">
        <f t="shared" si="12"/>
        <v>0</v>
      </c>
      <c r="AA72" s="9"/>
      <c r="AB72" s="9"/>
      <c r="AC72" s="9"/>
      <c r="AD72" s="9"/>
    </row>
    <row r="73" spans="2:30" s="30" customFormat="1" ht="15" customHeight="1" x14ac:dyDescent="0.25">
      <c r="B73" s="78" t="str">
        <f t="shared" si="7"/>
        <v>!!!</v>
      </c>
      <c r="C73" s="271"/>
      <c r="D73" s="308"/>
      <c r="E73" s="308"/>
      <c r="F73" s="309"/>
      <c r="G73" s="309"/>
      <c r="H73" s="309"/>
      <c r="I73" s="172"/>
      <c r="K73" s="9"/>
      <c r="L73" s="9"/>
      <c r="M73" s="9"/>
      <c r="N73" s="9"/>
      <c r="O73" s="9"/>
      <c r="P73" s="9"/>
      <c r="Q73" s="9">
        <f t="shared" si="6"/>
        <v>0</v>
      </c>
      <c r="R73" s="9"/>
      <c r="S73" s="9" t="str">
        <f>VLOOKUP($C72,{"29 - Psychiatrie (Erwachsene)","Einrichtungen2";"30 - Kinder- und Jugendpsychiatrie","Einrichtungen2";"31 - Psychosomatik","Einrichtungen2";"00 - Bitte eine Fachabteilung auswählen","Leer";0,"Leer";"","Leer"},2,0)</f>
        <v>Leer</v>
      </c>
      <c r="T73" s="9" t="str">
        <f>VLOOKUP($C73,{"29 - Psychiatrie (Erwachsene)","Ausnahmetatbestand";"30 - Kinder- und Jugendpsychiatrie","Ausnahmetatbestand";"31 - Psychosomatik","Ausnahmetatbestand";"00 - Bitte eine Fachabteilung auswählen","Leer";0,"Leer";"","Leer"},2,0)</f>
        <v>Leer</v>
      </c>
      <c r="U73" s="9">
        <f>VLOOKUP($C73,{"29 - Psychiatrie (Erwachsene)",1;"30 - Kinder- und Jugendpsychiatrie",1;"31 - Psychosomatik",1;"00 - Bitte eine Fachabteilung auswählen",0;0,0;"",0},2,0)</f>
        <v>0</v>
      </c>
      <c r="V73" s="9">
        <f t="shared" si="8"/>
        <v>0</v>
      </c>
      <c r="W73" s="9">
        <f t="shared" si="9"/>
        <v>0</v>
      </c>
      <c r="X73" s="9">
        <f t="shared" si="10"/>
        <v>0</v>
      </c>
      <c r="Y73" s="9">
        <f t="shared" si="11"/>
        <v>0</v>
      </c>
      <c r="Z73" s="9">
        <f t="shared" si="12"/>
        <v>0</v>
      </c>
      <c r="AA73" s="9"/>
      <c r="AB73" s="9"/>
      <c r="AC73" s="9"/>
      <c r="AD73" s="9"/>
    </row>
    <row r="74" spans="2:30" s="30" customFormat="1" ht="15" customHeight="1" x14ac:dyDescent="0.25">
      <c r="B74" s="78" t="str">
        <f t="shared" si="7"/>
        <v>!!!</v>
      </c>
      <c r="C74" s="271"/>
      <c r="D74" s="308"/>
      <c r="E74" s="308"/>
      <c r="F74" s="309"/>
      <c r="G74" s="309"/>
      <c r="H74" s="309"/>
      <c r="I74" s="172"/>
      <c r="K74" s="9"/>
      <c r="L74" s="9"/>
      <c r="M74" s="9"/>
      <c r="N74" s="9"/>
      <c r="O74" s="9"/>
      <c r="P74" s="9"/>
      <c r="Q74" s="9">
        <f t="shared" si="6"/>
        <v>0</v>
      </c>
      <c r="R74" s="9"/>
      <c r="S74" s="9" t="str">
        <f>VLOOKUP($C73,{"29 - Psychiatrie (Erwachsene)","Einrichtungen2";"30 - Kinder- und Jugendpsychiatrie","Einrichtungen2";"31 - Psychosomatik","Einrichtungen2";"00 - Bitte eine Fachabteilung auswählen","Leer";0,"Leer";"","Leer"},2,0)</f>
        <v>Leer</v>
      </c>
      <c r="T74" s="9" t="str">
        <f>VLOOKUP($C74,{"29 - Psychiatrie (Erwachsene)","Ausnahmetatbestand";"30 - Kinder- und Jugendpsychiatrie","Ausnahmetatbestand";"31 - Psychosomatik","Ausnahmetatbestand";"00 - Bitte eine Fachabteilung auswählen","Leer";0,"Leer";"","Leer"},2,0)</f>
        <v>Leer</v>
      </c>
      <c r="U74" s="9">
        <f>VLOOKUP($C74,{"29 - Psychiatrie (Erwachsene)",1;"30 - Kinder- und Jugendpsychiatrie",1;"31 - Psychosomatik",1;"00 - Bitte eine Fachabteilung auswählen",0;0,0;"",0},2,0)</f>
        <v>0</v>
      </c>
      <c r="V74" s="9">
        <f t="shared" si="8"/>
        <v>0</v>
      </c>
      <c r="W74" s="9">
        <f t="shared" si="9"/>
        <v>0</v>
      </c>
      <c r="X74" s="9">
        <f t="shared" si="10"/>
        <v>0</v>
      </c>
      <c r="Y74" s="9">
        <f t="shared" si="11"/>
        <v>0</v>
      </c>
      <c r="Z74" s="9">
        <f t="shared" si="12"/>
        <v>0</v>
      </c>
      <c r="AA74" s="9"/>
      <c r="AB74" s="9"/>
      <c r="AC74" s="9"/>
      <c r="AD74" s="9"/>
    </row>
    <row r="75" spans="2:30" s="30" customFormat="1" ht="15" customHeight="1" x14ac:dyDescent="0.25">
      <c r="B75" s="78" t="str">
        <f t="shared" si="7"/>
        <v>!!!</v>
      </c>
      <c r="C75" s="271"/>
      <c r="D75" s="308"/>
      <c r="E75" s="308"/>
      <c r="F75" s="309"/>
      <c r="G75" s="309"/>
      <c r="H75" s="309"/>
      <c r="I75" s="172"/>
      <c r="K75" s="9"/>
      <c r="L75" s="9"/>
      <c r="M75" s="9"/>
      <c r="N75" s="9"/>
      <c r="O75" s="9"/>
      <c r="P75" s="9"/>
      <c r="Q75" s="9">
        <f t="shared" si="6"/>
        <v>0</v>
      </c>
      <c r="R75" s="9"/>
      <c r="S75" s="9" t="str">
        <f>VLOOKUP($C74,{"29 - Psychiatrie (Erwachsene)","Einrichtungen2";"30 - Kinder- und Jugendpsychiatrie","Einrichtungen2";"31 - Psychosomatik","Einrichtungen2";"00 - Bitte eine Fachabteilung auswählen","Leer";0,"Leer";"","Leer"},2,0)</f>
        <v>Leer</v>
      </c>
      <c r="T75" s="9" t="str">
        <f>VLOOKUP($C75,{"29 - Psychiatrie (Erwachsene)","Ausnahmetatbestand";"30 - Kinder- und Jugendpsychiatrie","Ausnahmetatbestand";"31 - Psychosomatik","Ausnahmetatbestand";"00 - Bitte eine Fachabteilung auswählen","Leer";0,"Leer";"","Leer"},2,0)</f>
        <v>Leer</v>
      </c>
      <c r="U75" s="9">
        <f>VLOOKUP($C75,{"29 - Psychiatrie (Erwachsene)",1;"30 - Kinder- und Jugendpsychiatrie",1;"31 - Psychosomatik",1;"00 - Bitte eine Fachabteilung auswählen",0;0,0;"",0},2,0)</f>
        <v>0</v>
      </c>
      <c r="V75" s="9">
        <f t="shared" si="8"/>
        <v>0</v>
      </c>
      <c r="W75" s="9">
        <f t="shared" si="9"/>
        <v>0</v>
      </c>
      <c r="X75" s="9">
        <f t="shared" si="10"/>
        <v>0</v>
      </c>
      <c r="Y75" s="9">
        <f t="shared" si="11"/>
        <v>0</v>
      </c>
      <c r="Z75" s="9">
        <f t="shared" si="12"/>
        <v>0</v>
      </c>
      <c r="AA75" s="9"/>
      <c r="AB75" s="9"/>
      <c r="AC75" s="9"/>
      <c r="AD75" s="9"/>
    </row>
    <row r="76" spans="2:30" s="30" customFormat="1" ht="15" customHeight="1" x14ac:dyDescent="0.25">
      <c r="B76" s="78" t="str">
        <f t="shared" si="7"/>
        <v>!!!</v>
      </c>
      <c r="C76" s="271"/>
      <c r="D76" s="308"/>
      <c r="E76" s="308"/>
      <c r="F76" s="309"/>
      <c r="G76" s="309"/>
      <c r="H76" s="309"/>
      <c r="I76" s="172"/>
      <c r="K76" s="9"/>
      <c r="L76" s="9"/>
      <c r="M76" s="9"/>
      <c r="N76" s="9"/>
      <c r="O76" s="9"/>
      <c r="P76" s="9"/>
      <c r="Q76" s="9">
        <f t="shared" si="6"/>
        <v>0</v>
      </c>
      <c r="R76" s="9"/>
      <c r="S76" s="9" t="str">
        <f>VLOOKUP($C75,{"29 - Psychiatrie (Erwachsene)","Einrichtungen2";"30 - Kinder- und Jugendpsychiatrie","Einrichtungen2";"31 - Psychosomatik","Einrichtungen2";"00 - Bitte eine Fachabteilung auswählen","Leer";0,"Leer";"","Leer"},2,0)</f>
        <v>Leer</v>
      </c>
      <c r="T76" s="9" t="str">
        <f>VLOOKUP($C76,{"29 - Psychiatrie (Erwachsene)","Ausnahmetatbestand";"30 - Kinder- und Jugendpsychiatrie","Ausnahmetatbestand";"31 - Psychosomatik","Ausnahmetatbestand";"00 - Bitte eine Fachabteilung auswählen","Leer";0,"Leer";"","Leer"},2,0)</f>
        <v>Leer</v>
      </c>
      <c r="U76" s="9">
        <f>VLOOKUP($C76,{"29 - Psychiatrie (Erwachsene)",1;"30 - Kinder- und Jugendpsychiatrie",1;"31 - Psychosomatik",1;"00 - Bitte eine Fachabteilung auswählen",0;0,0;"",0},2,0)</f>
        <v>0</v>
      </c>
      <c r="V76" s="9">
        <f t="shared" si="8"/>
        <v>0</v>
      </c>
      <c r="W76" s="9">
        <f t="shared" si="9"/>
        <v>0</v>
      </c>
      <c r="X76" s="9">
        <f t="shared" si="10"/>
        <v>0</v>
      </c>
      <c r="Y76" s="9">
        <f t="shared" si="11"/>
        <v>0</v>
      </c>
      <c r="Z76" s="9">
        <f t="shared" si="12"/>
        <v>0</v>
      </c>
      <c r="AA76" s="9"/>
      <c r="AB76" s="9"/>
      <c r="AC76" s="9"/>
      <c r="AD76" s="9"/>
    </row>
    <row r="77" spans="2:30" s="30" customFormat="1" ht="15" customHeight="1" x14ac:dyDescent="0.25">
      <c r="B77" s="78" t="str">
        <f t="shared" si="7"/>
        <v>!!!</v>
      </c>
      <c r="C77" s="271"/>
      <c r="D77" s="308"/>
      <c r="E77" s="308"/>
      <c r="F77" s="309"/>
      <c r="G77" s="309"/>
      <c r="H77" s="309"/>
      <c r="I77" s="172"/>
      <c r="K77" s="9"/>
      <c r="L77" s="9"/>
      <c r="M77" s="9"/>
      <c r="N77" s="9"/>
      <c r="O77" s="9"/>
      <c r="P77" s="9"/>
      <c r="Q77" s="9">
        <f t="shared" si="6"/>
        <v>0</v>
      </c>
      <c r="R77" s="9"/>
      <c r="S77" s="9" t="str">
        <f>VLOOKUP($C76,{"29 - Psychiatrie (Erwachsene)","Einrichtungen2";"30 - Kinder- und Jugendpsychiatrie","Einrichtungen2";"31 - Psychosomatik","Einrichtungen2";"00 - Bitte eine Fachabteilung auswählen","Leer";0,"Leer";"","Leer"},2,0)</f>
        <v>Leer</v>
      </c>
      <c r="T77" s="9" t="str">
        <f>VLOOKUP($C77,{"29 - Psychiatrie (Erwachsene)","Ausnahmetatbestand";"30 - Kinder- und Jugendpsychiatrie","Ausnahmetatbestand";"31 - Psychosomatik","Ausnahmetatbestand";"00 - Bitte eine Fachabteilung auswählen","Leer";0,"Leer";"","Leer"},2,0)</f>
        <v>Leer</v>
      </c>
      <c r="U77" s="9">
        <f>VLOOKUP($C77,{"29 - Psychiatrie (Erwachsene)",1;"30 - Kinder- und Jugendpsychiatrie",1;"31 - Psychosomatik",1;"00 - Bitte eine Fachabteilung auswählen",0;0,0;"",0},2,0)</f>
        <v>0</v>
      </c>
      <c r="V77" s="9">
        <f t="shared" si="8"/>
        <v>0</v>
      </c>
      <c r="W77" s="9">
        <f t="shared" si="9"/>
        <v>0</v>
      </c>
      <c r="X77" s="9">
        <f t="shared" si="10"/>
        <v>0</v>
      </c>
      <c r="Y77" s="9">
        <f t="shared" si="11"/>
        <v>0</v>
      </c>
      <c r="Z77" s="9">
        <f t="shared" si="12"/>
        <v>0</v>
      </c>
      <c r="AA77" s="9"/>
      <c r="AB77" s="9"/>
      <c r="AC77" s="9"/>
      <c r="AD77" s="9"/>
    </row>
    <row r="78" spans="2:30" s="30" customFormat="1" ht="15" customHeight="1" x14ac:dyDescent="0.25">
      <c r="B78" s="78" t="str">
        <f t="shared" si="7"/>
        <v>!!!</v>
      </c>
      <c r="C78" s="271"/>
      <c r="D78" s="308"/>
      <c r="E78" s="308"/>
      <c r="F78" s="309"/>
      <c r="G78" s="309"/>
      <c r="H78" s="309"/>
      <c r="I78" s="172"/>
      <c r="K78" s="9"/>
      <c r="L78" s="9"/>
      <c r="M78" s="9"/>
      <c r="N78" s="9"/>
      <c r="O78" s="9"/>
      <c r="P78" s="9"/>
      <c r="Q78" s="9">
        <f t="shared" si="6"/>
        <v>0</v>
      </c>
      <c r="R78" s="9"/>
      <c r="S78" s="9" t="str">
        <f>VLOOKUP($C77,{"29 - Psychiatrie (Erwachsene)","Einrichtungen2";"30 - Kinder- und Jugendpsychiatrie","Einrichtungen2";"31 - Psychosomatik","Einrichtungen2";"00 - Bitte eine Fachabteilung auswählen","Leer";0,"Leer";"","Leer"},2,0)</f>
        <v>Leer</v>
      </c>
      <c r="T78" s="9" t="str">
        <f>VLOOKUP($C78,{"29 - Psychiatrie (Erwachsene)","Ausnahmetatbestand";"30 - Kinder- und Jugendpsychiatrie","Ausnahmetatbestand";"31 - Psychosomatik","Ausnahmetatbestand";"00 - Bitte eine Fachabteilung auswählen","Leer";0,"Leer";"","Leer"},2,0)</f>
        <v>Leer</v>
      </c>
      <c r="U78" s="9">
        <f>VLOOKUP($C78,{"29 - Psychiatrie (Erwachsene)",1;"30 - Kinder- und Jugendpsychiatrie",1;"31 - Psychosomatik",1;"00 - Bitte eine Fachabteilung auswählen",0;0,0;"",0},2,0)</f>
        <v>0</v>
      </c>
      <c r="V78" s="9">
        <f t="shared" si="8"/>
        <v>0</v>
      </c>
      <c r="W78" s="9">
        <f t="shared" si="9"/>
        <v>0</v>
      </c>
      <c r="X78" s="9">
        <f t="shared" si="10"/>
        <v>0</v>
      </c>
      <c r="Y78" s="9">
        <f t="shared" si="11"/>
        <v>0</v>
      </c>
      <c r="Z78" s="9">
        <f t="shared" si="12"/>
        <v>0</v>
      </c>
      <c r="AA78" s="9"/>
      <c r="AB78" s="9"/>
      <c r="AC78" s="9"/>
      <c r="AD78" s="9"/>
    </row>
    <row r="79" spans="2:30" s="30" customFormat="1" ht="15" customHeight="1" x14ac:dyDescent="0.25">
      <c r="B79" s="78" t="str">
        <f t="shared" si="7"/>
        <v>!!!</v>
      </c>
      <c r="C79" s="271"/>
      <c r="D79" s="308"/>
      <c r="E79" s="308"/>
      <c r="F79" s="309"/>
      <c r="G79" s="309"/>
      <c r="H79" s="309"/>
      <c r="I79" s="172"/>
      <c r="K79" s="9"/>
      <c r="L79" s="9"/>
      <c r="M79" s="9"/>
      <c r="N79" s="9"/>
      <c r="O79" s="9"/>
      <c r="P79" s="9"/>
      <c r="Q79" s="9">
        <f t="shared" si="6"/>
        <v>0</v>
      </c>
      <c r="R79" s="9"/>
      <c r="S79" s="9" t="str">
        <f>VLOOKUP($C78,{"29 - Psychiatrie (Erwachsene)","Einrichtungen2";"30 - Kinder- und Jugendpsychiatrie","Einrichtungen2";"31 - Psychosomatik","Einrichtungen2";"00 - Bitte eine Fachabteilung auswählen","Leer";0,"Leer";"","Leer"},2,0)</f>
        <v>Leer</v>
      </c>
      <c r="T79" s="9" t="str">
        <f>VLOOKUP($C79,{"29 - Psychiatrie (Erwachsene)","Ausnahmetatbestand";"30 - Kinder- und Jugendpsychiatrie","Ausnahmetatbestand";"31 - Psychosomatik","Ausnahmetatbestand";"00 - Bitte eine Fachabteilung auswählen","Leer";0,"Leer";"","Leer"},2,0)</f>
        <v>Leer</v>
      </c>
      <c r="U79" s="9">
        <f>VLOOKUP($C79,{"29 - Psychiatrie (Erwachsene)",1;"30 - Kinder- und Jugendpsychiatrie",1;"31 - Psychosomatik",1;"00 - Bitte eine Fachabteilung auswählen",0;0,0;"",0},2,0)</f>
        <v>0</v>
      </c>
      <c r="V79" s="9">
        <f t="shared" si="8"/>
        <v>0</v>
      </c>
      <c r="W79" s="9">
        <f t="shared" si="9"/>
        <v>0</v>
      </c>
      <c r="X79" s="9">
        <f t="shared" si="10"/>
        <v>0</v>
      </c>
      <c r="Y79" s="9">
        <f t="shared" si="11"/>
        <v>0</v>
      </c>
      <c r="Z79" s="9">
        <f t="shared" si="12"/>
        <v>0</v>
      </c>
      <c r="AA79" s="9"/>
      <c r="AB79" s="9"/>
      <c r="AC79" s="9"/>
      <c r="AD79" s="9"/>
    </row>
    <row r="80" spans="2:30" s="30" customFormat="1" ht="15" customHeight="1" x14ac:dyDescent="0.25">
      <c r="B80" s="78" t="str">
        <f t="shared" si="7"/>
        <v>!!!</v>
      </c>
      <c r="C80" s="271"/>
      <c r="D80" s="308"/>
      <c r="E80" s="308"/>
      <c r="F80" s="309"/>
      <c r="G80" s="309"/>
      <c r="H80" s="309"/>
      <c r="I80" s="172"/>
      <c r="K80" s="9"/>
      <c r="L80" s="9"/>
      <c r="M80" s="9"/>
      <c r="N80" s="9"/>
      <c r="O80" s="9"/>
      <c r="P80" s="9"/>
      <c r="Q80" s="9">
        <f t="shared" si="6"/>
        <v>0</v>
      </c>
      <c r="R80" s="9"/>
      <c r="S80" s="9" t="str">
        <f>VLOOKUP($C79,{"29 - Psychiatrie (Erwachsene)","Einrichtungen2";"30 - Kinder- und Jugendpsychiatrie","Einrichtungen2";"31 - Psychosomatik","Einrichtungen2";"00 - Bitte eine Fachabteilung auswählen","Leer";0,"Leer";"","Leer"},2,0)</f>
        <v>Leer</v>
      </c>
      <c r="T80" s="9" t="str">
        <f>VLOOKUP($C80,{"29 - Psychiatrie (Erwachsene)","Ausnahmetatbestand";"30 - Kinder- und Jugendpsychiatrie","Ausnahmetatbestand";"31 - Psychosomatik","Ausnahmetatbestand";"00 - Bitte eine Fachabteilung auswählen","Leer";0,"Leer";"","Leer"},2,0)</f>
        <v>Leer</v>
      </c>
      <c r="U80" s="9">
        <f>VLOOKUP($C80,{"29 - Psychiatrie (Erwachsene)",1;"30 - Kinder- und Jugendpsychiatrie",1;"31 - Psychosomatik",1;"00 - Bitte eine Fachabteilung auswählen",0;0,0;"",0},2,0)</f>
        <v>0</v>
      </c>
      <c r="V80" s="9">
        <f t="shared" ref="V80:V111" si="13">IF(LEN($D80)&gt;0,1,0)</f>
        <v>0</v>
      </c>
      <c r="W80" s="9">
        <f t="shared" ref="W80:W111" si="14">IF(LEN($E80)&gt;0,1,0)</f>
        <v>0</v>
      </c>
      <c r="X80" s="9">
        <f t="shared" ref="X80:X111" si="15">IF(LEN($F80)&gt;0,1,0)</f>
        <v>0</v>
      </c>
      <c r="Y80" s="9">
        <f t="shared" ref="Y80:Y111" si="16">IF(LEN($G80)&gt;0,1,0)</f>
        <v>0</v>
      </c>
      <c r="Z80" s="9">
        <f t="shared" ref="Z80:Z111" si="17">IF(LEN($H80)&gt;0,1,0)</f>
        <v>0</v>
      </c>
      <c r="AA80" s="9"/>
      <c r="AB80" s="9"/>
      <c r="AC80" s="9"/>
      <c r="AD80" s="9"/>
    </row>
    <row r="81" spans="2:30" s="30" customFormat="1" ht="15" customHeight="1" x14ac:dyDescent="0.25">
      <c r="B81" s="78" t="str">
        <f t="shared" si="7"/>
        <v>!!!</v>
      </c>
      <c r="C81" s="271"/>
      <c r="D81" s="308"/>
      <c r="E81" s="308"/>
      <c r="F81" s="309"/>
      <c r="G81" s="309"/>
      <c r="H81" s="309"/>
      <c r="I81" s="172"/>
      <c r="K81" s="9"/>
      <c r="L81" s="9"/>
      <c r="M81" s="9"/>
      <c r="N81" s="9"/>
      <c r="O81" s="9"/>
      <c r="P81" s="9"/>
      <c r="Q81" s="9">
        <f t="shared" ref="Q81:Q121" si="18">IF(LEN(B81)&gt;0,0,1)</f>
        <v>0</v>
      </c>
      <c r="R81" s="9"/>
      <c r="S81" s="9" t="str">
        <f>VLOOKUP($C80,{"29 - Psychiatrie (Erwachsene)","Einrichtungen2";"30 - Kinder- und Jugendpsychiatrie","Einrichtungen2";"31 - Psychosomatik","Einrichtungen2";"00 - Bitte eine Fachabteilung auswählen","Leer";0,"Leer";"","Leer"},2,0)</f>
        <v>Leer</v>
      </c>
      <c r="T81" s="9" t="str">
        <f>VLOOKUP($C81,{"29 - Psychiatrie (Erwachsene)","Ausnahmetatbestand";"30 - Kinder- und Jugendpsychiatrie","Ausnahmetatbestand";"31 - Psychosomatik","Ausnahmetatbestand";"00 - Bitte eine Fachabteilung auswählen","Leer";0,"Leer";"","Leer"},2,0)</f>
        <v>Leer</v>
      </c>
      <c r="U81" s="9">
        <f>VLOOKUP($C81,{"29 - Psychiatrie (Erwachsene)",1;"30 - Kinder- und Jugendpsychiatrie",1;"31 - Psychosomatik",1;"00 - Bitte eine Fachabteilung auswählen",0;0,0;"",0},2,0)</f>
        <v>0</v>
      </c>
      <c r="V81" s="9">
        <f t="shared" si="13"/>
        <v>0</v>
      </c>
      <c r="W81" s="9">
        <f t="shared" si="14"/>
        <v>0</v>
      </c>
      <c r="X81" s="9">
        <f t="shared" si="15"/>
        <v>0</v>
      </c>
      <c r="Y81" s="9">
        <f t="shared" si="16"/>
        <v>0</v>
      </c>
      <c r="Z81" s="9">
        <f t="shared" si="17"/>
        <v>0</v>
      </c>
      <c r="AA81" s="9"/>
      <c r="AB81" s="9"/>
      <c r="AC81" s="9"/>
      <c r="AD81" s="9"/>
    </row>
    <row r="82" spans="2:30" s="30" customFormat="1" ht="15" customHeight="1" x14ac:dyDescent="0.25">
      <c r="B82" s="78" t="str">
        <f t="shared" ref="B82:B121" si="19">IF(SUM(U82:Z82)&lt;6,"!!!","")</f>
        <v>!!!</v>
      </c>
      <c r="C82" s="271"/>
      <c r="D82" s="308"/>
      <c r="E82" s="308"/>
      <c r="F82" s="309"/>
      <c r="G82" s="309"/>
      <c r="H82" s="309"/>
      <c r="I82" s="172"/>
      <c r="K82" s="9"/>
      <c r="L82" s="9"/>
      <c r="M82" s="9"/>
      <c r="N82" s="9"/>
      <c r="O82" s="9"/>
      <c r="P82" s="9"/>
      <c r="Q82" s="9">
        <f t="shared" si="18"/>
        <v>0</v>
      </c>
      <c r="R82" s="9"/>
      <c r="S82" s="9" t="str">
        <f>VLOOKUP($C81,{"29 - Psychiatrie (Erwachsene)","Einrichtungen2";"30 - Kinder- und Jugendpsychiatrie","Einrichtungen2";"31 - Psychosomatik","Einrichtungen2";"00 - Bitte eine Fachabteilung auswählen","Leer";0,"Leer";"","Leer"},2,0)</f>
        <v>Leer</v>
      </c>
      <c r="T82" s="9" t="str">
        <f>VLOOKUP($C82,{"29 - Psychiatrie (Erwachsene)","Ausnahmetatbestand";"30 - Kinder- und Jugendpsychiatrie","Ausnahmetatbestand";"31 - Psychosomatik","Ausnahmetatbestand";"00 - Bitte eine Fachabteilung auswählen","Leer";0,"Leer";"","Leer"},2,0)</f>
        <v>Leer</v>
      </c>
      <c r="U82" s="9">
        <f>VLOOKUP($C82,{"29 - Psychiatrie (Erwachsene)",1;"30 - Kinder- und Jugendpsychiatrie",1;"31 - Psychosomatik",1;"00 - Bitte eine Fachabteilung auswählen",0;0,0;"",0},2,0)</f>
        <v>0</v>
      </c>
      <c r="V82" s="9">
        <f t="shared" si="13"/>
        <v>0</v>
      </c>
      <c r="W82" s="9">
        <f t="shared" si="14"/>
        <v>0</v>
      </c>
      <c r="X82" s="9">
        <f t="shared" si="15"/>
        <v>0</v>
      </c>
      <c r="Y82" s="9">
        <f t="shared" si="16"/>
        <v>0</v>
      </c>
      <c r="Z82" s="9">
        <f t="shared" si="17"/>
        <v>0</v>
      </c>
      <c r="AA82" s="9"/>
      <c r="AB82" s="9"/>
      <c r="AC82" s="9"/>
      <c r="AD82" s="9"/>
    </row>
    <row r="83" spans="2:30" s="30" customFormat="1" ht="15" customHeight="1" x14ac:dyDescent="0.25">
      <c r="B83" s="78" t="str">
        <f t="shared" si="19"/>
        <v>!!!</v>
      </c>
      <c r="C83" s="271"/>
      <c r="D83" s="308"/>
      <c r="E83" s="308"/>
      <c r="F83" s="309"/>
      <c r="G83" s="309"/>
      <c r="H83" s="309"/>
      <c r="I83" s="172"/>
      <c r="K83" s="9"/>
      <c r="L83" s="9"/>
      <c r="M83" s="9"/>
      <c r="N83" s="9"/>
      <c r="O83" s="9"/>
      <c r="P83" s="9"/>
      <c r="Q83" s="9">
        <f t="shared" si="18"/>
        <v>0</v>
      </c>
      <c r="R83" s="9"/>
      <c r="S83" s="9" t="str">
        <f>VLOOKUP($C82,{"29 - Psychiatrie (Erwachsene)","Einrichtungen2";"30 - Kinder- und Jugendpsychiatrie","Einrichtungen2";"31 - Psychosomatik","Einrichtungen2";"00 - Bitte eine Fachabteilung auswählen","Leer";0,"Leer";"","Leer"},2,0)</f>
        <v>Leer</v>
      </c>
      <c r="T83" s="9" t="str">
        <f>VLOOKUP($C83,{"29 - Psychiatrie (Erwachsene)","Ausnahmetatbestand";"30 - Kinder- und Jugendpsychiatrie","Ausnahmetatbestand";"31 - Psychosomatik","Ausnahmetatbestand";"00 - Bitte eine Fachabteilung auswählen","Leer";0,"Leer";"","Leer"},2,0)</f>
        <v>Leer</v>
      </c>
      <c r="U83" s="9">
        <f>VLOOKUP($C83,{"29 - Psychiatrie (Erwachsene)",1;"30 - Kinder- und Jugendpsychiatrie",1;"31 - Psychosomatik",1;"00 - Bitte eine Fachabteilung auswählen",0;0,0;"",0},2,0)</f>
        <v>0</v>
      </c>
      <c r="V83" s="9">
        <f t="shared" si="13"/>
        <v>0</v>
      </c>
      <c r="W83" s="9">
        <f t="shared" si="14"/>
        <v>0</v>
      </c>
      <c r="X83" s="9">
        <f t="shared" si="15"/>
        <v>0</v>
      </c>
      <c r="Y83" s="9">
        <f t="shared" si="16"/>
        <v>0</v>
      </c>
      <c r="Z83" s="9">
        <f t="shared" si="17"/>
        <v>0</v>
      </c>
      <c r="AA83" s="9"/>
      <c r="AB83" s="9"/>
      <c r="AC83" s="9"/>
      <c r="AD83" s="9"/>
    </row>
    <row r="84" spans="2:30" s="30" customFormat="1" ht="15" customHeight="1" x14ac:dyDescent="0.25">
      <c r="B84" s="78" t="str">
        <f t="shared" si="19"/>
        <v>!!!</v>
      </c>
      <c r="C84" s="271"/>
      <c r="D84" s="308"/>
      <c r="E84" s="308"/>
      <c r="F84" s="309"/>
      <c r="G84" s="309"/>
      <c r="H84" s="309"/>
      <c r="I84" s="172"/>
      <c r="K84" s="9"/>
      <c r="L84" s="9"/>
      <c r="M84" s="9"/>
      <c r="N84" s="9"/>
      <c r="O84" s="9"/>
      <c r="P84" s="9"/>
      <c r="Q84" s="9">
        <f t="shared" si="18"/>
        <v>0</v>
      </c>
      <c r="R84" s="9"/>
      <c r="S84" s="9" t="str">
        <f>VLOOKUP($C83,{"29 - Psychiatrie (Erwachsene)","Einrichtungen2";"30 - Kinder- und Jugendpsychiatrie","Einrichtungen2";"31 - Psychosomatik","Einrichtungen2";"00 - Bitte eine Fachabteilung auswählen","Leer";0,"Leer";"","Leer"},2,0)</f>
        <v>Leer</v>
      </c>
      <c r="T84" s="9" t="str">
        <f>VLOOKUP($C84,{"29 - Psychiatrie (Erwachsene)","Ausnahmetatbestand";"30 - Kinder- und Jugendpsychiatrie","Ausnahmetatbestand";"31 - Psychosomatik","Ausnahmetatbestand";"00 - Bitte eine Fachabteilung auswählen","Leer";0,"Leer";"","Leer"},2,0)</f>
        <v>Leer</v>
      </c>
      <c r="U84" s="9">
        <f>VLOOKUP($C84,{"29 - Psychiatrie (Erwachsene)",1;"30 - Kinder- und Jugendpsychiatrie",1;"31 - Psychosomatik",1;"00 - Bitte eine Fachabteilung auswählen",0;0,0;"",0},2,0)</f>
        <v>0</v>
      </c>
      <c r="V84" s="9">
        <f t="shared" si="13"/>
        <v>0</v>
      </c>
      <c r="W84" s="9">
        <f t="shared" si="14"/>
        <v>0</v>
      </c>
      <c r="X84" s="9">
        <f t="shared" si="15"/>
        <v>0</v>
      </c>
      <c r="Y84" s="9">
        <f t="shared" si="16"/>
        <v>0</v>
      </c>
      <c r="Z84" s="9">
        <f t="shared" si="17"/>
        <v>0</v>
      </c>
      <c r="AA84" s="9"/>
      <c r="AB84" s="9"/>
      <c r="AC84" s="9"/>
      <c r="AD84" s="9"/>
    </row>
    <row r="85" spans="2:30" s="30" customFormat="1" ht="15" customHeight="1" x14ac:dyDescent="0.25">
      <c r="B85" s="78" t="str">
        <f t="shared" si="19"/>
        <v>!!!</v>
      </c>
      <c r="C85" s="271"/>
      <c r="D85" s="308"/>
      <c r="E85" s="308"/>
      <c r="F85" s="309"/>
      <c r="G85" s="309"/>
      <c r="H85" s="309"/>
      <c r="I85" s="172"/>
      <c r="K85" s="9"/>
      <c r="L85" s="9"/>
      <c r="M85" s="9"/>
      <c r="N85" s="9"/>
      <c r="O85" s="9"/>
      <c r="P85" s="9"/>
      <c r="Q85" s="9">
        <f t="shared" si="18"/>
        <v>0</v>
      </c>
      <c r="R85" s="9"/>
      <c r="S85" s="9" t="str">
        <f>VLOOKUP($C84,{"29 - Psychiatrie (Erwachsene)","Einrichtungen2";"30 - Kinder- und Jugendpsychiatrie","Einrichtungen2";"31 - Psychosomatik","Einrichtungen2";"00 - Bitte eine Fachabteilung auswählen","Leer";0,"Leer";"","Leer"},2,0)</f>
        <v>Leer</v>
      </c>
      <c r="T85" s="9" t="str">
        <f>VLOOKUP($C85,{"29 - Psychiatrie (Erwachsene)","Ausnahmetatbestand";"30 - Kinder- und Jugendpsychiatrie","Ausnahmetatbestand";"31 - Psychosomatik","Ausnahmetatbestand";"00 - Bitte eine Fachabteilung auswählen","Leer";0,"Leer";"","Leer"},2,0)</f>
        <v>Leer</v>
      </c>
      <c r="U85" s="9">
        <f>VLOOKUP($C85,{"29 - Psychiatrie (Erwachsene)",1;"30 - Kinder- und Jugendpsychiatrie",1;"31 - Psychosomatik",1;"00 - Bitte eine Fachabteilung auswählen",0;0,0;"",0},2,0)</f>
        <v>0</v>
      </c>
      <c r="V85" s="9">
        <f t="shared" si="13"/>
        <v>0</v>
      </c>
      <c r="W85" s="9">
        <f t="shared" si="14"/>
        <v>0</v>
      </c>
      <c r="X85" s="9">
        <f t="shared" si="15"/>
        <v>0</v>
      </c>
      <c r="Y85" s="9">
        <f t="shared" si="16"/>
        <v>0</v>
      </c>
      <c r="Z85" s="9">
        <f t="shared" si="17"/>
        <v>0</v>
      </c>
      <c r="AA85" s="9"/>
      <c r="AB85" s="9"/>
      <c r="AC85" s="9"/>
      <c r="AD85" s="9"/>
    </row>
    <row r="86" spans="2:30" s="30" customFormat="1" ht="15" customHeight="1" x14ac:dyDescent="0.25">
      <c r="B86" s="78" t="str">
        <f t="shared" si="19"/>
        <v>!!!</v>
      </c>
      <c r="C86" s="271"/>
      <c r="D86" s="308"/>
      <c r="E86" s="308"/>
      <c r="F86" s="309"/>
      <c r="G86" s="309"/>
      <c r="H86" s="309"/>
      <c r="I86" s="172"/>
      <c r="K86" s="9"/>
      <c r="L86" s="9"/>
      <c r="M86" s="9"/>
      <c r="N86" s="9"/>
      <c r="O86" s="9"/>
      <c r="P86" s="9"/>
      <c r="Q86" s="9">
        <f t="shared" si="18"/>
        <v>0</v>
      </c>
      <c r="R86" s="9"/>
      <c r="S86" s="9" t="str">
        <f>VLOOKUP($C85,{"29 - Psychiatrie (Erwachsene)","Einrichtungen2";"30 - Kinder- und Jugendpsychiatrie","Einrichtungen2";"31 - Psychosomatik","Einrichtungen2";"00 - Bitte eine Fachabteilung auswählen","Leer";0,"Leer";"","Leer"},2,0)</f>
        <v>Leer</v>
      </c>
      <c r="T86" s="9" t="str">
        <f>VLOOKUP($C86,{"29 - Psychiatrie (Erwachsene)","Ausnahmetatbestand";"30 - Kinder- und Jugendpsychiatrie","Ausnahmetatbestand";"31 - Psychosomatik","Ausnahmetatbestand";"00 - Bitte eine Fachabteilung auswählen","Leer";0,"Leer";"","Leer"},2,0)</f>
        <v>Leer</v>
      </c>
      <c r="U86" s="9">
        <f>VLOOKUP($C86,{"29 - Psychiatrie (Erwachsene)",1;"30 - Kinder- und Jugendpsychiatrie",1;"31 - Psychosomatik",1;"00 - Bitte eine Fachabteilung auswählen",0;0,0;"",0},2,0)</f>
        <v>0</v>
      </c>
      <c r="V86" s="9">
        <f t="shared" si="13"/>
        <v>0</v>
      </c>
      <c r="W86" s="9">
        <f t="shared" si="14"/>
        <v>0</v>
      </c>
      <c r="X86" s="9">
        <f t="shared" si="15"/>
        <v>0</v>
      </c>
      <c r="Y86" s="9">
        <f t="shared" si="16"/>
        <v>0</v>
      </c>
      <c r="Z86" s="9">
        <f t="shared" si="17"/>
        <v>0</v>
      </c>
      <c r="AA86" s="9"/>
      <c r="AB86" s="9"/>
      <c r="AC86" s="9"/>
      <c r="AD86" s="9"/>
    </row>
    <row r="87" spans="2:30" s="30" customFormat="1" ht="15" customHeight="1" x14ac:dyDescent="0.25">
      <c r="B87" s="78" t="str">
        <f t="shared" si="19"/>
        <v>!!!</v>
      </c>
      <c r="C87" s="271"/>
      <c r="D87" s="308"/>
      <c r="E87" s="308"/>
      <c r="F87" s="309"/>
      <c r="G87" s="309"/>
      <c r="H87" s="309"/>
      <c r="I87" s="172"/>
      <c r="K87" s="9"/>
      <c r="L87" s="9"/>
      <c r="M87" s="9"/>
      <c r="N87" s="9"/>
      <c r="O87" s="9"/>
      <c r="P87" s="9"/>
      <c r="Q87" s="9">
        <f t="shared" si="18"/>
        <v>0</v>
      </c>
      <c r="R87" s="9"/>
      <c r="S87" s="9" t="str">
        <f>VLOOKUP($C86,{"29 - Psychiatrie (Erwachsene)","Einrichtungen2";"30 - Kinder- und Jugendpsychiatrie","Einrichtungen2";"31 - Psychosomatik","Einrichtungen2";"00 - Bitte eine Fachabteilung auswählen","Leer";0,"Leer";"","Leer"},2,0)</f>
        <v>Leer</v>
      </c>
      <c r="T87" s="9" t="str">
        <f>VLOOKUP($C87,{"29 - Psychiatrie (Erwachsene)","Ausnahmetatbestand";"30 - Kinder- und Jugendpsychiatrie","Ausnahmetatbestand";"31 - Psychosomatik","Ausnahmetatbestand";"00 - Bitte eine Fachabteilung auswählen","Leer";0,"Leer";"","Leer"},2,0)</f>
        <v>Leer</v>
      </c>
      <c r="U87" s="9">
        <f>VLOOKUP($C87,{"29 - Psychiatrie (Erwachsene)",1;"30 - Kinder- und Jugendpsychiatrie",1;"31 - Psychosomatik",1;"00 - Bitte eine Fachabteilung auswählen",0;0,0;"",0},2,0)</f>
        <v>0</v>
      </c>
      <c r="V87" s="9">
        <f t="shared" si="13"/>
        <v>0</v>
      </c>
      <c r="W87" s="9">
        <f t="shared" si="14"/>
        <v>0</v>
      </c>
      <c r="X87" s="9">
        <f t="shared" si="15"/>
        <v>0</v>
      </c>
      <c r="Y87" s="9">
        <f t="shared" si="16"/>
        <v>0</v>
      </c>
      <c r="Z87" s="9">
        <f t="shared" si="17"/>
        <v>0</v>
      </c>
      <c r="AA87" s="9"/>
      <c r="AB87" s="9"/>
      <c r="AC87" s="9"/>
      <c r="AD87" s="9"/>
    </row>
    <row r="88" spans="2:30" s="30" customFormat="1" ht="15" customHeight="1" x14ac:dyDescent="0.25">
      <c r="B88" s="78" t="str">
        <f t="shared" si="19"/>
        <v>!!!</v>
      </c>
      <c r="C88" s="271"/>
      <c r="D88" s="308"/>
      <c r="E88" s="308"/>
      <c r="F88" s="309"/>
      <c r="G88" s="309"/>
      <c r="H88" s="309"/>
      <c r="I88" s="172"/>
      <c r="K88" s="9"/>
      <c r="L88" s="9"/>
      <c r="M88" s="9"/>
      <c r="N88" s="9"/>
      <c r="O88" s="9"/>
      <c r="P88" s="9"/>
      <c r="Q88" s="9">
        <f t="shared" si="18"/>
        <v>0</v>
      </c>
      <c r="R88" s="9"/>
      <c r="S88" s="9" t="str">
        <f>VLOOKUP($C87,{"29 - Psychiatrie (Erwachsene)","Einrichtungen2";"30 - Kinder- und Jugendpsychiatrie","Einrichtungen2";"31 - Psychosomatik","Einrichtungen2";"00 - Bitte eine Fachabteilung auswählen","Leer";0,"Leer";"","Leer"},2,0)</f>
        <v>Leer</v>
      </c>
      <c r="T88" s="9" t="str">
        <f>VLOOKUP($C88,{"29 - Psychiatrie (Erwachsene)","Ausnahmetatbestand";"30 - Kinder- und Jugendpsychiatrie","Ausnahmetatbestand";"31 - Psychosomatik","Ausnahmetatbestand";"00 - Bitte eine Fachabteilung auswählen","Leer";0,"Leer";"","Leer"},2,0)</f>
        <v>Leer</v>
      </c>
      <c r="U88" s="9">
        <f>VLOOKUP($C88,{"29 - Psychiatrie (Erwachsene)",1;"30 - Kinder- und Jugendpsychiatrie",1;"31 - Psychosomatik",1;"00 - Bitte eine Fachabteilung auswählen",0;0,0;"",0},2,0)</f>
        <v>0</v>
      </c>
      <c r="V88" s="9">
        <f t="shared" si="13"/>
        <v>0</v>
      </c>
      <c r="W88" s="9">
        <f t="shared" si="14"/>
        <v>0</v>
      </c>
      <c r="X88" s="9">
        <f t="shared" si="15"/>
        <v>0</v>
      </c>
      <c r="Y88" s="9">
        <f t="shared" si="16"/>
        <v>0</v>
      </c>
      <c r="Z88" s="9">
        <f t="shared" si="17"/>
        <v>0</v>
      </c>
      <c r="AA88" s="9"/>
      <c r="AB88" s="9"/>
      <c r="AC88" s="9"/>
      <c r="AD88" s="9"/>
    </row>
    <row r="89" spans="2:30" s="30" customFormat="1" ht="15" customHeight="1" x14ac:dyDescent="0.25">
      <c r="B89" s="78" t="str">
        <f t="shared" si="19"/>
        <v>!!!</v>
      </c>
      <c r="C89" s="271"/>
      <c r="D89" s="308"/>
      <c r="E89" s="308"/>
      <c r="F89" s="309"/>
      <c r="G89" s="309"/>
      <c r="H89" s="309"/>
      <c r="I89" s="172"/>
      <c r="K89" s="9"/>
      <c r="L89" s="9"/>
      <c r="M89" s="9"/>
      <c r="N89" s="9"/>
      <c r="O89" s="9"/>
      <c r="P89" s="9"/>
      <c r="Q89" s="9">
        <f t="shared" si="18"/>
        <v>0</v>
      </c>
      <c r="R89" s="9"/>
      <c r="S89" s="9" t="str">
        <f>VLOOKUP($C88,{"29 - Psychiatrie (Erwachsene)","Einrichtungen2";"30 - Kinder- und Jugendpsychiatrie","Einrichtungen2";"31 - Psychosomatik","Einrichtungen2";"00 - Bitte eine Fachabteilung auswählen","Leer";0,"Leer";"","Leer"},2,0)</f>
        <v>Leer</v>
      </c>
      <c r="T89" s="9" t="str">
        <f>VLOOKUP($C89,{"29 - Psychiatrie (Erwachsene)","Ausnahmetatbestand";"30 - Kinder- und Jugendpsychiatrie","Ausnahmetatbestand";"31 - Psychosomatik","Ausnahmetatbestand";"00 - Bitte eine Fachabteilung auswählen","Leer";0,"Leer";"","Leer"},2,0)</f>
        <v>Leer</v>
      </c>
      <c r="U89" s="9">
        <f>VLOOKUP($C89,{"29 - Psychiatrie (Erwachsene)",1;"30 - Kinder- und Jugendpsychiatrie",1;"31 - Psychosomatik",1;"00 - Bitte eine Fachabteilung auswählen",0;0,0;"",0},2,0)</f>
        <v>0</v>
      </c>
      <c r="V89" s="9">
        <f t="shared" si="13"/>
        <v>0</v>
      </c>
      <c r="W89" s="9">
        <f t="shared" si="14"/>
        <v>0</v>
      </c>
      <c r="X89" s="9">
        <f t="shared" si="15"/>
        <v>0</v>
      </c>
      <c r="Y89" s="9">
        <f t="shared" si="16"/>
        <v>0</v>
      </c>
      <c r="Z89" s="9">
        <f t="shared" si="17"/>
        <v>0</v>
      </c>
      <c r="AA89" s="9"/>
      <c r="AB89" s="9"/>
      <c r="AC89" s="9"/>
      <c r="AD89" s="9"/>
    </row>
    <row r="90" spans="2:30" s="30" customFormat="1" ht="15" customHeight="1" x14ac:dyDescent="0.25">
      <c r="B90" s="78" t="str">
        <f t="shared" si="19"/>
        <v>!!!</v>
      </c>
      <c r="C90" s="271"/>
      <c r="D90" s="308"/>
      <c r="E90" s="308"/>
      <c r="F90" s="309"/>
      <c r="G90" s="309"/>
      <c r="H90" s="309"/>
      <c r="I90" s="172"/>
      <c r="K90" s="9"/>
      <c r="L90" s="9"/>
      <c r="M90" s="9"/>
      <c r="N90" s="9"/>
      <c r="O90" s="9"/>
      <c r="P90" s="9"/>
      <c r="Q90" s="9">
        <f t="shared" si="18"/>
        <v>0</v>
      </c>
      <c r="R90" s="9"/>
      <c r="S90" s="9" t="str">
        <f>VLOOKUP($C89,{"29 - Psychiatrie (Erwachsene)","Einrichtungen2";"30 - Kinder- und Jugendpsychiatrie","Einrichtungen2";"31 - Psychosomatik","Einrichtungen2";"00 - Bitte eine Fachabteilung auswählen","Leer";0,"Leer";"","Leer"},2,0)</f>
        <v>Leer</v>
      </c>
      <c r="T90" s="9" t="str">
        <f>VLOOKUP($C90,{"29 - Psychiatrie (Erwachsene)","Ausnahmetatbestand";"30 - Kinder- und Jugendpsychiatrie","Ausnahmetatbestand";"31 - Psychosomatik","Ausnahmetatbestand";"00 - Bitte eine Fachabteilung auswählen","Leer";0,"Leer";"","Leer"},2,0)</f>
        <v>Leer</v>
      </c>
      <c r="U90" s="9">
        <f>VLOOKUP($C90,{"29 - Psychiatrie (Erwachsene)",1;"30 - Kinder- und Jugendpsychiatrie",1;"31 - Psychosomatik",1;"00 - Bitte eine Fachabteilung auswählen",0;0,0;"",0},2,0)</f>
        <v>0</v>
      </c>
      <c r="V90" s="9">
        <f t="shared" si="13"/>
        <v>0</v>
      </c>
      <c r="W90" s="9">
        <f t="shared" si="14"/>
        <v>0</v>
      </c>
      <c r="X90" s="9">
        <f t="shared" si="15"/>
        <v>0</v>
      </c>
      <c r="Y90" s="9">
        <f t="shared" si="16"/>
        <v>0</v>
      </c>
      <c r="Z90" s="9">
        <f t="shared" si="17"/>
        <v>0</v>
      </c>
      <c r="AA90" s="9"/>
      <c r="AB90" s="9"/>
      <c r="AC90" s="9"/>
      <c r="AD90" s="9"/>
    </row>
    <row r="91" spans="2:30" s="30" customFormat="1" ht="15" customHeight="1" x14ac:dyDescent="0.25">
      <c r="B91" s="78" t="str">
        <f t="shared" si="19"/>
        <v>!!!</v>
      </c>
      <c r="C91" s="271"/>
      <c r="D91" s="308"/>
      <c r="E91" s="308"/>
      <c r="F91" s="309"/>
      <c r="G91" s="309"/>
      <c r="H91" s="309"/>
      <c r="I91" s="172"/>
      <c r="K91" s="9"/>
      <c r="L91" s="9"/>
      <c r="M91" s="9"/>
      <c r="N91" s="9"/>
      <c r="O91" s="9"/>
      <c r="P91" s="9"/>
      <c r="Q91" s="9">
        <f t="shared" si="18"/>
        <v>0</v>
      </c>
      <c r="R91" s="9"/>
      <c r="S91" s="9" t="str">
        <f>VLOOKUP($C90,{"29 - Psychiatrie (Erwachsene)","Einrichtungen2";"30 - Kinder- und Jugendpsychiatrie","Einrichtungen2";"31 - Psychosomatik","Einrichtungen2";"00 - Bitte eine Fachabteilung auswählen","Leer";0,"Leer";"","Leer"},2,0)</f>
        <v>Leer</v>
      </c>
      <c r="T91" s="9" t="str">
        <f>VLOOKUP($C91,{"29 - Psychiatrie (Erwachsene)","Ausnahmetatbestand";"30 - Kinder- und Jugendpsychiatrie","Ausnahmetatbestand";"31 - Psychosomatik","Ausnahmetatbestand";"00 - Bitte eine Fachabteilung auswählen","Leer";0,"Leer";"","Leer"},2,0)</f>
        <v>Leer</v>
      </c>
      <c r="U91" s="9">
        <f>VLOOKUP($C91,{"29 - Psychiatrie (Erwachsene)",1;"30 - Kinder- und Jugendpsychiatrie",1;"31 - Psychosomatik",1;"00 - Bitte eine Fachabteilung auswählen",0;0,0;"",0},2,0)</f>
        <v>0</v>
      </c>
      <c r="V91" s="9">
        <f t="shared" si="13"/>
        <v>0</v>
      </c>
      <c r="W91" s="9">
        <f t="shared" si="14"/>
        <v>0</v>
      </c>
      <c r="X91" s="9">
        <f t="shared" si="15"/>
        <v>0</v>
      </c>
      <c r="Y91" s="9">
        <f t="shared" si="16"/>
        <v>0</v>
      </c>
      <c r="Z91" s="9">
        <f t="shared" si="17"/>
        <v>0</v>
      </c>
      <c r="AA91" s="9"/>
      <c r="AB91" s="9"/>
      <c r="AC91" s="9"/>
      <c r="AD91" s="9"/>
    </row>
    <row r="92" spans="2:30" s="30" customFormat="1" ht="15" customHeight="1" x14ac:dyDescent="0.25">
      <c r="B92" s="78" t="str">
        <f t="shared" si="19"/>
        <v>!!!</v>
      </c>
      <c r="C92" s="271"/>
      <c r="D92" s="308"/>
      <c r="E92" s="308"/>
      <c r="F92" s="309"/>
      <c r="G92" s="309"/>
      <c r="H92" s="309"/>
      <c r="I92" s="172"/>
      <c r="K92" s="9"/>
      <c r="L92" s="9"/>
      <c r="M92" s="9"/>
      <c r="N92" s="9"/>
      <c r="O92" s="9"/>
      <c r="P92" s="9"/>
      <c r="Q92" s="9">
        <f t="shared" si="18"/>
        <v>0</v>
      </c>
      <c r="R92" s="9"/>
      <c r="S92" s="9" t="str">
        <f>VLOOKUP($C91,{"29 - Psychiatrie (Erwachsene)","Einrichtungen2";"30 - Kinder- und Jugendpsychiatrie","Einrichtungen2";"31 - Psychosomatik","Einrichtungen2";"00 - Bitte eine Fachabteilung auswählen","Leer";0,"Leer";"","Leer"},2,0)</f>
        <v>Leer</v>
      </c>
      <c r="T92" s="9" t="str">
        <f>VLOOKUP($C92,{"29 - Psychiatrie (Erwachsene)","Ausnahmetatbestand";"30 - Kinder- und Jugendpsychiatrie","Ausnahmetatbestand";"31 - Psychosomatik","Ausnahmetatbestand";"00 - Bitte eine Fachabteilung auswählen","Leer";0,"Leer";"","Leer"},2,0)</f>
        <v>Leer</v>
      </c>
      <c r="U92" s="9">
        <f>VLOOKUP($C92,{"29 - Psychiatrie (Erwachsene)",1;"30 - Kinder- und Jugendpsychiatrie",1;"31 - Psychosomatik",1;"00 - Bitte eine Fachabteilung auswählen",0;0,0;"",0},2,0)</f>
        <v>0</v>
      </c>
      <c r="V92" s="9">
        <f t="shared" si="13"/>
        <v>0</v>
      </c>
      <c r="W92" s="9">
        <f t="shared" si="14"/>
        <v>0</v>
      </c>
      <c r="X92" s="9">
        <f t="shared" si="15"/>
        <v>0</v>
      </c>
      <c r="Y92" s="9">
        <f t="shared" si="16"/>
        <v>0</v>
      </c>
      <c r="Z92" s="9">
        <f t="shared" si="17"/>
        <v>0</v>
      </c>
      <c r="AA92" s="9"/>
      <c r="AB92" s="9"/>
      <c r="AC92" s="9"/>
      <c r="AD92" s="9"/>
    </row>
    <row r="93" spans="2:30" s="30" customFormat="1" ht="15" customHeight="1" x14ac:dyDescent="0.25">
      <c r="B93" s="78" t="str">
        <f t="shared" si="19"/>
        <v>!!!</v>
      </c>
      <c r="C93" s="271"/>
      <c r="D93" s="308"/>
      <c r="E93" s="308"/>
      <c r="F93" s="309"/>
      <c r="G93" s="309"/>
      <c r="H93" s="309"/>
      <c r="I93" s="172"/>
      <c r="K93" s="9"/>
      <c r="L93" s="9"/>
      <c r="M93" s="9"/>
      <c r="N93" s="9"/>
      <c r="O93" s="9"/>
      <c r="P93" s="9"/>
      <c r="Q93" s="9">
        <f t="shared" si="18"/>
        <v>0</v>
      </c>
      <c r="R93" s="9"/>
      <c r="S93" s="9" t="str">
        <f>VLOOKUP($C92,{"29 - Psychiatrie (Erwachsene)","Einrichtungen2";"30 - Kinder- und Jugendpsychiatrie","Einrichtungen2";"31 - Psychosomatik","Einrichtungen2";"00 - Bitte eine Fachabteilung auswählen","Leer";0,"Leer";"","Leer"},2,0)</f>
        <v>Leer</v>
      </c>
      <c r="T93" s="9" t="str">
        <f>VLOOKUP($C93,{"29 - Psychiatrie (Erwachsene)","Ausnahmetatbestand";"30 - Kinder- und Jugendpsychiatrie","Ausnahmetatbestand";"31 - Psychosomatik","Ausnahmetatbestand";"00 - Bitte eine Fachabteilung auswählen","Leer";0,"Leer";"","Leer"},2,0)</f>
        <v>Leer</v>
      </c>
      <c r="U93" s="9">
        <f>VLOOKUP($C93,{"29 - Psychiatrie (Erwachsene)",1;"30 - Kinder- und Jugendpsychiatrie",1;"31 - Psychosomatik",1;"00 - Bitte eine Fachabteilung auswählen",0;0,0;"",0},2,0)</f>
        <v>0</v>
      </c>
      <c r="V93" s="9">
        <f t="shared" si="13"/>
        <v>0</v>
      </c>
      <c r="W93" s="9">
        <f t="shared" si="14"/>
        <v>0</v>
      </c>
      <c r="X93" s="9">
        <f t="shared" si="15"/>
        <v>0</v>
      </c>
      <c r="Y93" s="9">
        <f t="shared" si="16"/>
        <v>0</v>
      </c>
      <c r="Z93" s="9">
        <f t="shared" si="17"/>
        <v>0</v>
      </c>
      <c r="AA93" s="9"/>
      <c r="AB93" s="9"/>
      <c r="AC93" s="9"/>
      <c r="AD93" s="9"/>
    </row>
    <row r="94" spans="2:30" s="30" customFormat="1" ht="15" customHeight="1" x14ac:dyDescent="0.25">
      <c r="B94" s="78" t="str">
        <f t="shared" si="19"/>
        <v>!!!</v>
      </c>
      <c r="C94" s="271"/>
      <c r="D94" s="308"/>
      <c r="E94" s="308"/>
      <c r="F94" s="309"/>
      <c r="G94" s="309"/>
      <c r="H94" s="309"/>
      <c r="I94" s="172"/>
      <c r="K94" s="9"/>
      <c r="L94" s="9"/>
      <c r="M94" s="9"/>
      <c r="N94" s="9"/>
      <c r="O94" s="9"/>
      <c r="P94" s="9"/>
      <c r="Q94" s="9">
        <f t="shared" si="18"/>
        <v>0</v>
      </c>
      <c r="R94" s="9"/>
      <c r="S94" s="9" t="str">
        <f>VLOOKUP($C93,{"29 - Psychiatrie (Erwachsene)","Einrichtungen2";"30 - Kinder- und Jugendpsychiatrie","Einrichtungen2";"31 - Psychosomatik","Einrichtungen2";"00 - Bitte eine Fachabteilung auswählen","Leer";0,"Leer";"","Leer"},2,0)</f>
        <v>Leer</v>
      </c>
      <c r="T94" s="9" t="str">
        <f>VLOOKUP($C94,{"29 - Psychiatrie (Erwachsene)","Ausnahmetatbestand";"30 - Kinder- und Jugendpsychiatrie","Ausnahmetatbestand";"31 - Psychosomatik","Ausnahmetatbestand";"00 - Bitte eine Fachabteilung auswählen","Leer";0,"Leer";"","Leer"},2,0)</f>
        <v>Leer</v>
      </c>
      <c r="U94" s="9">
        <f>VLOOKUP($C94,{"29 - Psychiatrie (Erwachsene)",1;"30 - Kinder- und Jugendpsychiatrie",1;"31 - Psychosomatik",1;"00 - Bitte eine Fachabteilung auswählen",0;0,0;"",0},2,0)</f>
        <v>0</v>
      </c>
      <c r="V94" s="9">
        <f t="shared" si="13"/>
        <v>0</v>
      </c>
      <c r="W94" s="9">
        <f t="shared" si="14"/>
        <v>0</v>
      </c>
      <c r="X94" s="9">
        <f t="shared" si="15"/>
        <v>0</v>
      </c>
      <c r="Y94" s="9">
        <f t="shared" si="16"/>
        <v>0</v>
      </c>
      <c r="Z94" s="9">
        <f t="shared" si="17"/>
        <v>0</v>
      </c>
      <c r="AA94" s="9"/>
      <c r="AB94" s="9"/>
      <c r="AC94" s="9"/>
      <c r="AD94" s="9"/>
    </row>
    <row r="95" spans="2:30" s="30" customFormat="1" ht="15" customHeight="1" x14ac:dyDescent="0.25">
      <c r="B95" s="78" t="str">
        <f t="shared" si="19"/>
        <v>!!!</v>
      </c>
      <c r="C95" s="271"/>
      <c r="D95" s="308"/>
      <c r="E95" s="308"/>
      <c r="F95" s="309"/>
      <c r="G95" s="309"/>
      <c r="H95" s="309"/>
      <c r="I95" s="172"/>
      <c r="K95" s="9"/>
      <c r="L95" s="9"/>
      <c r="M95" s="9"/>
      <c r="N95" s="9"/>
      <c r="O95" s="9"/>
      <c r="P95" s="9"/>
      <c r="Q95" s="9">
        <f t="shared" si="18"/>
        <v>0</v>
      </c>
      <c r="R95" s="9"/>
      <c r="S95" s="9" t="str">
        <f>VLOOKUP($C94,{"29 - Psychiatrie (Erwachsene)","Einrichtungen2";"30 - Kinder- und Jugendpsychiatrie","Einrichtungen2";"31 - Psychosomatik","Einrichtungen2";"00 - Bitte eine Fachabteilung auswählen","Leer";0,"Leer";"","Leer"},2,0)</f>
        <v>Leer</v>
      </c>
      <c r="T95" s="9" t="str">
        <f>VLOOKUP($C95,{"29 - Psychiatrie (Erwachsene)","Ausnahmetatbestand";"30 - Kinder- und Jugendpsychiatrie","Ausnahmetatbestand";"31 - Psychosomatik","Ausnahmetatbestand";"00 - Bitte eine Fachabteilung auswählen","Leer";0,"Leer";"","Leer"},2,0)</f>
        <v>Leer</v>
      </c>
      <c r="U95" s="9">
        <f>VLOOKUP($C95,{"29 - Psychiatrie (Erwachsene)",1;"30 - Kinder- und Jugendpsychiatrie",1;"31 - Psychosomatik",1;"00 - Bitte eine Fachabteilung auswählen",0;0,0;"",0},2,0)</f>
        <v>0</v>
      </c>
      <c r="V95" s="9">
        <f t="shared" si="13"/>
        <v>0</v>
      </c>
      <c r="W95" s="9">
        <f t="shared" si="14"/>
        <v>0</v>
      </c>
      <c r="X95" s="9">
        <f t="shared" si="15"/>
        <v>0</v>
      </c>
      <c r="Y95" s="9">
        <f t="shared" si="16"/>
        <v>0</v>
      </c>
      <c r="Z95" s="9">
        <f t="shared" si="17"/>
        <v>0</v>
      </c>
      <c r="AA95" s="9"/>
      <c r="AB95" s="9"/>
      <c r="AC95" s="9"/>
      <c r="AD95" s="9"/>
    </row>
    <row r="96" spans="2:30" s="30" customFormat="1" ht="15" customHeight="1" x14ac:dyDescent="0.25">
      <c r="B96" s="78" t="str">
        <f t="shared" si="19"/>
        <v>!!!</v>
      </c>
      <c r="C96" s="271"/>
      <c r="D96" s="308"/>
      <c r="E96" s="308"/>
      <c r="F96" s="309"/>
      <c r="G96" s="309"/>
      <c r="H96" s="309"/>
      <c r="I96" s="172"/>
      <c r="K96" s="9"/>
      <c r="L96" s="9"/>
      <c r="M96" s="9"/>
      <c r="N96" s="9"/>
      <c r="O96" s="9"/>
      <c r="P96" s="9"/>
      <c r="Q96" s="9">
        <f t="shared" si="18"/>
        <v>0</v>
      </c>
      <c r="R96" s="9"/>
      <c r="S96" s="9" t="str">
        <f>VLOOKUP($C95,{"29 - Psychiatrie (Erwachsene)","Einrichtungen2";"30 - Kinder- und Jugendpsychiatrie","Einrichtungen2";"31 - Psychosomatik","Einrichtungen2";"00 - Bitte eine Fachabteilung auswählen","Leer";0,"Leer";"","Leer"},2,0)</f>
        <v>Leer</v>
      </c>
      <c r="T96" s="9" t="str">
        <f>VLOOKUP($C96,{"29 - Psychiatrie (Erwachsene)","Ausnahmetatbestand";"30 - Kinder- und Jugendpsychiatrie","Ausnahmetatbestand";"31 - Psychosomatik","Ausnahmetatbestand";"00 - Bitte eine Fachabteilung auswählen","Leer";0,"Leer";"","Leer"},2,0)</f>
        <v>Leer</v>
      </c>
      <c r="U96" s="9">
        <f>VLOOKUP($C96,{"29 - Psychiatrie (Erwachsene)",1;"30 - Kinder- und Jugendpsychiatrie",1;"31 - Psychosomatik",1;"00 - Bitte eine Fachabteilung auswählen",0;0,0;"",0},2,0)</f>
        <v>0</v>
      </c>
      <c r="V96" s="9">
        <f t="shared" si="13"/>
        <v>0</v>
      </c>
      <c r="W96" s="9">
        <f t="shared" si="14"/>
        <v>0</v>
      </c>
      <c r="X96" s="9">
        <f t="shared" si="15"/>
        <v>0</v>
      </c>
      <c r="Y96" s="9">
        <f t="shared" si="16"/>
        <v>0</v>
      </c>
      <c r="Z96" s="9">
        <f t="shared" si="17"/>
        <v>0</v>
      </c>
      <c r="AA96" s="9"/>
      <c r="AB96" s="9"/>
      <c r="AC96" s="9"/>
      <c r="AD96" s="9"/>
    </row>
    <row r="97" spans="2:30" s="30" customFormat="1" ht="15" customHeight="1" x14ac:dyDescent="0.25">
      <c r="B97" s="78" t="str">
        <f t="shared" si="19"/>
        <v>!!!</v>
      </c>
      <c r="C97" s="271"/>
      <c r="D97" s="308"/>
      <c r="E97" s="308"/>
      <c r="F97" s="309"/>
      <c r="G97" s="309"/>
      <c r="H97" s="309"/>
      <c r="I97" s="172"/>
      <c r="K97" s="9"/>
      <c r="L97" s="9"/>
      <c r="M97" s="9"/>
      <c r="N97" s="9"/>
      <c r="O97" s="9"/>
      <c r="P97" s="9"/>
      <c r="Q97" s="9">
        <f t="shared" si="18"/>
        <v>0</v>
      </c>
      <c r="R97" s="9"/>
      <c r="S97" s="9" t="str">
        <f>VLOOKUP($C96,{"29 - Psychiatrie (Erwachsene)","Einrichtungen2";"30 - Kinder- und Jugendpsychiatrie","Einrichtungen2";"31 - Psychosomatik","Einrichtungen2";"00 - Bitte eine Fachabteilung auswählen","Leer";0,"Leer";"","Leer"},2,0)</f>
        <v>Leer</v>
      </c>
      <c r="T97" s="9" t="str">
        <f>VLOOKUP($C97,{"29 - Psychiatrie (Erwachsene)","Ausnahmetatbestand";"30 - Kinder- und Jugendpsychiatrie","Ausnahmetatbestand";"31 - Psychosomatik","Ausnahmetatbestand";"00 - Bitte eine Fachabteilung auswählen","Leer";0,"Leer";"","Leer"},2,0)</f>
        <v>Leer</v>
      </c>
      <c r="U97" s="9">
        <f>VLOOKUP($C97,{"29 - Psychiatrie (Erwachsene)",1;"30 - Kinder- und Jugendpsychiatrie",1;"31 - Psychosomatik",1;"00 - Bitte eine Fachabteilung auswählen",0;0,0;"",0},2,0)</f>
        <v>0</v>
      </c>
      <c r="V97" s="9">
        <f t="shared" si="13"/>
        <v>0</v>
      </c>
      <c r="W97" s="9">
        <f t="shared" si="14"/>
        <v>0</v>
      </c>
      <c r="X97" s="9">
        <f t="shared" si="15"/>
        <v>0</v>
      </c>
      <c r="Y97" s="9">
        <f t="shared" si="16"/>
        <v>0</v>
      </c>
      <c r="Z97" s="9">
        <f t="shared" si="17"/>
        <v>0</v>
      </c>
      <c r="AA97" s="9"/>
      <c r="AB97" s="9"/>
      <c r="AC97" s="9"/>
      <c r="AD97" s="9"/>
    </row>
    <row r="98" spans="2:30" s="30" customFormat="1" ht="15" customHeight="1" x14ac:dyDescent="0.25">
      <c r="B98" s="78" t="str">
        <f t="shared" si="19"/>
        <v>!!!</v>
      </c>
      <c r="C98" s="271"/>
      <c r="D98" s="308"/>
      <c r="E98" s="308"/>
      <c r="F98" s="309"/>
      <c r="G98" s="309"/>
      <c r="H98" s="309"/>
      <c r="I98" s="172"/>
      <c r="K98" s="9"/>
      <c r="L98" s="9"/>
      <c r="M98" s="9"/>
      <c r="N98" s="9"/>
      <c r="O98" s="9"/>
      <c r="P98" s="9"/>
      <c r="Q98" s="9">
        <f t="shared" si="18"/>
        <v>0</v>
      </c>
      <c r="R98" s="9"/>
      <c r="S98" s="9" t="str">
        <f>VLOOKUP($C97,{"29 - Psychiatrie (Erwachsene)","Einrichtungen2";"30 - Kinder- und Jugendpsychiatrie","Einrichtungen2";"31 - Psychosomatik","Einrichtungen2";"00 - Bitte eine Fachabteilung auswählen","Leer";0,"Leer";"","Leer"},2,0)</f>
        <v>Leer</v>
      </c>
      <c r="T98" s="9" t="str">
        <f>VLOOKUP($C98,{"29 - Psychiatrie (Erwachsene)","Ausnahmetatbestand";"30 - Kinder- und Jugendpsychiatrie","Ausnahmetatbestand";"31 - Psychosomatik","Ausnahmetatbestand";"00 - Bitte eine Fachabteilung auswählen","Leer";0,"Leer";"","Leer"},2,0)</f>
        <v>Leer</v>
      </c>
      <c r="U98" s="9">
        <f>VLOOKUP($C98,{"29 - Psychiatrie (Erwachsene)",1;"30 - Kinder- und Jugendpsychiatrie",1;"31 - Psychosomatik",1;"00 - Bitte eine Fachabteilung auswählen",0;0,0;"",0},2,0)</f>
        <v>0</v>
      </c>
      <c r="V98" s="9">
        <f t="shared" si="13"/>
        <v>0</v>
      </c>
      <c r="W98" s="9">
        <f t="shared" si="14"/>
        <v>0</v>
      </c>
      <c r="X98" s="9">
        <f t="shared" si="15"/>
        <v>0</v>
      </c>
      <c r="Y98" s="9">
        <f t="shared" si="16"/>
        <v>0</v>
      </c>
      <c r="Z98" s="9">
        <f t="shared" si="17"/>
        <v>0</v>
      </c>
      <c r="AA98" s="9"/>
      <c r="AB98" s="9"/>
      <c r="AC98" s="9"/>
      <c r="AD98" s="9"/>
    </row>
    <row r="99" spans="2:30" s="30" customFormat="1" ht="15" customHeight="1" x14ac:dyDescent="0.25">
      <c r="B99" s="78" t="str">
        <f t="shared" si="19"/>
        <v>!!!</v>
      </c>
      <c r="C99" s="271"/>
      <c r="D99" s="308"/>
      <c r="E99" s="308"/>
      <c r="F99" s="309"/>
      <c r="G99" s="309"/>
      <c r="H99" s="309"/>
      <c r="I99" s="172"/>
      <c r="K99" s="9"/>
      <c r="L99" s="9"/>
      <c r="M99" s="9"/>
      <c r="N99" s="9"/>
      <c r="O99" s="9"/>
      <c r="P99" s="9"/>
      <c r="Q99" s="9">
        <f t="shared" si="18"/>
        <v>0</v>
      </c>
      <c r="R99" s="9"/>
      <c r="S99" s="9" t="str">
        <f>VLOOKUP($C98,{"29 - Psychiatrie (Erwachsene)","Einrichtungen2";"30 - Kinder- und Jugendpsychiatrie","Einrichtungen2";"31 - Psychosomatik","Einrichtungen2";"00 - Bitte eine Fachabteilung auswählen","Leer";0,"Leer";"","Leer"},2,0)</f>
        <v>Leer</v>
      </c>
      <c r="T99" s="9" t="str">
        <f>VLOOKUP($C99,{"29 - Psychiatrie (Erwachsene)","Ausnahmetatbestand";"30 - Kinder- und Jugendpsychiatrie","Ausnahmetatbestand";"31 - Psychosomatik","Ausnahmetatbestand";"00 - Bitte eine Fachabteilung auswählen","Leer";0,"Leer";"","Leer"},2,0)</f>
        <v>Leer</v>
      </c>
      <c r="U99" s="9">
        <f>VLOOKUP($C99,{"29 - Psychiatrie (Erwachsene)",1;"30 - Kinder- und Jugendpsychiatrie",1;"31 - Psychosomatik",1;"00 - Bitte eine Fachabteilung auswählen",0;0,0;"",0},2,0)</f>
        <v>0</v>
      </c>
      <c r="V99" s="9">
        <f t="shared" si="13"/>
        <v>0</v>
      </c>
      <c r="W99" s="9">
        <f t="shared" si="14"/>
        <v>0</v>
      </c>
      <c r="X99" s="9">
        <f t="shared" si="15"/>
        <v>0</v>
      </c>
      <c r="Y99" s="9">
        <f t="shared" si="16"/>
        <v>0</v>
      </c>
      <c r="Z99" s="9">
        <f t="shared" si="17"/>
        <v>0</v>
      </c>
      <c r="AA99" s="9"/>
      <c r="AB99" s="9"/>
      <c r="AC99" s="9"/>
      <c r="AD99" s="9"/>
    </row>
    <row r="100" spans="2:30" s="30" customFormat="1" ht="15" customHeight="1" x14ac:dyDescent="0.25">
      <c r="B100" s="78" t="str">
        <f t="shared" si="19"/>
        <v>!!!</v>
      </c>
      <c r="C100" s="271"/>
      <c r="D100" s="308"/>
      <c r="E100" s="308"/>
      <c r="F100" s="309"/>
      <c r="G100" s="309"/>
      <c r="H100" s="309"/>
      <c r="I100" s="172"/>
      <c r="K100" s="9"/>
      <c r="L100" s="9"/>
      <c r="M100" s="9"/>
      <c r="N100" s="9"/>
      <c r="O100" s="9"/>
      <c r="P100" s="9"/>
      <c r="Q100" s="9">
        <f t="shared" si="18"/>
        <v>0</v>
      </c>
      <c r="R100" s="9"/>
      <c r="S100" s="9" t="str">
        <f>VLOOKUP($C99,{"29 - Psychiatrie (Erwachsene)","Einrichtungen2";"30 - Kinder- und Jugendpsychiatrie","Einrichtungen2";"31 - Psychosomatik","Einrichtungen2";"00 - Bitte eine Fachabteilung auswählen","Leer";0,"Leer";"","Leer"},2,0)</f>
        <v>Leer</v>
      </c>
      <c r="T100" s="9" t="str">
        <f>VLOOKUP($C100,{"29 - Psychiatrie (Erwachsene)","Ausnahmetatbestand";"30 - Kinder- und Jugendpsychiatrie","Ausnahmetatbestand";"31 - Psychosomatik","Ausnahmetatbestand";"00 - Bitte eine Fachabteilung auswählen","Leer";0,"Leer";"","Leer"},2,0)</f>
        <v>Leer</v>
      </c>
      <c r="U100" s="9">
        <f>VLOOKUP($C100,{"29 - Psychiatrie (Erwachsene)",1;"30 - Kinder- und Jugendpsychiatrie",1;"31 - Psychosomatik",1;"00 - Bitte eine Fachabteilung auswählen",0;0,0;"",0},2,0)</f>
        <v>0</v>
      </c>
      <c r="V100" s="9">
        <f t="shared" si="13"/>
        <v>0</v>
      </c>
      <c r="W100" s="9">
        <f t="shared" si="14"/>
        <v>0</v>
      </c>
      <c r="X100" s="9">
        <f t="shared" si="15"/>
        <v>0</v>
      </c>
      <c r="Y100" s="9">
        <f t="shared" si="16"/>
        <v>0</v>
      </c>
      <c r="Z100" s="9">
        <f t="shared" si="17"/>
        <v>0</v>
      </c>
      <c r="AA100" s="9"/>
      <c r="AB100" s="9"/>
      <c r="AC100" s="9"/>
      <c r="AD100" s="9"/>
    </row>
    <row r="101" spans="2:30" s="30" customFormat="1" ht="15" customHeight="1" x14ac:dyDescent="0.25">
      <c r="B101" s="78" t="str">
        <f t="shared" si="19"/>
        <v>!!!</v>
      </c>
      <c r="C101" s="271"/>
      <c r="D101" s="308"/>
      <c r="E101" s="308"/>
      <c r="F101" s="309"/>
      <c r="G101" s="309"/>
      <c r="H101" s="309"/>
      <c r="I101" s="172"/>
      <c r="K101" s="9"/>
      <c r="L101" s="9"/>
      <c r="M101" s="9"/>
      <c r="N101" s="9"/>
      <c r="O101" s="9"/>
      <c r="P101" s="9"/>
      <c r="Q101" s="9">
        <f t="shared" si="18"/>
        <v>0</v>
      </c>
      <c r="R101" s="9"/>
      <c r="S101" s="9" t="str">
        <f>VLOOKUP($C100,{"29 - Psychiatrie (Erwachsene)","Einrichtungen2";"30 - Kinder- und Jugendpsychiatrie","Einrichtungen2";"31 - Psychosomatik","Einrichtungen2";"00 - Bitte eine Fachabteilung auswählen","Leer";0,"Leer";"","Leer"},2,0)</f>
        <v>Leer</v>
      </c>
      <c r="T101" s="9" t="str">
        <f>VLOOKUP($C101,{"29 - Psychiatrie (Erwachsene)","Ausnahmetatbestand";"30 - Kinder- und Jugendpsychiatrie","Ausnahmetatbestand";"31 - Psychosomatik","Ausnahmetatbestand";"00 - Bitte eine Fachabteilung auswählen","Leer";0,"Leer";"","Leer"},2,0)</f>
        <v>Leer</v>
      </c>
      <c r="U101" s="9">
        <f>VLOOKUP($C101,{"29 - Psychiatrie (Erwachsene)",1;"30 - Kinder- und Jugendpsychiatrie",1;"31 - Psychosomatik",1;"00 - Bitte eine Fachabteilung auswählen",0;0,0;"",0},2,0)</f>
        <v>0</v>
      </c>
      <c r="V101" s="9">
        <f t="shared" si="13"/>
        <v>0</v>
      </c>
      <c r="W101" s="9">
        <f t="shared" si="14"/>
        <v>0</v>
      </c>
      <c r="X101" s="9">
        <f t="shared" si="15"/>
        <v>0</v>
      </c>
      <c r="Y101" s="9">
        <f t="shared" si="16"/>
        <v>0</v>
      </c>
      <c r="Z101" s="9">
        <f t="shared" si="17"/>
        <v>0</v>
      </c>
      <c r="AA101" s="9"/>
      <c r="AB101" s="9"/>
      <c r="AC101" s="9"/>
      <c r="AD101" s="9"/>
    </row>
    <row r="102" spans="2:30" s="30" customFormat="1" ht="15" customHeight="1" x14ac:dyDescent="0.25">
      <c r="B102" s="78" t="str">
        <f t="shared" si="19"/>
        <v>!!!</v>
      </c>
      <c r="C102" s="271"/>
      <c r="D102" s="308"/>
      <c r="E102" s="308"/>
      <c r="F102" s="309"/>
      <c r="G102" s="309"/>
      <c r="H102" s="309"/>
      <c r="I102" s="172"/>
      <c r="K102" s="9"/>
      <c r="L102" s="9"/>
      <c r="M102" s="9"/>
      <c r="N102" s="9"/>
      <c r="O102" s="9"/>
      <c r="P102" s="9"/>
      <c r="Q102" s="9">
        <f t="shared" si="18"/>
        <v>0</v>
      </c>
      <c r="R102" s="9"/>
      <c r="S102" s="9" t="str">
        <f>VLOOKUP($C101,{"29 - Psychiatrie (Erwachsene)","Einrichtungen2";"30 - Kinder- und Jugendpsychiatrie","Einrichtungen2";"31 - Psychosomatik","Einrichtungen2";"00 - Bitte eine Fachabteilung auswählen","Leer";0,"Leer";"","Leer"},2,0)</f>
        <v>Leer</v>
      </c>
      <c r="T102" s="9" t="str">
        <f>VLOOKUP($C102,{"29 - Psychiatrie (Erwachsene)","Ausnahmetatbestand";"30 - Kinder- und Jugendpsychiatrie","Ausnahmetatbestand";"31 - Psychosomatik","Ausnahmetatbestand";"00 - Bitte eine Fachabteilung auswählen","Leer";0,"Leer";"","Leer"},2,0)</f>
        <v>Leer</v>
      </c>
      <c r="U102" s="9">
        <f>VLOOKUP($C102,{"29 - Psychiatrie (Erwachsene)",1;"30 - Kinder- und Jugendpsychiatrie",1;"31 - Psychosomatik",1;"00 - Bitte eine Fachabteilung auswählen",0;0,0;"",0},2,0)</f>
        <v>0</v>
      </c>
      <c r="V102" s="9">
        <f t="shared" si="13"/>
        <v>0</v>
      </c>
      <c r="W102" s="9">
        <f t="shared" si="14"/>
        <v>0</v>
      </c>
      <c r="X102" s="9">
        <f t="shared" si="15"/>
        <v>0</v>
      </c>
      <c r="Y102" s="9">
        <f t="shared" si="16"/>
        <v>0</v>
      </c>
      <c r="Z102" s="9">
        <f t="shared" si="17"/>
        <v>0</v>
      </c>
      <c r="AA102" s="9"/>
      <c r="AB102" s="9"/>
      <c r="AC102" s="9"/>
      <c r="AD102" s="9"/>
    </row>
    <row r="103" spans="2:30" s="30" customFormat="1" ht="15" customHeight="1" x14ac:dyDescent="0.25">
      <c r="B103" s="78" t="str">
        <f t="shared" si="19"/>
        <v>!!!</v>
      </c>
      <c r="C103" s="271"/>
      <c r="D103" s="308"/>
      <c r="E103" s="308"/>
      <c r="F103" s="309"/>
      <c r="G103" s="309"/>
      <c r="H103" s="309"/>
      <c r="I103" s="172"/>
      <c r="K103" s="9"/>
      <c r="L103" s="9"/>
      <c r="M103" s="9"/>
      <c r="N103" s="9"/>
      <c r="O103" s="9"/>
      <c r="P103" s="9"/>
      <c r="Q103" s="9">
        <f t="shared" si="18"/>
        <v>0</v>
      </c>
      <c r="R103" s="9"/>
      <c r="S103" s="9" t="str">
        <f>VLOOKUP($C102,{"29 - Psychiatrie (Erwachsene)","Einrichtungen2";"30 - Kinder- und Jugendpsychiatrie","Einrichtungen2";"31 - Psychosomatik","Einrichtungen2";"00 - Bitte eine Fachabteilung auswählen","Leer";0,"Leer";"","Leer"},2,0)</f>
        <v>Leer</v>
      </c>
      <c r="T103" s="9" t="str">
        <f>VLOOKUP($C103,{"29 - Psychiatrie (Erwachsene)","Ausnahmetatbestand";"30 - Kinder- und Jugendpsychiatrie","Ausnahmetatbestand";"31 - Psychosomatik","Ausnahmetatbestand";"00 - Bitte eine Fachabteilung auswählen","Leer";0,"Leer";"","Leer"},2,0)</f>
        <v>Leer</v>
      </c>
      <c r="U103" s="9">
        <f>VLOOKUP($C103,{"29 - Psychiatrie (Erwachsene)",1;"30 - Kinder- und Jugendpsychiatrie",1;"31 - Psychosomatik",1;"00 - Bitte eine Fachabteilung auswählen",0;0,0;"",0},2,0)</f>
        <v>0</v>
      </c>
      <c r="V103" s="9">
        <f t="shared" si="13"/>
        <v>0</v>
      </c>
      <c r="W103" s="9">
        <f t="shared" si="14"/>
        <v>0</v>
      </c>
      <c r="X103" s="9">
        <f t="shared" si="15"/>
        <v>0</v>
      </c>
      <c r="Y103" s="9">
        <f t="shared" si="16"/>
        <v>0</v>
      </c>
      <c r="Z103" s="9">
        <f t="shared" si="17"/>
        <v>0</v>
      </c>
      <c r="AA103" s="9"/>
      <c r="AB103" s="9"/>
      <c r="AC103" s="9"/>
      <c r="AD103" s="9"/>
    </row>
    <row r="104" spans="2:30" s="30" customFormat="1" ht="15" customHeight="1" x14ac:dyDescent="0.25">
      <c r="B104" s="78" t="str">
        <f t="shared" si="19"/>
        <v>!!!</v>
      </c>
      <c r="C104" s="271"/>
      <c r="D104" s="308"/>
      <c r="E104" s="308"/>
      <c r="F104" s="309"/>
      <c r="G104" s="309"/>
      <c r="H104" s="309"/>
      <c r="I104" s="172"/>
      <c r="K104" s="9"/>
      <c r="L104" s="9"/>
      <c r="M104" s="9"/>
      <c r="N104" s="9"/>
      <c r="O104" s="9"/>
      <c r="P104" s="9"/>
      <c r="Q104" s="9">
        <f t="shared" si="18"/>
        <v>0</v>
      </c>
      <c r="R104" s="9"/>
      <c r="S104" s="9" t="str">
        <f>VLOOKUP($C103,{"29 - Psychiatrie (Erwachsene)","Einrichtungen2";"30 - Kinder- und Jugendpsychiatrie","Einrichtungen2";"31 - Psychosomatik","Einrichtungen2";"00 - Bitte eine Fachabteilung auswählen","Leer";0,"Leer";"","Leer"},2,0)</f>
        <v>Leer</v>
      </c>
      <c r="T104" s="9" t="str">
        <f>VLOOKUP($C104,{"29 - Psychiatrie (Erwachsene)","Ausnahmetatbestand";"30 - Kinder- und Jugendpsychiatrie","Ausnahmetatbestand";"31 - Psychosomatik","Ausnahmetatbestand";"00 - Bitte eine Fachabteilung auswählen","Leer";0,"Leer";"","Leer"},2,0)</f>
        <v>Leer</v>
      </c>
      <c r="U104" s="9">
        <f>VLOOKUP($C104,{"29 - Psychiatrie (Erwachsene)",1;"30 - Kinder- und Jugendpsychiatrie",1;"31 - Psychosomatik",1;"00 - Bitte eine Fachabteilung auswählen",0;0,0;"",0},2,0)</f>
        <v>0</v>
      </c>
      <c r="V104" s="9">
        <f t="shared" si="13"/>
        <v>0</v>
      </c>
      <c r="W104" s="9">
        <f t="shared" si="14"/>
        <v>0</v>
      </c>
      <c r="X104" s="9">
        <f t="shared" si="15"/>
        <v>0</v>
      </c>
      <c r="Y104" s="9">
        <f t="shared" si="16"/>
        <v>0</v>
      </c>
      <c r="Z104" s="9">
        <f t="shared" si="17"/>
        <v>0</v>
      </c>
      <c r="AA104" s="9"/>
      <c r="AB104" s="9"/>
      <c r="AC104" s="9"/>
      <c r="AD104" s="9"/>
    </row>
    <row r="105" spans="2:30" s="30" customFormat="1" ht="15" customHeight="1" x14ac:dyDescent="0.25">
      <c r="B105" s="78" t="str">
        <f t="shared" si="19"/>
        <v>!!!</v>
      </c>
      <c r="C105" s="271"/>
      <c r="D105" s="308"/>
      <c r="E105" s="308"/>
      <c r="F105" s="309"/>
      <c r="G105" s="309"/>
      <c r="H105" s="309"/>
      <c r="I105" s="172"/>
      <c r="K105" s="9"/>
      <c r="L105" s="9"/>
      <c r="M105" s="9"/>
      <c r="N105" s="9"/>
      <c r="O105" s="9"/>
      <c r="P105" s="9"/>
      <c r="Q105" s="9">
        <f t="shared" si="18"/>
        <v>0</v>
      </c>
      <c r="R105" s="9"/>
      <c r="S105" s="9" t="str">
        <f>VLOOKUP($C104,{"29 - Psychiatrie (Erwachsene)","Einrichtungen2";"30 - Kinder- und Jugendpsychiatrie","Einrichtungen2";"31 - Psychosomatik","Einrichtungen2";"00 - Bitte eine Fachabteilung auswählen","Leer";0,"Leer";"","Leer"},2,0)</f>
        <v>Leer</v>
      </c>
      <c r="T105" s="9" t="str">
        <f>VLOOKUP($C105,{"29 - Psychiatrie (Erwachsene)","Ausnahmetatbestand";"30 - Kinder- und Jugendpsychiatrie","Ausnahmetatbestand";"31 - Psychosomatik","Ausnahmetatbestand";"00 - Bitte eine Fachabteilung auswählen","Leer";0,"Leer";"","Leer"},2,0)</f>
        <v>Leer</v>
      </c>
      <c r="U105" s="9">
        <f>VLOOKUP($C105,{"29 - Psychiatrie (Erwachsene)",1;"30 - Kinder- und Jugendpsychiatrie",1;"31 - Psychosomatik",1;"00 - Bitte eine Fachabteilung auswählen",0;0,0;"",0},2,0)</f>
        <v>0</v>
      </c>
      <c r="V105" s="9">
        <f t="shared" si="13"/>
        <v>0</v>
      </c>
      <c r="W105" s="9">
        <f t="shared" si="14"/>
        <v>0</v>
      </c>
      <c r="X105" s="9">
        <f t="shared" si="15"/>
        <v>0</v>
      </c>
      <c r="Y105" s="9">
        <f t="shared" si="16"/>
        <v>0</v>
      </c>
      <c r="Z105" s="9">
        <f t="shared" si="17"/>
        <v>0</v>
      </c>
      <c r="AA105" s="9"/>
      <c r="AB105" s="9"/>
      <c r="AC105" s="9"/>
      <c r="AD105" s="9"/>
    </row>
    <row r="106" spans="2:30" s="30" customFormat="1" ht="15" customHeight="1" x14ac:dyDescent="0.25">
      <c r="B106" s="78" t="str">
        <f t="shared" si="19"/>
        <v>!!!</v>
      </c>
      <c r="C106" s="271"/>
      <c r="D106" s="308"/>
      <c r="E106" s="308"/>
      <c r="F106" s="309"/>
      <c r="G106" s="309"/>
      <c r="H106" s="309"/>
      <c r="I106" s="172"/>
      <c r="K106" s="9"/>
      <c r="L106" s="9"/>
      <c r="M106" s="9"/>
      <c r="N106" s="9"/>
      <c r="O106" s="9"/>
      <c r="P106" s="9"/>
      <c r="Q106" s="9">
        <f t="shared" si="18"/>
        <v>0</v>
      </c>
      <c r="R106" s="9"/>
      <c r="S106" s="9" t="str">
        <f>VLOOKUP($C105,{"29 - Psychiatrie (Erwachsene)","Einrichtungen2";"30 - Kinder- und Jugendpsychiatrie","Einrichtungen2";"31 - Psychosomatik","Einrichtungen2";"00 - Bitte eine Fachabteilung auswählen","Leer";0,"Leer";"","Leer"},2,0)</f>
        <v>Leer</v>
      </c>
      <c r="T106" s="9" t="str">
        <f>VLOOKUP($C106,{"29 - Psychiatrie (Erwachsene)","Ausnahmetatbestand";"30 - Kinder- und Jugendpsychiatrie","Ausnahmetatbestand";"31 - Psychosomatik","Ausnahmetatbestand";"00 - Bitte eine Fachabteilung auswählen","Leer";0,"Leer";"","Leer"},2,0)</f>
        <v>Leer</v>
      </c>
      <c r="U106" s="9">
        <f>VLOOKUP($C106,{"29 - Psychiatrie (Erwachsene)",1;"30 - Kinder- und Jugendpsychiatrie",1;"31 - Psychosomatik",1;"00 - Bitte eine Fachabteilung auswählen",0;0,0;"",0},2,0)</f>
        <v>0</v>
      </c>
      <c r="V106" s="9">
        <f t="shared" si="13"/>
        <v>0</v>
      </c>
      <c r="W106" s="9">
        <f t="shared" si="14"/>
        <v>0</v>
      </c>
      <c r="X106" s="9">
        <f t="shared" si="15"/>
        <v>0</v>
      </c>
      <c r="Y106" s="9">
        <f t="shared" si="16"/>
        <v>0</v>
      </c>
      <c r="Z106" s="9">
        <f t="shared" si="17"/>
        <v>0</v>
      </c>
      <c r="AA106" s="9"/>
      <c r="AB106" s="9"/>
      <c r="AC106" s="9"/>
      <c r="AD106" s="9"/>
    </row>
    <row r="107" spans="2:30" s="30" customFormat="1" ht="15" customHeight="1" x14ac:dyDescent="0.25">
      <c r="B107" s="78" t="str">
        <f t="shared" si="19"/>
        <v>!!!</v>
      </c>
      <c r="C107" s="271"/>
      <c r="D107" s="308"/>
      <c r="E107" s="308"/>
      <c r="F107" s="309"/>
      <c r="G107" s="309"/>
      <c r="H107" s="309"/>
      <c r="I107" s="172"/>
      <c r="K107" s="9"/>
      <c r="L107" s="9"/>
      <c r="M107" s="9"/>
      <c r="N107" s="9"/>
      <c r="O107" s="9"/>
      <c r="P107" s="9"/>
      <c r="Q107" s="9">
        <f t="shared" si="18"/>
        <v>0</v>
      </c>
      <c r="R107" s="9"/>
      <c r="S107" s="9" t="str">
        <f>VLOOKUP($C106,{"29 - Psychiatrie (Erwachsene)","Einrichtungen2";"30 - Kinder- und Jugendpsychiatrie","Einrichtungen2";"31 - Psychosomatik","Einrichtungen2";"00 - Bitte eine Fachabteilung auswählen","Leer";0,"Leer";"","Leer"},2,0)</f>
        <v>Leer</v>
      </c>
      <c r="T107" s="9" t="str">
        <f>VLOOKUP($C107,{"29 - Psychiatrie (Erwachsene)","Ausnahmetatbestand";"30 - Kinder- und Jugendpsychiatrie","Ausnahmetatbestand";"31 - Psychosomatik","Ausnahmetatbestand";"00 - Bitte eine Fachabteilung auswählen","Leer";0,"Leer";"","Leer"},2,0)</f>
        <v>Leer</v>
      </c>
      <c r="U107" s="9">
        <f>VLOOKUP($C107,{"29 - Psychiatrie (Erwachsene)",1;"30 - Kinder- und Jugendpsychiatrie",1;"31 - Psychosomatik",1;"00 - Bitte eine Fachabteilung auswählen",0;0,0;"",0},2,0)</f>
        <v>0</v>
      </c>
      <c r="V107" s="9">
        <f t="shared" si="13"/>
        <v>0</v>
      </c>
      <c r="W107" s="9">
        <f t="shared" si="14"/>
        <v>0</v>
      </c>
      <c r="X107" s="9">
        <f t="shared" si="15"/>
        <v>0</v>
      </c>
      <c r="Y107" s="9">
        <f t="shared" si="16"/>
        <v>0</v>
      </c>
      <c r="Z107" s="9">
        <f t="shared" si="17"/>
        <v>0</v>
      </c>
      <c r="AA107" s="9"/>
      <c r="AB107" s="9"/>
      <c r="AC107" s="9"/>
      <c r="AD107" s="9"/>
    </row>
    <row r="108" spans="2:30" s="30" customFormat="1" ht="15" customHeight="1" x14ac:dyDescent="0.25">
      <c r="B108" s="78" t="str">
        <f t="shared" si="19"/>
        <v>!!!</v>
      </c>
      <c r="C108" s="271"/>
      <c r="D108" s="308"/>
      <c r="E108" s="308"/>
      <c r="F108" s="309"/>
      <c r="G108" s="309"/>
      <c r="H108" s="309"/>
      <c r="I108" s="172"/>
      <c r="K108" s="9"/>
      <c r="L108" s="9"/>
      <c r="M108" s="9"/>
      <c r="N108" s="9"/>
      <c r="O108" s="9"/>
      <c r="P108" s="9"/>
      <c r="Q108" s="9">
        <f t="shared" si="18"/>
        <v>0</v>
      </c>
      <c r="R108" s="9"/>
      <c r="S108" s="9" t="str">
        <f>VLOOKUP($C107,{"29 - Psychiatrie (Erwachsene)","Einrichtungen2";"30 - Kinder- und Jugendpsychiatrie","Einrichtungen2";"31 - Psychosomatik","Einrichtungen2";"00 - Bitte eine Fachabteilung auswählen","Leer";0,"Leer";"","Leer"},2,0)</f>
        <v>Leer</v>
      </c>
      <c r="T108" s="9" t="str">
        <f>VLOOKUP($C108,{"29 - Psychiatrie (Erwachsene)","Ausnahmetatbestand";"30 - Kinder- und Jugendpsychiatrie","Ausnahmetatbestand";"31 - Psychosomatik","Ausnahmetatbestand";"00 - Bitte eine Fachabteilung auswählen","Leer";0,"Leer";"","Leer"},2,0)</f>
        <v>Leer</v>
      </c>
      <c r="U108" s="9">
        <f>VLOOKUP($C108,{"29 - Psychiatrie (Erwachsene)",1;"30 - Kinder- und Jugendpsychiatrie",1;"31 - Psychosomatik",1;"00 - Bitte eine Fachabteilung auswählen",0;0,0;"",0},2,0)</f>
        <v>0</v>
      </c>
      <c r="V108" s="9">
        <f t="shared" si="13"/>
        <v>0</v>
      </c>
      <c r="W108" s="9">
        <f t="shared" si="14"/>
        <v>0</v>
      </c>
      <c r="X108" s="9">
        <f t="shared" si="15"/>
        <v>0</v>
      </c>
      <c r="Y108" s="9">
        <f t="shared" si="16"/>
        <v>0</v>
      </c>
      <c r="Z108" s="9">
        <f t="shared" si="17"/>
        <v>0</v>
      </c>
      <c r="AA108" s="9"/>
      <c r="AB108" s="9"/>
      <c r="AC108" s="9"/>
      <c r="AD108" s="9"/>
    </row>
    <row r="109" spans="2:30" s="30" customFormat="1" ht="15" customHeight="1" x14ac:dyDescent="0.25">
      <c r="B109" s="78" t="str">
        <f t="shared" si="19"/>
        <v>!!!</v>
      </c>
      <c r="C109" s="271"/>
      <c r="D109" s="308"/>
      <c r="E109" s="308"/>
      <c r="F109" s="309"/>
      <c r="G109" s="309"/>
      <c r="H109" s="309"/>
      <c r="I109" s="172"/>
      <c r="K109" s="9"/>
      <c r="L109" s="9"/>
      <c r="M109" s="9"/>
      <c r="N109" s="9"/>
      <c r="O109" s="9"/>
      <c r="P109" s="9"/>
      <c r="Q109" s="9">
        <f t="shared" si="18"/>
        <v>0</v>
      </c>
      <c r="R109" s="9"/>
      <c r="S109" s="9" t="str">
        <f>VLOOKUP($C108,{"29 - Psychiatrie (Erwachsene)","Einrichtungen2";"30 - Kinder- und Jugendpsychiatrie","Einrichtungen2";"31 - Psychosomatik","Einrichtungen2";"00 - Bitte eine Fachabteilung auswählen","Leer";0,"Leer";"","Leer"},2,0)</f>
        <v>Leer</v>
      </c>
      <c r="T109" s="9" t="str">
        <f>VLOOKUP($C109,{"29 - Psychiatrie (Erwachsene)","Ausnahmetatbestand";"30 - Kinder- und Jugendpsychiatrie","Ausnahmetatbestand";"31 - Psychosomatik","Ausnahmetatbestand";"00 - Bitte eine Fachabteilung auswählen","Leer";0,"Leer";"","Leer"},2,0)</f>
        <v>Leer</v>
      </c>
      <c r="U109" s="9">
        <f>VLOOKUP($C109,{"29 - Psychiatrie (Erwachsene)",1;"30 - Kinder- und Jugendpsychiatrie",1;"31 - Psychosomatik",1;"00 - Bitte eine Fachabteilung auswählen",0;0,0;"",0},2,0)</f>
        <v>0</v>
      </c>
      <c r="V109" s="9">
        <f t="shared" si="13"/>
        <v>0</v>
      </c>
      <c r="W109" s="9">
        <f t="shared" si="14"/>
        <v>0</v>
      </c>
      <c r="X109" s="9">
        <f t="shared" si="15"/>
        <v>0</v>
      </c>
      <c r="Y109" s="9">
        <f t="shared" si="16"/>
        <v>0</v>
      </c>
      <c r="Z109" s="9">
        <f t="shared" si="17"/>
        <v>0</v>
      </c>
      <c r="AA109" s="9"/>
      <c r="AB109" s="9"/>
      <c r="AC109" s="9"/>
      <c r="AD109" s="9"/>
    </row>
    <row r="110" spans="2:30" s="30" customFormat="1" ht="15" customHeight="1" x14ac:dyDescent="0.25">
      <c r="B110" s="78" t="str">
        <f t="shared" si="19"/>
        <v>!!!</v>
      </c>
      <c r="C110" s="271"/>
      <c r="D110" s="308"/>
      <c r="E110" s="308"/>
      <c r="F110" s="309"/>
      <c r="G110" s="309"/>
      <c r="H110" s="309"/>
      <c r="I110" s="172"/>
      <c r="K110" s="9"/>
      <c r="L110" s="9"/>
      <c r="M110" s="9"/>
      <c r="N110" s="9"/>
      <c r="O110" s="9"/>
      <c r="P110" s="9"/>
      <c r="Q110" s="9">
        <f t="shared" si="18"/>
        <v>0</v>
      </c>
      <c r="R110" s="9"/>
      <c r="S110" s="9" t="str">
        <f>VLOOKUP($C109,{"29 - Psychiatrie (Erwachsene)","Einrichtungen2";"30 - Kinder- und Jugendpsychiatrie","Einrichtungen2";"31 - Psychosomatik","Einrichtungen2";"00 - Bitte eine Fachabteilung auswählen","Leer";0,"Leer";"","Leer"},2,0)</f>
        <v>Leer</v>
      </c>
      <c r="T110" s="9" t="str">
        <f>VLOOKUP($C110,{"29 - Psychiatrie (Erwachsene)","Ausnahmetatbestand";"30 - Kinder- und Jugendpsychiatrie","Ausnahmetatbestand";"31 - Psychosomatik","Ausnahmetatbestand";"00 - Bitte eine Fachabteilung auswählen","Leer";0,"Leer";"","Leer"},2,0)</f>
        <v>Leer</v>
      </c>
      <c r="U110" s="9">
        <f>VLOOKUP($C110,{"29 - Psychiatrie (Erwachsene)",1;"30 - Kinder- und Jugendpsychiatrie",1;"31 - Psychosomatik",1;"00 - Bitte eine Fachabteilung auswählen",0;0,0;"",0},2,0)</f>
        <v>0</v>
      </c>
      <c r="V110" s="9">
        <f t="shared" si="13"/>
        <v>0</v>
      </c>
      <c r="W110" s="9">
        <f t="shared" si="14"/>
        <v>0</v>
      </c>
      <c r="X110" s="9">
        <f t="shared" si="15"/>
        <v>0</v>
      </c>
      <c r="Y110" s="9">
        <f t="shared" si="16"/>
        <v>0</v>
      </c>
      <c r="Z110" s="9">
        <f t="shared" si="17"/>
        <v>0</v>
      </c>
      <c r="AA110" s="9"/>
      <c r="AB110" s="9"/>
      <c r="AC110" s="9"/>
      <c r="AD110" s="9"/>
    </row>
    <row r="111" spans="2:30" s="30" customFormat="1" ht="15" customHeight="1" x14ac:dyDescent="0.25">
      <c r="B111" s="78" t="str">
        <f t="shared" si="19"/>
        <v>!!!</v>
      </c>
      <c r="C111" s="271"/>
      <c r="D111" s="308"/>
      <c r="E111" s="308"/>
      <c r="F111" s="309"/>
      <c r="G111" s="309"/>
      <c r="H111" s="309"/>
      <c r="I111" s="172"/>
      <c r="K111" s="9"/>
      <c r="L111" s="9"/>
      <c r="M111" s="9"/>
      <c r="N111" s="9"/>
      <c r="O111" s="9"/>
      <c r="P111" s="9"/>
      <c r="Q111" s="9">
        <f t="shared" si="18"/>
        <v>0</v>
      </c>
      <c r="R111" s="9"/>
      <c r="S111" s="9" t="str">
        <f>VLOOKUP($C110,{"29 - Psychiatrie (Erwachsene)","Einrichtungen2";"30 - Kinder- und Jugendpsychiatrie","Einrichtungen2";"31 - Psychosomatik","Einrichtungen2";"00 - Bitte eine Fachabteilung auswählen","Leer";0,"Leer";"","Leer"},2,0)</f>
        <v>Leer</v>
      </c>
      <c r="T111" s="9" t="str">
        <f>VLOOKUP($C111,{"29 - Psychiatrie (Erwachsene)","Ausnahmetatbestand";"30 - Kinder- und Jugendpsychiatrie","Ausnahmetatbestand";"31 - Psychosomatik","Ausnahmetatbestand";"00 - Bitte eine Fachabteilung auswählen","Leer";0,"Leer";"","Leer"},2,0)</f>
        <v>Leer</v>
      </c>
      <c r="U111" s="9">
        <f>VLOOKUP($C111,{"29 - Psychiatrie (Erwachsene)",1;"30 - Kinder- und Jugendpsychiatrie",1;"31 - Psychosomatik",1;"00 - Bitte eine Fachabteilung auswählen",0;0,0;"",0},2,0)</f>
        <v>0</v>
      </c>
      <c r="V111" s="9">
        <f t="shared" si="13"/>
        <v>0</v>
      </c>
      <c r="W111" s="9">
        <f t="shared" si="14"/>
        <v>0</v>
      </c>
      <c r="X111" s="9">
        <f t="shared" si="15"/>
        <v>0</v>
      </c>
      <c r="Y111" s="9">
        <f t="shared" si="16"/>
        <v>0</v>
      </c>
      <c r="Z111" s="9">
        <f t="shared" si="17"/>
        <v>0</v>
      </c>
      <c r="AA111" s="9"/>
      <c r="AB111" s="9"/>
      <c r="AC111" s="9"/>
      <c r="AD111" s="9"/>
    </row>
    <row r="112" spans="2:30" s="30" customFormat="1" ht="15" customHeight="1" x14ac:dyDescent="0.25">
      <c r="B112" s="78" t="str">
        <f t="shared" si="19"/>
        <v>!!!</v>
      </c>
      <c r="C112" s="271"/>
      <c r="D112" s="308"/>
      <c r="E112" s="308"/>
      <c r="F112" s="309"/>
      <c r="G112" s="309"/>
      <c r="H112" s="309"/>
      <c r="I112" s="172"/>
      <c r="K112" s="9"/>
      <c r="L112" s="9"/>
      <c r="M112" s="9"/>
      <c r="N112" s="9"/>
      <c r="O112" s="9"/>
      <c r="P112" s="9"/>
      <c r="Q112" s="9">
        <f t="shared" si="18"/>
        <v>0</v>
      </c>
      <c r="R112" s="9"/>
      <c r="S112" s="9" t="str">
        <f>VLOOKUP($C111,{"29 - Psychiatrie (Erwachsene)","Einrichtungen2";"30 - Kinder- und Jugendpsychiatrie","Einrichtungen2";"31 - Psychosomatik","Einrichtungen2";"00 - Bitte eine Fachabteilung auswählen","Leer";0,"Leer";"","Leer"},2,0)</f>
        <v>Leer</v>
      </c>
      <c r="T112" s="9" t="str">
        <f>VLOOKUP($C112,{"29 - Psychiatrie (Erwachsene)","Ausnahmetatbestand";"30 - Kinder- und Jugendpsychiatrie","Ausnahmetatbestand";"31 - Psychosomatik","Ausnahmetatbestand";"00 - Bitte eine Fachabteilung auswählen","Leer";0,"Leer";"","Leer"},2,0)</f>
        <v>Leer</v>
      </c>
      <c r="U112" s="9">
        <f>VLOOKUP($C112,{"29 - Psychiatrie (Erwachsene)",1;"30 - Kinder- und Jugendpsychiatrie",1;"31 - Psychosomatik",1;"00 - Bitte eine Fachabteilung auswählen",0;0,0;"",0},2,0)</f>
        <v>0</v>
      </c>
      <c r="V112" s="9">
        <f t="shared" ref="V112:V121" si="20">IF(LEN($D112)&gt;0,1,0)</f>
        <v>0</v>
      </c>
      <c r="W112" s="9">
        <f t="shared" ref="W112:W121" si="21">IF(LEN($E112)&gt;0,1,0)</f>
        <v>0</v>
      </c>
      <c r="X112" s="9">
        <f t="shared" ref="X112:X121" si="22">IF(LEN($F112)&gt;0,1,0)</f>
        <v>0</v>
      </c>
      <c r="Y112" s="9">
        <f t="shared" ref="Y112:Y121" si="23">IF(LEN($G112)&gt;0,1,0)</f>
        <v>0</v>
      </c>
      <c r="Z112" s="9">
        <f t="shared" ref="Z112:Z121" si="24">IF(LEN($H112)&gt;0,1,0)</f>
        <v>0</v>
      </c>
      <c r="AA112" s="9"/>
      <c r="AB112" s="9"/>
      <c r="AC112" s="9"/>
      <c r="AD112" s="9"/>
    </row>
    <row r="113" spans="2:30" s="30" customFormat="1" ht="15" customHeight="1" x14ac:dyDescent="0.25">
      <c r="B113" s="78" t="str">
        <f t="shared" si="19"/>
        <v>!!!</v>
      </c>
      <c r="C113" s="271"/>
      <c r="D113" s="308"/>
      <c r="E113" s="308"/>
      <c r="F113" s="309"/>
      <c r="G113" s="309"/>
      <c r="H113" s="309"/>
      <c r="I113" s="172"/>
      <c r="K113" s="9"/>
      <c r="L113" s="9"/>
      <c r="M113" s="9"/>
      <c r="N113" s="9"/>
      <c r="O113" s="9"/>
      <c r="P113" s="9"/>
      <c r="Q113" s="9">
        <f t="shared" si="18"/>
        <v>0</v>
      </c>
      <c r="R113" s="9"/>
      <c r="S113" s="9" t="str">
        <f>VLOOKUP($C112,{"29 - Psychiatrie (Erwachsene)","Einrichtungen2";"30 - Kinder- und Jugendpsychiatrie","Einrichtungen2";"31 - Psychosomatik","Einrichtungen2";"00 - Bitte eine Fachabteilung auswählen","Leer";0,"Leer";"","Leer"},2,0)</f>
        <v>Leer</v>
      </c>
      <c r="T113" s="9" t="str">
        <f>VLOOKUP($C113,{"29 - Psychiatrie (Erwachsene)","Ausnahmetatbestand";"30 - Kinder- und Jugendpsychiatrie","Ausnahmetatbestand";"31 - Psychosomatik","Ausnahmetatbestand";"00 - Bitte eine Fachabteilung auswählen","Leer";0,"Leer";"","Leer"},2,0)</f>
        <v>Leer</v>
      </c>
      <c r="U113" s="9">
        <f>VLOOKUP($C113,{"29 - Psychiatrie (Erwachsene)",1;"30 - Kinder- und Jugendpsychiatrie",1;"31 - Psychosomatik",1;"00 - Bitte eine Fachabteilung auswählen",0;0,0;"",0},2,0)</f>
        <v>0</v>
      </c>
      <c r="V113" s="9">
        <f t="shared" si="20"/>
        <v>0</v>
      </c>
      <c r="W113" s="9">
        <f t="shared" si="21"/>
        <v>0</v>
      </c>
      <c r="X113" s="9">
        <f t="shared" si="22"/>
        <v>0</v>
      </c>
      <c r="Y113" s="9">
        <f t="shared" si="23"/>
        <v>0</v>
      </c>
      <c r="Z113" s="9">
        <f t="shared" si="24"/>
        <v>0</v>
      </c>
      <c r="AA113" s="9"/>
      <c r="AB113" s="9"/>
      <c r="AC113" s="9"/>
      <c r="AD113" s="9"/>
    </row>
    <row r="114" spans="2:30" s="30" customFormat="1" ht="15" customHeight="1" x14ac:dyDescent="0.25">
      <c r="B114" s="78" t="str">
        <f t="shared" si="19"/>
        <v>!!!</v>
      </c>
      <c r="C114" s="271"/>
      <c r="D114" s="308"/>
      <c r="E114" s="308"/>
      <c r="F114" s="309"/>
      <c r="G114" s="309"/>
      <c r="H114" s="309"/>
      <c r="I114" s="172"/>
      <c r="K114" s="9"/>
      <c r="L114" s="9"/>
      <c r="M114" s="9"/>
      <c r="N114" s="9"/>
      <c r="O114" s="9"/>
      <c r="P114" s="9"/>
      <c r="Q114" s="9">
        <f t="shared" si="18"/>
        <v>0</v>
      </c>
      <c r="R114" s="9"/>
      <c r="S114" s="9" t="str">
        <f>VLOOKUP($C113,{"29 - Psychiatrie (Erwachsene)","Einrichtungen2";"30 - Kinder- und Jugendpsychiatrie","Einrichtungen2";"31 - Psychosomatik","Einrichtungen2";"00 - Bitte eine Fachabteilung auswählen","Leer";0,"Leer";"","Leer"},2,0)</f>
        <v>Leer</v>
      </c>
      <c r="T114" s="9" t="str">
        <f>VLOOKUP($C114,{"29 - Psychiatrie (Erwachsene)","Ausnahmetatbestand";"30 - Kinder- und Jugendpsychiatrie","Ausnahmetatbestand";"31 - Psychosomatik","Ausnahmetatbestand";"00 - Bitte eine Fachabteilung auswählen","Leer";0,"Leer";"","Leer"},2,0)</f>
        <v>Leer</v>
      </c>
      <c r="U114" s="9">
        <f>VLOOKUP($C114,{"29 - Psychiatrie (Erwachsene)",1;"30 - Kinder- und Jugendpsychiatrie",1;"31 - Psychosomatik",1;"00 - Bitte eine Fachabteilung auswählen",0;0,0;"",0},2,0)</f>
        <v>0</v>
      </c>
      <c r="V114" s="9">
        <f t="shared" si="20"/>
        <v>0</v>
      </c>
      <c r="W114" s="9">
        <f t="shared" si="21"/>
        <v>0</v>
      </c>
      <c r="X114" s="9">
        <f t="shared" si="22"/>
        <v>0</v>
      </c>
      <c r="Y114" s="9">
        <f t="shared" si="23"/>
        <v>0</v>
      </c>
      <c r="Z114" s="9">
        <f t="shared" si="24"/>
        <v>0</v>
      </c>
      <c r="AA114" s="9"/>
      <c r="AB114" s="9"/>
      <c r="AC114" s="9"/>
      <c r="AD114" s="9"/>
    </row>
    <row r="115" spans="2:30" s="30" customFormat="1" ht="15" customHeight="1" x14ac:dyDescent="0.25">
      <c r="B115" s="78" t="str">
        <f t="shared" si="19"/>
        <v>!!!</v>
      </c>
      <c r="C115" s="271"/>
      <c r="D115" s="308"/>
      <c r="E115" s="308"/>
      <c r="F115" s="309"/>
      <c r="G115" s="309"/>
      <c r="H115" s="309"/>
      <c r="I115" s="172"/>
      <c r="K115" s="9"/>
      <c r="L115" s="9"/>
      <c r="M115" s="9"/>
      <c r="N115" s="9"/>
      <c r="O115" s="9"/>
      <c r="P115" s="9"/>
      <c r="Q115" s="9">
        <f t="shared" si="18"/>
        <v>0</v>
      </c>
      <c r="R115" s="9"/>
      <c r="S115" s="9" t="str">
        <f>VLOOKUP($C114,{"29 - Psychiatrie (Erwachsene)","Einrichtungen2";"30 - Kinder- und Jugendpsychiatrie","Einrichtungen2";"31 - Psychosomatik","Einrichtungen2";"00 - Bitte eine Fachabteilung auswählen","Leer";0,"Leer";"","Leer"},2,0)</f>
        <v>Leer</v>
      </c>
      <c r="T115" s="9" t="str">
        <f>VLOOKUP($C115,{"29 - Psychiatrie (Erwachsene)","Ausnahmetatbestand";"30 - Kinder- und Jugendpsychiatrie","Ausnahmetatbestand";"31 - Psychosomatik","Ausnahmetatbestand";"00 - Bitte eine Fachabteilung auswählen","Leer";0,"Leer";"","Leer"},2,0)</f>
        <v>Leer</v>
      </c>
      <c r="U115" s="9">
        <f>VLOOKUP($C115,{"29 - Psychiatrie (Erwachsene)",1;"30 - Kinder- und Jugendpsychiatrie",1;"31 - Psychosomatik",1;"00 - Bitte eine Fachabteilung auswählen",0;0,0;"",0},2,0)</f>
        <v>0</v>
      </c>
      <c r="V115" s="9">
        <f t="shared" si="20"/>
        <v>0</v>
      </c>
      <c r="W115" s="9">
        <f t="shared" si="21"/>
        <v>0</v>
      </c>
      <c r="X115" s="9">
        <f t="shared" si="22"/>
        <v>0</v>
      </c>
      <c r="Y115" s="9">
        <f t="shared" si="23"/>
        <v>0</v>
      </c>
      <c r="Z115" s="9">
        <f t="shared" si="24"/>
        <v>0</v>
      </c>
      <c r="AA115" s="9"/>
      <c r="AB115" s="9"/>
      <c r="AC115" s="9"/>
      <c r="AD115" s="9"/>
    </row>
    <row r="116" spans="2:30" s="30" customFormat="1" ht="15" customHeight="1" x14ac:dyDescent="0.25">
      <c r="B116" s="78" t="str">
        <f t="shared" si="19"/>
        <v>!!!</v>
      </c>
      <c r="C116" s="271"/>
      <c r="D116" s="308"/>
      <c r="E116" s="308"/>
      <c r="F116" s="309"/>
      <c r="G116" s="309"/>
      <c r="H116" s="309"/>
      <c r="I116" s="172"/>
      <c r="K116" s="9"/>
      <c r="L116" s="9"/>
      <c r="M116" s="9"/>
      <c r="N116" s="9"/>
      <c r="O116" s="9"/>
      <c r="P116" s="9"/>
      <c r="Q116" s="9">
        <f t="shared" si="18"/>
        <v>0</v>
      </c>
      <c r="R116" s="9"/>
      <c r="S116" s="9" t="str">
        <f>VLOOKUP($C115,{"29 - Psychiatrie (Erwachsene)","Einrichtungen2";"30 - Kinder- und Jugendpsychiatrie","Einrichtungen2";"31 - Psychosomatik","Einrichtungen2";"00 - Bitte eine Fachabteilung auswählen","Leer";0,"Leer";"","Leer"},2,0)</f>
        <v>Leer</v>
      </c>
      <c r="T116" s="9" t="str">
        <f>VLOOKUP($C116,{"29 - Psychiatrie (Erwachsene)","Ausnahmetatbestand";"30 - Kinder- und Jugendpsychiatrie","Ausnahmetatbestand";"31 - Psychosomatik","Ausnahmetatbestand";"00 - Bitte eine Fachabteilung auswählen","Leer";0,"Leer";"","Leer"},2,0)</f>
        <v>Leer</v>
      </c>
      <c r="U116" s="9">
        <f>VLOOKUP($C116,{"29 - Psychiatrie (Erwachsene)",1;"30 - Kinder- und Jugendpsychiatrie",1;"31 - Psychosomatik",1;"00 - Bitte eine Fachabteilung auswählen",0;0,0;"",0},2,0)</f>
        <v>0</v>
      </c>
      <c r="V116" s="9">
        <f t="shared" si="20"/>
        <v>0</v>
      </c>
      <c r="W116" s="9">
        <f t="shared" si="21"/>
        <v>0</v>
      </c>
      <c r="X116" s="9">
        <f t="shared" si="22"/>
        <v>0</v>
      </c>
      <c r="Y116" s="9">
        <f t="shared" si="23"/>
        <v>0</v>
      </c>
      <c r="Z116" s="9">
        <f t="shared" si="24"/>
        <v>0</v>
      </c>
      <c r="AA116" s="9"/>
      <c r="AB116" s="9"/>
      <c r="AC116" s="9"/>
      <c r="AD116" s="9"/>
    </row>
    <row r="117" spans="2:30" s="30" customFormat="1" ht="15" customHeight="1" x14ac:dyDescent="0.25">
      <c r="B117" s="78" t="str">
        <f t="shared" si="19"/>
        <v>!!!</v>
      </c>
      <c r="C117" s="271"/>
      <c r="D117" s="308"/>
      <c r="E117" s="308"/>
      <c r="F117" s="309"/>
      <c r="G117" s="309"/>
      <c r="H117" s="309"/>
      <c r="I117" s="172"/>
      <c r="K117" s="9"/>
      <c r="L117" s="9"/>
      <c r="M117" s="9"/>
      <c r="N117" s="9"/>
      <c r="O117" s="9"/>
      <c r="P117" s="9"/>
      <c r="Q117" s="9">
        <f t="shared" si="18"/>
        <v>0</v>
      </c>
      <c r="R117" s="9"/>
      <c r="S117" s="9" t="str">
        <f>VLOOKUP($C116,{"29 - Psychiatrie (Erwachsene)","Einrichtungen2";"30 - Kinder- und Jugendpsychiatrie","Einrichtungen2";"31 - Psychosomatik","Einrichtungen2";"00 - Bitte eine Fachabteilung auswählen","Leer";0,"Leer";"","Leer"},2,0)</f>
        <v>Leer</v>
      </c>
      <c r="T117" s="9" t="str">
        <f>VLOOKUP($C117,{"29 - Psychiatrie (Erwachsene)","Ausnahmetatbestand";"30 - Kinder- und Jugendpsychiatrie","Ausnahmetatbestand";"31 - Psychosomatik","Ausnahmetatbestand";"00 - Bitte eine Fachabteilung auswählen","Leer";0,"Leer";"","Leer"},2,0)</f>
        <v>Leer</v>
      </c>
      <c r="U117" s="9">
        <f>VLOOKUP($C117,{"29 - Psychiatrie (Erwachsene)",1;"30 - Kinder- und Jugendpsychiatrie",1;"31 - Psychosomatik",1;"00 - Bitte eine Fachabteilung auswählen",0;0,0;"",0},2,0)</f>
        <v>0</v>
      </c>
      <c r="V117" s="9">
        <f t="shared" si="20"/>
        <v>0</v>
      </c>
      <c r="W117" s="9">
        <f t="shared" si="21"/>
        <v>0</v>
      </c>
      <c r="X117" s="9">
        <f t="shared" si="22"/>
        <v>0</v>
      </c>
      <c r="Y117" s="9">
        <f t="shared" si="23"/>
        <v>0</v>
      </c>
      <c r="Z117" s="9">
        <f t="shared" si="24"/>
        <v>0</v>
      </c>
      <c r="AA117" s="9"/>
      <c r="AB117" s="9"/>
      <c r="AC117" s="9"/>
      <c r="AD117" s="9"/>
    </row>
    <row r="118" spans="2:30" s="30" customFormat="1" ht="15" customHeight="1" x14ac:dyDescent="0.25">
      <c r="B118" s="78" t="str">
        <f t="shared" si="19"/>
        <v>!!!</v>
      </c>
      <c r="C118" s="271"/>
      <c r="D118" s="308"/>
      <c r="E118" s="308"/>
      <c r="F118" s="309"/>
      <c r="G118" s="309"/>
      <c r="H118" s="309"/>
      <c r="I118" s="172"/>
      <c r="K118" s="9"/>
      <c r="L118" s="9"/>
      <c r="M118" s="9"/>
      <c r="N118" s="9"/>
      <c r="O118" s="9"/>
      <c r="P118" s="9"/>
      <c r="Q118" s="9">
        <f t="shared" si="18"/>
        <v>0</v>
      </c>
      <c r="R118" s="9"/>
      <c r="S118" s="9" t="str">
        <f>VLOOKUP($C117,{"29 - Psychiatrie (Erwachsene)","Einrichtungen2";"30 - Kinder- und Jugendpsychiatrie","Einrichtungen2";"31 - Psychosomatik","Einrichtungen2";"00 - Bitte eine Fachabteilung auswählen","Leer";0,"Leer";"","Leer"},2,0)</f>
        <v>Leer</v>
      </c>
      <c r="T118" s="9" t="str">
        <f>VLOOKUP($C118,{"29 - Psychiatrie (Erwachsene)","Ausnahmetatbestand";"30 - Kinder- und Jugendpsychiatrie","Ausnahmetatbestand";"31 - Psychosomatik","Ausnahmetatbestand";"00 - Bitte eine Fachabteilung auswählen","Leer";0,"Leer";"","Leer"},2,0)</f>
        <v>Leer</v>
      </c>
      <c r="U118" s="9">
        <f>VLOOKUP($C118,{"29 - Psychiatrie (Erwachsene)",1;"30 - Kinder- und Jugendpsychiatrie",1;"31 - Psychosomatik",1;"00 - Bitte eine Fachabteilung auswählen",0;0,0;"",0},2,0)</f>
        <v>0</v>
      </c>
      <c r="V118" s="9">
        <f t="shared" si="20"/>
        <v>0</v>
      </c>
      <c r="W118" s="9">
        <f t="shared" si="21"/>
        <v>0</v>
      </c>
      <c r="X118" s="9">
        <f t="shared" si="22"/>
        <v>0</v>
      </c>
      <c r="Y118" s="9">
        <f t="shared" si="23"/>
        <v>0</v>
      </c>
      <c r="Z118" s="9">
        <f t="shared" si="24"/>
        <v>0</v>
      </c>
      <c r="AA118" s="9"/>
      <c r="AB118" s="9"/>
      <c r="AC118" s="9"/>
      <c r="AD118" s="9"/>
    </row>
    <row r="119" spans="2:30" s="30" customFormat="1" ht="15" customHeight="1" x14ac:dyDescent="0.25">
      <c r="B119" s="78" t="str">
        <f t="shared" si="19"/>
        <v>!!!</v>
      </c>
      <c r="C119" s="271"/>
      <c r="D119" s="308"/>
      <c r="E119" s="308"/>
      <c r="F119" s="309"/>
      <c r="G119" s="309"/>
      <c r="H119" s="309"/>
      <c r="I119" s="172"/>
      <c r="K119" s="9"/>
      <c r="L119" s="9"/>
      <c r="M119" s="9"/>
      <c r="N119" s="9"/>
      <c r="O119" s="9"/>
      <c r="P119" s="9"/>
      <c r="Q119" s="9">
        <f t="shared" si="18"/>
        <v>0</v>
      </c>
      <c r="R119" s="9"/>
      <c r="S119" s="9" t="str">
        <f>VLOOKUP($C118,{"29 - Psychiatrie (Erwachsene)","Einrichtungen2";"30 - Kinder- und Jugendpsychiatrie","Einrichtungen2";"31 - Psychosomatik","Einrichtungen2";"00 - Bitte eine Fachabteilung auswählen","Leer";0,"Leer";"","Leer"},2,0)</f>
        <v>Leer</v>
      </c>
      <c r="T119" s="9" t="str">
        <f>VLOOKUP($C119,{"29 - Psychiatrie (Erwachsene)","Ausnahmetatbestand";"30 - Kinder- und Jugendpsychiatrie","Ausnahmetatbestand";"31 - Psychosomatik","Ausnahmetatbestand";"00 - Bitte eine Fachabteilung auswählen","Leer";0,"Leer";"","Leer"},2,0)</f>
        <v>Leer</v>
      </c>
      <c r="U119" s="9">
        <f>VLOOKUP($C119,{"29 - Psychiatrie (Erwachsene)",1;"30 - Kinder- und Jugendpsychiatrie",1;"31 - Psychosomatik",1;"00 - Bitte eine Fachabteilung auswählen",0;0,0;"",0},2,0)</f>
        <v>0</v>
      </c>
      <c r="V119" s="9">
        <f t="shared" si="20"/>
        <v>0</v>
      </c>
      <c r="W119" s="9">
        <f t="shared" si="21"/>
        <v>0</v>
      </c>
      <c r="X119" s="9">
        <f t="shared" si="22"/>
        <v>0</v>
      </c>
      <c r="Y119" s="9">
        <f t="shared" si="23"/>
        <v>0</v>
      </c>
      <c r="Z119" s="9">
        <f t="shared" si="24"/>
        <v>0</v>
      </c>
      <c r="AA119" s="9"/>
      <c r="AB119" s="9"/>
      <c r="AC119" s="9"/>
      <c r="AD119" s="9"/>
    </row>
    <row r="120" spans="2:30" s="30" customFormat="1" ht="15" customHeight="1" x14ac:dyDescent="0.25">
      <c r="B120" s="78" t="str">
        <f t="shared" si="19"/>
        <v>!!!</v>
      </c>
      <c r="C120" s="271"/>
      <c r="D120" s="308"/>
      <c r="E120" s="308"/>
      <c r="F120" s="309"/>
      <c r="G120" s="309"/>
      <c r="H120" s="309"/>
      <c r="I120" s="172"/>
      <c r="K120" s="9"/>
      <c r="L120" s="9"/>
      <c r="M120" s="9"/>
      <c r="N120" s="9"/>
      <c r="O120" s="9"/>
      <c r="P120" s="9"/>
      <c r="Q120" s="9">
        <f t="shared" si="18"/>
        <v>0</v>
      </c>
      <c r="R120" s="9"/>
      <c r="S120" s="9" t="str">
        <f>VLOOKUP($C119,{"29 - Psychiatrie (Erwachsene)","Einrichtungen2";"30 - Kinder- und Jugendpsychiatrie","Einrichtungen2";"31 - Psychosomatik","Einrichtungen2";"00 - Bitte eine Fachabteilung auswählen","Leer";0,"Leer";"","Leer"},2,0)</f>
        <v>Leer</v>
      </c>
      <c r="T120" s="9" t="str">
        <f>VLOOKUP($C120,{"29 - Psychiatrie (Erwachsene)","Ausnahmetatbestand";"30 - Kinder- und Jugendpsychiatrie","Ausnahmetatbestand";"31 - Psychosomatik","Ausnahmetatbestand";"00 - Bitte eine Fachabteilung auswählen","Leer";0,"Leer";"","Leer"},2,0)</f>
        <v>Leer</v>
      </c>
      <c r="U120" s="9">
        <f>VLOOKUP($C120,{"29 - Psychiatrie (Erwachsene)",1;"30 - Kinder- und Jugendpsychiatrie",1;"31 - Psychosomatik",1;"00 - Bitte eine Fachabteilung auswählen",0;0,0;"",0},2,0)</f>
        <v>0</v>
      </c>
      <c r="V120" s="9">
        <f t="shared" si="20"/>
        <v>0</v>
      </c>
      <c r="W120" s="9">
        <f t="shared" si="21"/>
        <v>0</v>
      </c>
      <c r="X120" s="9">
        <f t="shared" si="22"/>
        <v>0</v>
      </c>
      <c r="Y120" s="9">
        <f t="shared" si="23"/>
        <v>0</v>
      </c>
      <c r="Z120" s="9">
        <f t="shared" si="24"/>
        <v>0</v>
      </c>
      <c r="AA120" s="9"/>
      <c r="AB120" s="9"/>
      <c r="AC120" s="9"/>
      <c r="AD120" s="9"/>
    </row>
    <row r="121" spans="2:30" s="30" customFormat="1" ht="15" customHeight="1" x14ac:dyDescent="0.25">
      <c r="B121" s="78" t="str">
        <f t="shared" si="19"/>
        <v>!!!</v>
      </c>
      <c r="C121" s="271"/>
      <c r="D121" s="308"/>
      <c r="E121" s="308"/>
      <c r="F121" s="309"/>
      <c r="G121" s="309"/>
      <c r="H121" s="309"/>
      <c r="I121" s="172"/>
      <c r="J121" s="173"/>
      <c r="K121" s="9"/>
      <c r="L121" s="9"/>
      <c r="M121" s="9"/>
      <c r="N121" s="9"/>
      <c r="O121" s="9"/>
      <c r="P121" s="9"/>
      <c r="Q121" s="9">
        <f t="shared" si="18"/>
        <v>0</v>
      </c>
      <c r="R121" s="9"/>
      <c r="S121" s="9" t="str">
        <f>VLOOKUP($C120,{"29 - Psychiatrie (Erwachsene)","Einrichtungen2";"30 - Kinder- und Jugendpsychiatrie","Einrichtungen2";"31 - Psychosomatik","Einrichtungen2";"00 - Bitte eine Fachabteilung auswählen","Leer";0,"Leer";"","Leer"},2,0)</f>
        <v>Leer</v>
      </c>
      <c r="T121" s="9" t="str">
        <f>VLOOKUP($C121,{"29 - Psychiatrie (Erwachsene)","Ausnahmetatbestand";"30 - Kinder- und Jugendpsychiatrie","Ausnahmetatbestand";"31 - Psychosomatik","Ausnahmetatbestand";"00 - Bitte eine Fachabteilung auswählen","Leer";0,"Leer";"","Leer"},2,0)</f>
        <v>Leer</v>
      </c>
      <c r="U121" s="9">
        <f>VLOOKUP($C121,{"29 - Psychiatrie (Erwachsene)",1;"30 - Kinder- und Jugendpsychiatrie",1;"31 - Psychosomatik",1;"00 - Bitte eine Fachabteilung auswählen",0;0,0;"",0},2,0)</f>
        <v>0</v>
      </c>
      <c r="V121" s="9">
        <f t="shared" si="20"/>
        <v>0</v>
      </c>
      <c r="W121" s="9">
        <f t="shared" si="21"/>
        <v>0</v>
      </c>
      <c r="X121" s="9">
        <f t="shared" si="22"/>
        <v>0</v>
      </c>
      <c r="Y121" s="9">
        <f t="shared" si="23"/>
        <v>0</v>
      </c>
      <c r="Z121" s="9">
        <f t="shared" si="24"/>
        <v>0</v>
      </c>
      <c r="AA121" s="9"/>
      <c r="AB121" s="9"/>
      <c r="AC121" s="9"/>
      <c r="AD121" s="9"/>
    </row>
    <row r="122" spans="2:30" x14ac:dyDescent="0.25">
      <c r="B122" s="79"/>
      <c r="C122" s="68"/>
      <c r="D122" s="68"/>
      <c r="E122" s="68"/>
      <c r="F122" s="68"/>
      <c r="G122" s="68"/>
      <c r="H122" s="68"/>
      <c r="I122" s="81"/>
    </row>
  </sheetData>
  <sheetProtection algorithmName="SHA-512" hashValue="hQe1UN0JBl9bNxar8+piIcvndVMajmWPqVbmLkIdwRqnr0nKaIhs1hXJWIa09JxI2KtlIBURuAGhaGYCwKHAtQ==" saltValue="YCCmEBC6+nh3CWu4RnJSRw==" spinCount="100000" sheet="1" selectLockedCells="1"/>
  <mergeCells count="5">
    <mergeCell ref="G3:I3"/>
    <mergeCell ref="H10:I10"/>
    <mergeCell ref="H11:I11"/>
    <mergeCell ref="H12:I12"/>
    <mergeCell ref="C14:H14"/>
  </mergeCells>
  <conditionalFormatting sqref="F16:F121">
    <cfRule type="expression" dxfId="53" priority="3">
      <formula>C16="00 - Bitte eine Fachabteilung auswählen"</formula>
    </cfRule>
    <cfRule type="expression" dxfId="52" priority="48" stopIfTrue="1">
      <formula>C16=""</formula>
    </cfRule>
  </conditionalFormatting>
  <conditionalFormatting sqref="D16:D121">
    <cfRule type="expression" dxfId="51" priority="5">
      <formula>C16="00 - Bitte eine Fachabteilung auswählen"</formula>
    </cfRule>
    <cfRule type="expression" dxfId="50" priority="2682" stopIfTrue="1">
      <formula>C16=""</formula>
    </cfRule>
  </conditionalFormatting>
  <conditionalFormatting sqref="E16:E121">
    <cfRule type="expression" dxfId="49" priority="4">
      <formula>C16="00 - Bitte eine Fachabteilung auswählen"</formula>
    </cfRule>
    <cfRule type="expression" dxfId="48" priority="2694" stopIfTrue="1">
      <formula>C16=""</formula>
    </cfRule>
  </conditionalFormatting>
  <conditionalFormatting sqref="H16:H121">
    <cfRule type="expression" dxfId="47" priority="1">
      <formula>C16="00 - Bitte eine Fachabteilung auswählen"</formula>
    </cfRule>
    <cfRule type="expression" dxfId="46" priority="2702" stopIfTrue="1">
      <formula>C16=""</formula>
    </cfRule>
  </conditionalFormatting>
  <conditionalFormatting sqref="G16:G121">
    <cfRule type="expression" dxfId="45" priority="2">
      <formula>C16="00 - Bitte eine Fachabteilung auswählen"</formula>
    </cfRule>
    <cfRule type="expression" dxfId="44" priority="2710" stopIfTrue="1">
      <formula>C16=""</formula>
    </cfRule>
  </conditionalFormatting>
  <conditionalFormatting sqref="B16:B121">
    <cfRule type="expression" dxfId="43" priority="9">
      <formula>C16=""</formula>
    </cfRule>
  </conditionalFormatting>
  <conditionalFormatting sqref="C14:H14">
    <cfRule type="expression" dxfId="42" priority="7">
      <formula>C14&lt;&gt;""</formula>
    </cfRule>
  </conditionalFormatting>
  <conditionalFormatting sqref="B14">
    <cfRule type="expression" dxfId="41" priority="6">
      <formula>B14&lt;&gt;""</formula>
    </cfRule>
  </conditionalFormatting>
  <dataValidations count="3">
    <dataValidation type="textLength" allowBlank="1" showInputMessage="1" showErrorMessage="1" errorTitle="Achtung" error="Die zulässige Textlänge wurde überschritten" promptTitle="Hinweis" prompt="Es ist eine Textlänge bis 100 Zeichen zulässig" sqref="D16:D121">
      <formula1>0</formula1>
      <formula2>101</formula2>
    </dataValidation>
    <dataValidation type="list" allowBlank="1" showInputMessage="1" showErrorMessage="1" sqref="C16:C121">
      <formula1>INDIRECT(S16)</formula1>
    </dataValidation>
    <dataValidation type="list" allowBlank="1" showInputMessage="1" showErrorMessage="1" sqref="E16:E121">
      <formula1>INDIRECT(T16)</formula1>
    </dataValidation>
  </dataValidations>
  <hyperlinks>
    <hyperlink ref="F3:G3" location="A5.3!Druckbereich" display="&lt;&lt; A5.3"/>
    <hyperlink ref="F3" location="A5.3!C14" display="&lt;&lt; A5.3"/>
    <hyperlink ref="G3" location="Unterschriften!A1" display="Unterschriften &gt;&gt;"/>
    <hyperlink ref="G3:I3" location="Unterschriften!F15" display="Unterschriften &gt;&gt;"/>
  </hyperlinks>
  <pageMargins left="0.25" right="0.25" top="0.75" bottom="0.75" header="0.3" footer="0.3"/>
  <pageSetup paperSize="9" scale="47" fitToHeight="0" orientation="portrait"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2">
        <x14:dataValidation type="date" showInputMessage="1" showErrorMessage="1" errorTitle="ACHTUNG" error="Das Datum muss im ausgewählten Quartal des angegebenen Jahres liegen" promptTitle="Hinweis" prompt="Das Datum muss im ausgewählten Quartal liegen">
          <x14:formula1>
            <xm:f>VALUE(Auswahldaten!$B$38&amp;$D$1)</xm:f>
          </x14:formula1>
          <x14:formula2>
            <xm:f>VALUE(Auswahldaten!$B$39&amp;$D$1)</xm:f>
          </x14:formula2>
          <xm:sqref>F16:F121</xm:sqref>
        </x14:dataValidation>
        <x14:dataValidation type="date" allowBlank="1" showInputMessage="1" showErrorMessage="1" errorTitle="ACHTUNG" error="Das Datum muss im ausgewählten Quartal des angegebenen Jahres liegen" promptTitle="Hinweis" prompt="Das Datum muss im ausgewählten Quartal liegen">
          <x14:formula1>
            <xm:f>VALUE(Auswahldaten!$B$38&amp;$D$1)</xm:f>
          </x14:formula1>
          <x14:formula2>
            <xm:f>VALUE(Auswahldaten!$B$39&amp;$D$1)</xm:f>
          </x14:formula2>
          <xm:sqref>G16:H121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W30"/>
  <sheetViews>
    <sheetView showGridLines="0" zoomScaleNormal="100" workbookViewId="0">
      <selection activeCell="F17" sqref="F17"/>
    </sheetView>
  </sheetViews>
  <sheetFormatPr baseColWidth="10" defaultColWidth="11.42578125" defaultRowHeight="15" x14ac:dyDescent="0.25"/>
  <cols>
    <col min="1" max="1" width="4.28515625" style="7" customWidth="1"/>
    <col min="2" max="3" width="11.42578125" style="7"/>
    <col min="4" max="4" width="22.28515625" style="7" customWidth="1"/>
    <col min="5" max="5" width="11.42578125" style="7"/>
    <col min="6" max="6" width="34.28515625" style="7" customWidth="1"/>
    <col min="7" max="7" width="11.42578125" style="7" customWidth="1"/>
    <col min="8" max="8" width="34.28515625" style="7" customWidth="1"/>
    <col min="9" max="9" width="11.42578125" style="7"/>
    <col min="10" max="10" width="45.7109375" style="7" customWidth="1"/>
    <col min="11" max="11" width="8.5703125" style="7" customWidth="1"/>
    <col min="12" max="12" width="2.85546875" style="7" customWidth="1"/>
    <col min="13" max="16384" width="11.42578125" style="7"/>
  </cols>
  <sheetData>
    <row r="1" spans="1:23" ht="15" customHeight="1" x14ac:dyDescent="0.25"/>
    <row r="2" spans="1:23" ht="15" customHeight="1" x14ac:dyDescent="0.25">
      <c r="A2" s="7" t="s">
        <v>0</v>
      </c>
    </row>
    <row r="3" spans="1:23" s="57" customFormat="1" ht="30" customHeight="1" x14ac:dyDescent="0.35">
      <c r="A3" s="47"/>
      <c r="B3" s="58"/>
      <c r="C3" s="48" t="s">
        <v>123</v>
      </c>
      <c r="D3" s="49"/>
      <c r="E3" s="49"/>
      <c r="F3" s="50"/>
      <c r="G3" s="53"/>
      <c r="H3" s="53"/>
      <c r="I3" s="53"/>
      <c r="J3" s="164" t="s">
        <v>122</v>
      </c>
      <c r="K3" s="176"/>
      <c r="L3" s="60"/>
      <c r="N3" s="56"/>
      <c r="O3" s="55"/>
      <c r="R3" s="59"/>
      <c r="S3" s="59"/>
      <c r="T3" s="59"/>
      <c r="U3" s="59"/>
      <c r="V3" s="59"/>
      <c r="W3" s="59"/>
    </row>
    <row r="4" spans="1:23" ht="15" customHeight="1" x14ac:dyDescent="0.25">
      <c r="A4" s="21"/>
      <c r="B4" s="21"/>
      <c r="C4" s="21"/>
      <c r="D4" s="21"/>
      <c r="E4" s="21"/>
      <c r="F4" s="21"/>
      <c r="G4" s="21"/>
      <c r="H4" s="21"/>
      <c r="I4" s="21"/>
      <c r="J4" s="21"/>
      <c r="K4" s="21"/>
      <c r="L4" s="21"/>
      <c r="N4" s="9"/>
      <c r="O4" s="31"/>
      <c r="R4" s="38"/>
      <c r="S4" s="38"/>
      <c r="T4" s="38"/>
      <c r="U4" s="38"/>
      <c r="V4" s="38"/>
      <c r="W4" s="38"/>
    </row>
    <row r="5" spans="1:23" ht="15" customHeight="1" x14ac:dyDescent="0.25">
      <c r="A5" s="21"/>
      <c r="B5" s="61"/>
      <c r="C5" s="86"/>
      <c r="D5" s="200" t="str">
        <f ca="1">"Haupt-IK: " &amp; CELL("inhalt",'Angaben KH-Standort'!$D$26)</f>
        <v xml:space="preserve">Haupt-IK: </v>
      </c>
      <c r="E5" s="87"/>
      <c r="F5" s="200" t="str">
        <f ca="1">"Jahr: " &amp; CELL("inhalt",'Angaben KH-Standort'!$D$13)</f>
        <v xml:space="preserve">Jahr: </v>
      </c>
      <c r="G5" s="62"/>
      <c r="H5" s="62"/>
      <c r="I5" s="62"/>
      <c r="J5" s="62"/>
      <c r="K5" s="62"/>
      <c r="L5" s="63"/>
      <c r="N5" s="9"/>
      <c r="O5" s="31"/>
      <c r="R5" s="38"/>
      <c r="S5" s="38"/>
      <c r="T5" s="38"/>
      <c r="U5" s="38"/>
      <c r="V5" s="38"/>
      <c r="W5" s="38"/>
    </row>
    <row r="6" spans="1:23" ht="15" customHeight="1" x14ac:dyDescent="0.25">
      <c r="A6" s="21"/>
      <c r="B6" s="64"/>
      <c r="C6" s="88"/>
      <c r="D6" s="201" t="str">
        <f ca="1" xml:space="preserve"> "Standort-ID: " &amp; CELL("inhalt",'Angaben KH-Standort'!$D$27)</f>
        <v xml:space="preserve">Standort-ID: </v>
      </c>
      <c r="E6" s="89"/>
      <c r="F6" s="201" t="str">
        <f ca="1">CELL("inhalt",'A1'!$F$15) &amp; ". Quartal"</f>
        <v>0. Quartal</v>
      </c>
      <c r="G6" s="65"/>
      <c r="H6" s="65"/>
      <c r="I6" s="65"/>
      <c r="J6" s="65"/>
      <c r="K6" s="65"/>
      <c r="L6" s="66"/>
      <c r="N6" s="9"/>
      <c r="O6" s="31"/>
      <c r="R6" s="38"/>
      <c r="S6" s="38"/>
      <c r="T6" s="38"/>
      <c r="U6" s="38"/>
      <c r="V6" s="38"/>
      <c r="W6" s="38"/>
    </row>
    <row r="7" spans="1:23" ht="15" customHeight="1" x14ac:dyDescent="0.25">
      <c r="A7" s="21"/>
      <c r="B7" s="21"/>
      <c r="C7" s="21"/>
      <c r="D7" s="21"/>
      <c r="E7" s="21"/>
      <c r="F7" s="21"/>
      <c r="G7" s="21"/>
      <c r="H7" s="21"/>
      <c r="I7" s="21"/>
      <c r="J7" s="21"/>
      <c r="K7" s="21"/>
      <c r="L7" s="21"/>
      <c r="N7" s="9"/>
      <c r="O7" s="31"/>
      <c r="R7" s="38"/>
      <c r="S7" s="38"/>
      <c r="T7" s="38"/>
      <c r="U7" s="38"/>
      <c r="V7" s="38"/>
      <c r="W7" s="38"/>
    </row>
    <row r="8" spans="1:23" ht="15" customHeight="1" x14ac:dyDescent="0.25">
      <c r="B8" s="69"/>
      <c r="C8" s="67"/>
      <c r="D8" s="67"/>
      <c r="E8" s="67"/>
      <c r="F8" s="67"/>
      <c r="G8" s="67"/>
      <c r="H8" s="67"/>
      <c r="I8" s="67"/>
      <c r="J8" s="67"/>
      <c r="K8" s="67"/>
      <c r="L8" s="70"/>
      <c r="M8" s="31"/>
      <c r="N8" s="39"/>
      <c r="O8" s="9"/>
      <c r="P8" s="31"/>
      <c r="Q8" s="31"/>
    </row>
    <row r="9" spans="1:23" ht="15" customHeight="1" x14ac:dyDescent="0.35">
      <c r="B9" s="71"/>
      <c r="C9" s="175" t="s">
        <v>198</v>
      </c>
      <c r="D9" s="119"/>
      <c r="E9" s="119"/>
      <c r="F9" s="119"/>
      <c r="G9" s="119"/>
      <c r="H9" s="119"/>
      <c r="I9" s="163"/>
      <c r="J9" s="163"/>
      <c r="K9" s="163"/>
      <c r="L9" s="72"/>
    </row>
    <row r="10" spans="1:23" ht="15" customHeight="1" x14ac:dyDescent="0.25">
      <c r="B10" s="71"/>
      <c r="C10" s="396" t="s">
        <v>387</v>
      </c>
      <c r="D10" s="396"/>
      <c r="E10" s="396"/>
      <c r="F10" s="396"/>
      <c r="G10" s="396"/>
      <c r="H10" s="396"/>
      <c r="I10" s="373"/>
      <c r="J10" s="163"/>
      <c r="K10" s="163"/>
      <c r="L10" s="72"/>
    </row>
    <row r="11" spans="1:23" ht="15" customHeight="1" x14ac:dyDescent="0.25">
      <c r="B11" s="71"/>
      <c r="C11" s="396"/>
      <c r="D11" s="396"/>
      <c r="E11" s="396"/>
      <c r="F11" s="396"/>
      <c r="G11" s="396"/>
      <c r="H11" s="396"/>
      <c r="I11" s="373"/>
      <c r="J11" s="163"/>
      <c r="K11" s="163"/>
      <c r="L11" s="72"/>
    </row>
    <row r="12" spans="1:23" x14ac:dyDescent="0.25">
      <c r="B12" s="71"/>
      <c r="C12" s="373"/>
      <c r="D12" s="373"/>
      <c r="E12" s="373"/>
      <c r="F12" s="373"/>
      <c r="G12" s="373"/>
      <c r="H12" s="373"/>
      <c r="I12" s="373"/>
      <c r="J12" s="46"/>
      <c r="K12" s="46"/>
      <c r="L12" s="72"/>
    </row>
    <row r="13" spans="1:23" ht="15" customHeight="1" x14ac:dyDescent="0.25">
      <c r="B13" s="71"/>
      <c r="C13" s="74"/>
      <c r="D13" s="179"/>
      <c r="E13" s="74"/>
      <c r="F13" s="180"/>
      <c r="G13" s="180"/>
      <c r="H13" s="181"/>
      <c r="I13" s="163"/>
      <c r="J13" s="163"/>
      <c r="K13" s="163"/>
      <c r="L13" s="72"/>
    </row>
    <row r="14" spans="1:23" ht="30" customHeight="1" x14ac:dyDescent="0.25">
      <c r="B14" s="71"/>
      <c r="C14" s="391" t="s">
        <v>129</v>
      </c>
      <c r="D14" s="392"/>
      <c r="E14" s="392"/>
      <c r="F14" s="392"/>
      <c r="G14" s="392"/>
      <c r="H14" s="392"/>
      <c r="I14" s="392"/>
      <c r="J14" s="393"/>
      <c r="K14" s="83"/>
      <c r="L14" s="75"/>
    </row>
    <row r="15" spans="1:23" ht="15" customHeight="1" x14ac:dyDescent="0.25">
      <c r="B15" s="71"/>
      <c r="C15" s="163"/>
      <c r="D15" s="73"/>
      <c r="E15" s="163"/>
      <c r="F15" s="120"/>
      <c r="G15" s="120"/>
      <c r="H15" s="120"/>
      <c r="I15" s="120"/>
      <c r="J15" s="120"/>
      <c r="K15" s="182"/>
      <c r="L15" s="72"/>
    </row>
    <row r="16" spans="1:23" ht="15" customHeight="1" x14ac:dyDescent="0.25">
      <c r="B16" s="71"/>
      <c r="C16" s="163"/>
      <c r="D16" s="73"/>
      <c r="E16" s="163"/>
      <c r="F16" s="120"/>
      <c r="G16" s="120"/>
      <c r="H16" s="120"/>
      <c r="I16" s="120"/>
      <c r="J16" s="120"/>
      <c r="K16" s="182"/>
      <c r="L16" s="72"/>
    </row>
    <row r="17" spans="2:13" ht="15" customHeight="1" x14ac:dyDescent="0.3">
      <c r="B17" s="71"/>
      <c r="C17" s="183" t="s">
        <v>124</v>
      </c>
      <c r="D17" s="77"/>
      <c r="E17" s="74"/>
      <c r="F17" s="192"/>
      <c r="G17" s="120"/>
      <c r="H17" s="192"/>
      <c r="I17" s="120"/>
      <c r="J17" s="192"/>
      <c r="K17" s="163"/>
      <c r="L17" s="85"/>
    </row>
    <row r="18" spans="2:13" ht="15" customHeight="1" x14ac:dyDescent="0.25">
      <c r="B18" s="71"/>
      <c r="C18" s="82"/>
      <c r="D18" s="77"/>
      <c r="E18" s="82"/>
      <c r="F18" s="120"/>
      <c r="G18" s="120"/>
      <c r="H18" s="120"/>
      <c r="I18" s="120"/>
      <c r="J18" s="120"/>
      <c r="K18" s="163"/>
      <c r="L18" s="72"/>
    </row>
    <row r="19" spans="2:13" ht="15" customHeight="1" x14ac:dyDescent="0.25">
      <c r="B19" s="71"/>
      <c r="C19" s="46"/>
      <c r="D19" s="46"/>
      <c r="E19" s="82"/>
      <c r="F19" s="120"/>
      <c r="G19" s="120"/>
      <c r="H19" s="120"/>
      <c r="I19" s="120"/>
      <c r="J19" s="120"/>
      <c r="K19" s="184"/>
      <c r="L19" s="72"/>
    </row>
    <row r="20" spans="2:13" ht="15" customHeight="1" x14ac:dyDescent="0.25">
      <c r="B20" s="71"/>
      <c r="C20" s="395" t="s">
        <v>125</v>
      </c>
      <c r="D20" s="395"/>
      <c r="E20" s="82"/>
      <c r="F20" s="193"/>
      <c r="G20" s="120"/>
      <c r="H20" s="193"/>
      <c r="I20" s="120"/>
      <c r="J20" s="193"/>
      <c r="K20" s="184"/>
      <c r="L20" s="72"/>
    </row>
    <row r="21" spans="2:13" ht="15" customHeight="1" x14ac:dyDescent="0.25">
      <c r="B21" s="71"/>
      <c r="C21" s="82"/>
      <c r="D21" s="121"/>
      <c r="E21" s="82"/>
      <c r="F21" s="120"/>
      <c r="G21" s="120"/>
      <c r="H21" s="120"/>
      <c r="I21" s="120"/>
      <c r="J21" s="120"/>
      <c r="K21" s="184"/>
      <c r="L21" s="72"/>
    </row>
    <row r="22" spans="2:13" ht="15" customHeight="1" x14ac:dyDescent="0.25">
      <c r="B22" s="71"/>
      <c r="C22" s="82"/>
      <c r="D22" s="121"/>
      <c r="E22" s="82"/>
      <c r="F22" s="120"/>
      <c r="G22" s="120"/>
      <c r="H22" s="120"/>
      <c r="I22" s="120"/>
      <c r="J22" s="120"/>
      <c r="K22" s="184"/>
      <c r="L22" s="72"/>
    </row>
    <row r="23" spans="2:13" ht="15" customHeight="1" x14ac:dyDescent="0.25">
      <c r="B23" s="71"/>
      <c r="C23" s="394" t="s">
        <v>197</v>
      </c>
      <c r="D23" s="394"/>
      <c r="E23" s="82"/>
      <c r="F23" s="192"/>
      <c r="G23" s="120"/>
      <c r="H23" s="192"/>
      <c r="I23" s="120"/>
      <c r="J23" s="192"/>
      <c r="K23" s="184"/>
      <c r="L23" s="72"/>
    </row>
    <row r="24" spans="2:13" ht="15" customHeight="1" x14ac:dyDescent="0.25">
      <c r="B24" s="71"/>
      <c r="C24" s="185"/>
      <c r="D24" s="121"/>
      <c r="E24" s="82"/>
      <c r="F24" s="120"/>
      <c r="G24" s="120"/>
      <c r="H24" s="120"/>
      <c r="I24" s="120"/>
      <c r="J24" s="120"/>
      <c r="K24" s="184"/>
      <c r="L24" s="72"/>
      <c r="M24" s="28"/>
    </row>
    <row r="25" spans="2:13" ht="15" customHeight="1" x14ac:dyDescent="0.25">
      <c r="B25" s="71"/>
      <c r="C25" s="185"/>
      <c r="D25" s="121"/>
      <c r="E25" s="82"/>
      <c r="F25" s="120"/>
      <c r="G25" s="120"/>
      <c r="H25" s="120"/>
      <c r="I25" s="120"/>
      <c r="J25" s="120"/>
      <c r="K25" s="184"/>
      <c r="L25" s="72"/>
      <c r="M25" s="28"/>
    </row>
    <row r="26" spans="2:13" ht="15" customHeight="1" x14ac:dyDescent="0.25">
      <c r="B26" s="71"/>
      <c r="C26" s="185"/>
      <c r="D26" s="121"/>
      <c r="E26" s="82"/>
      <c r="F26" s="186" t="s">
        <v>126</v>
      </c>
      <c r="G26" s="187"/>
      <c r="H26" s="186" t="s">
        <v>127</v>
      </c>
      <c r="I26" s="187"/>
      <c r="J26" s="186" t="s">
        <v>128</v>
      </c>
      <c r="K26" s="184"/>
      <c r="L26" s="72"/>
      <c r="M26" s="28"/>
    </row>
    <row r="27" spans="2:13" ht="15" customHeight="1" x14ac:dyDescent="0.25">
      <c r="B27" s="71"/>
      <c r="C27" s="185"/>
      <c r="D27" s="121"/>
      <c r="E27" s="82"/>
      <c r="F27" s="120"/>
      <c r="G27" s="120"/>
      <c r="H27" s="120"/>
      <c r="I27" s="120"/>
      <c r="J27" s="120"/>
      <c r="K27" s="184"/>
      <c r="L27" s="72"/>
      <c r="M27" s="28"/>
    </row>
    <row r="28" spans="2:13" ht="15" customHeight="1" x14ac:dyDescent="0.25">
      <c r="B28" s="188"/>
      <c r="C28" s="121"/>
      <c r="D28" s="121"/>
      <c r="E28" s="121"/>
      <c r="F28" s="189"/>
      <c r="G28" s="189"/>
      <c r="H28" s="189"/>
      <c r="I28" s="190"/>
      <c r="J28" s="190"/>
      <c r="K28" s="163"/>
      <c r="L28" s="72"/>
    </row>
    <row r="29" spans="2:13" ht="15" customHeight="1" x14ac:dyDescent="0.25">
      <c r="B29" s="71"/>
      <c r="C29" s="46"/>
      <c r="D29" s="121"/>
      <c r="E29" s="121"/>
      <c r="F29" s="191"/>
      <c r="G29" s="73"/>
      <c r="H29" s="73"/>
      <c r="I29" s="163"/>
      <c r="J29" s="163"/>
      <c r="K29" s="163"/>
      <c r="L29" s="72"/>
    </row>
    <row r="30" spans="2:13" x14ac:dyDescent="0.25">
      <c r="B30" s="79"/>
      <c r="C30" s="68"/>
      <c r="D30" s="68"/>
      <c r="E30" s="68"/>
      <c r="F30" s="68"/>
      <c r="G30" s="68"/>
      <c r="H30" s="68"/>
      <c r="I30" s="68"/>
      <c r="J30" s="68"/>
      <c r="K30" s="68"/>
      <c r="L30" s="81"/>
    </row>
  </sheetData>
  <sheetProtection algorithmName="SHA-512" hashValue="Nx+d8Ob4s+qm7pplP8n60t6Hhv3Ns9zZGaeSWzK4UZyIQaR3NFe15O4IArNsR9Se+p9UuFLf+PFCZpRNZvYhjQ==" saltValue="lBQTXGQddZ7bwksIzKSqdQ==" spinCount="100000" sheet="1" objects="1" scenarios="1" selectLockedCells="1"/>
  <mergeCells count="4">
    <mergeCell ref="C14:J14"/>
    <mergeCell ref="C23:D23"/>
    <mergeCell ref="C20:D20"/>
    <mergeCell ref="C10:I12"/>
  </mergeCells>
  <conditionalFormatting sqref="H27">
    <cfRule type="expression" dxfId="40" priority="34" stopIfTrue="1">
      <formula>C27="31 - Psychosomatik"</formula>
    </cfRule>
    <cfRule type="expression" dxfId="39" priority="35" stopIfTrue="1">
      <formula>C27="30 - Kinder- und Jugendpsychatrie"</formula>
    </cfRule>
    <cfRule type="expression" dxfId="38" priority="36" stopIfTrue="1">
      <formula>C27="29 - Psychiatrie (Erwachsene)"</formula>
    </cfRule>
  </conditionalFormatting>
  <conditionalFormatting sqref="G27">
    <cfRule type="expression" dxfId="37" priority="25" stopIfTrue="1">
      <formula>D27=0</formula>
    </cfRule>
  </conditionalFormatting>
  <hyperlinks>
    <hyperlink ref="J3" location="'A6'!D15" display="&lt;&lt; A6"/>
  </hyperlinks>
  <pageMargins left="0.25" right="0.25" top="0.75" bottom="0.75" header="0.3" footer="0.3"/>
  <pageSetup paperSize="9" scale="61" orientation="landscape" r:id="rId1"/>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G102"/>
  <sheetViews>
    <sheetView zoomScaleNormal="100" workbookViewId="0">
      <selection activeCell="C39" sqref="C39"/>
    </sheetView>
  </sheetViews>
  <sheetFormatPr baseColWidth="10" defaultRowHeight="15" x14ac:dyDescent="0.25"/>
  <cols>
    <col min="1" max="1" width="37.5703125" bestFit="1" customWidth="1"/>
    <col min="2" max="2" width="11.42578125" customWidth="1"/>
    <col min="3" max="3" width="14.140625" bestFit="1" customWidth="1"/>
    <col min="4" max="4" width="14.7109375" customWidth="1"/>
    <col min="5" max="5" width="16.28515625" customWidth="1"/>
    <col min="7" max="7" width="69.85546875" customWidth="1"/>
  </cols>
  <sheetData>
    <row r="1" spans="1:7" x14ac:dyDescent="0.25">
      <c r="A1" t="s">
        <v>100</v>
      </c>
      <c r="C1" t="s">
        <v>102</v>
      </c>
      <c r="D1" s="17" t="s">
        <v>104</v>
      </c>
      <c r="E1" s="16" t="s">
        <v>71</v>
      </c>
      <c r="F1" t="s">
        <v>251</v>
      </c>
      <c r="G1" s="10" t="s">
        <v>112</v>
      </c>
    </row>
    <row r="2" spans="1:7" x14ac:dyDescent="0.25">
      <c r="A2" t="s">
        <v>18</v>
      </c>
      <c r="C2" t="s">
        <v>45</v>
      </c>
      <c r="D2" s="14" t="s">
        <v>62</v>
      </c>
      <c r="E2" s="18" t="s">
        <v>69</v>
      </c>
      <c r="F2" s="27">
        <f>'Angaben Stationen'!U14</f>
        <v>1</v>
      </c>
      <c r="G2" t="s">
        <v>118</v>
      </c>
    </row>
    <row r="3" spans="1:7" x14ac:dyDescent="0.25">
      <c r="A3" t="s">
        <v>103</v>
      </c>
      <c r="C3" t="s">
        <v>46</v>
      </c>
      <c r="D3" s="15" t="s">
        <v>63</v>
      </c>
      <c r="E3" s="18" t="s">
        <v>70</v>
      </c>
      <c r="F3" s="27" t="str">
        <f>'Angaben Stationen'!U15</f>
        <v/>
      </c>
      <c r="G3" t="s">
        <v>367</v>
      </c>
    </row>
    <row r="4" spans="1:7" x14ac:dyDescent="0.25">
      <c r="A4" t="s">
        <v>19</v>
      </c>
      <c r="C4" t="s">
        <v>47</v>
      </c>
      <c r="D4" s="14" t="s">
        <v>64</v>
      </c>
      <c r="F4" s="27" t="str">
        <f>'Angaben Stationen'!U16</f>
        <v/>
      </c>
      <c r="G4" t="s">
        <v>368</v>
      </c>
    </row>
    <row r="5" spans="1:7" x14ac:dyDescent="0.25">
      <c r="C5" t="s">
        <v>48</v>
      </c>
      <c r="D5" s="15" t="s">
        <v>65</v>
      </c>
      <c r="F5" s="27" t="str">
        <f>'Angaben Stationen'!U17</f>
        <v/>
      </c>
      <c r="G5" t="s">
        <v>369</v>
      </c>
    </row>
    <row r="6" spans="1:7" x14ac:dyDescent="0.25">
      <c r="A6" t="s">
        <v>117</v>
      </c>
      <c r="C6" t="s">
        <v>42</v>
      </c>
      <c r="D6" s="14" t="s">
        <v>66</v>
      </c>
      <c r="F6" s="27" t="str">
        <f>'Angaben Stationen'!U18</f>
        <v/>
      </c>
    </row>
    <row r="7" spans="1:7" x14ac:dyDescent="0.25">
      <c r="A7" t="s">
        <v>151</v>
      </c>
      <c r="C7" t="s">
        <v>43</v>
      </c>
      <c r="D7" s="15" t="s">
        <v>67</v>
      </c>
      <c r="F7" s="27" t="str">
        <f>'Angaben Stationen'!U19</f>
        <v/>
      </c>
      <c r="G7" s="10" t="s">
        <v>113</v>
      </c>
    </row>
    <row r="8" spans="1:7" x14ac:dyDescent="0.25">
      <c r="A8" s="11" t="s">
        <v>18</v>
      </c>
      <c r="C8" t="s">
        <v>49</v>
      </c>
      <c r="D8" s="18" t="s">
        <v>68</v>
      </c>
      <c r="F8" s="27" t="str">
        <f>'Angaben Stationen'!U20</f>
        <v/>
      </c>
      <c r="G8" t="s">
        <v>133</v>
      </c>
    </row>
    <row r="9" spans="1:7" x14ac:dyDescent="0.25">
      <c r="A9" s="12" t="s">
        <v>103</v>
      </c>
      <c r="C9" t="s">
        <v>50</v>
      </c>
      <c r="F9" s="27" t="str">
        <f>'Angaben Stationen'!U21</f>
        <v/>
      </c>
      <c r="G9" t="s">
        <v>114</v>
      </c>
    </row>
    <row r="10" spans="1:7" x14ac:dyDescent="0.25">
      <c r="A10" s="13" t="s">
        <v>19</v>
      </c>
      <c r="C10" t="s">
        <v>51</v>
      </c>
      <c r="F10" s="27" t="str">
        <f>'Angaben Stationen'!U22</f>
        <v/>
      </c>
      <c r="G10" t="s">
        <v>115</v>
      </c>
    </row>
    <row r="11" spans="1:7" x14ac:dyDescent="0.25">
      <c r="C11" t="s">
        <v>52</v>
      </c>
      <c r="F11" s="27" t="str">
        <f>'Angaben Stationen'!U23</f>
        <v/>
      </c>
      <c r="G11" t="s">
        <v>116</v>
      </c>
    </row>
    <row r="12" spans="1:7" x14ac:dyDescent="0.25">
      <c r="A12" t="s">
        <v>101</v>
      </c>
      <c r="C12" t="s">
        <v>53</v>
      </c>
      <c r="F12" s="27" t="str">
        <f>'Angaben Stationen'!U24</f>
        <v/>
      </c>
    </row>
    <row r="13" spans="1:7" x14ac:dyDescent="0.25">
      <c r="C13" t="s">
        <v>54</v>
      </c>
      <c r="F13" s="27" t="str">
        <f>'Angaben Stationen'!U25</f>
        <v/>
      </c>
    </row>
    <row r="14" spans="1:7" x14ac:dyDescent="0.25">
      <c r="C14" t="s">
        <v>55</v>
      </c>
      <c r="F14" s="27" t="str">
        <f>'Angaben Stationen'!U26</f>
        <v/>
      </c>
    </row>
    <row r="15" spans="1:7" x14ac:dyDescent="0.25">
      <c r="A15" s="17" t="s">
        <v>144</v>
      </c>
      <c r="C15" t="s">
        <v>56</v>
      </c>
      <c r="F15" s="27" t="str">
        <f>'Angaben Stationen'!U27</f>
        <v/>
      </c>
    </row>
    <row r="16" spans="1:7" x14ac:dyDescent="0.25">
      <c r="A16" s="14" t="s">
        <v>105</v>
      </c>
      <c r="C16" t="s">
        <v>57</v>
      </c>
      <c r="F16" s="27" t="str">
        <f>'Angaben Stationen'!U28</f>
        <v/>
      </c>
    </row>
    <row r="17" spans="1:6" x14ac:dyDescent="0.25">
      <c r="A17" s="15" t="s">
        <v>106</v>
      </c>
      <c r="C17" t="s">
        <v>58</v>
      </c>
      <c r="F17" s="27" t="str">
        <f>'Angaben Stationen'!U29</f>
        <v/>
      </c>
    </row>
    <row r="18" spans="1:6" x14ac:dyDescent="0.25">
      <c r="A18" s="14" t="s">
        <v>107</v>
      </c>
      <c r="C18" t="s">
        <v>59</v>
      </c>
      <c r="F18" s="27" t="str">
        <f>'Angaben Stationen'!U30</f>
        <v/>
      </c>
    </row>
    <row r="19" spans="1:6" x14ac:dyDescent="0.25">
      <c r="A19" s="15" t="s">
        <v>108</v>
      </c>
      <c r="C19" t="s">
        <v>60</v>
      </c>
      <c r="F19" s="27" t="str">
        <f>'Angaben Stationen'!U31</f>
        <v/>
      </c>
    </row>
    <row r="20" spans="1:6" x14ac:dyDescent="0.25">
      <c r="A20" s="14" t="s">
        <v>109</v>
      </c>
      <c r="C20" t="s">
        <v>61</v>
      </c>
      <c r="F20" s="27" t="str">
        <f>'Angaben Stationen'!U32</f>
        <v/>
      </c>
    </row>
    <row r="21" spans="1:6" x14ac:dyDescent="0.25">
      <c r="A21" s="20" t="s">
        <v>110</v>
      </c>
      <c r="F21" s="27" t="str">
        <f>'Angaben Stationen'!U33</f>
        <v/>
      </c>
    </row>
    <row r="22" spans="1:6" x14ac:dyDescent="0.25">
      <c r="F22" s="27" t="str">
        <f>'Angaben Stationen'!U34</f>
        <v/>
      </c>
    </row>
    <row r="23" spans="1:6" x14ac:dyDescent="0.25">
      <c r="A23" s="16" t="s">
        <v>145</v>
      </c>
      <c r="F23" s="27" t="str">
        <f>'Angaben Stationen'!U35</f>
        <v/>
      </c>
    </row>
    <row r="24" spans="1:6" x14ac:dyDescent="0.25">
      <c r="A24" s="18" t="s">
        <v>105</v>
      </c>
      <c r="F24" s="27" t="str">
        <f>'Angaben Stationen'!U36</f>
        <v/>
      </c>
    </row>
    <row r="25" spans="1:6" x14ac:dyDescent="0.25">
      <c r="A25" s="165" t="s">
        <v>106</v>
      </c>
      <c r="F25" s="27" t="str">
        <f>'Angaben Stationen'!U37</f>
        <v/>
      </c>
    </row>
    <row r="26" spans="1:6" x14ac:dyDescent="0.25">
      <c r="A26" s="165" t="s">
        <v>107</v>
      </c>
      <c r="F26" s="27" t="str">
        <f>'Angaben Stationen'!U38</f>
        <v/>
      </c>
    </row>
    <row r="27" spans="1:6" x14ac:dyDescent="0.25">
      <c r="A27" s="18" t="s">
        <v>108</v>
      </c>
      <c r="F27" s="27" t="str">
        <f>'Angaben Stationen'!U39</f>
        <v/>
      </c>
    </row>
    <row r="28" spans="1:6" x14ac:dyDescent="0.25">
      <c r="A28" s="18" t="s">
        <v>109</v>
      </c>
      <c r="F28" s="27" t="str">
        <f>'Angaben Stationen'!U40</f>
        <v/>
      </c>
    </row>
    <row r="29" spans="1:6" x14ac:dyDescent="0.25">
      <c r="A29" s="18" t="s">
        <v>110</v>
      </c>
      <c r="F29" s="27" t="str">
        <f>'Angaben Stationen'!U41</f>
        <v/>
      </c>
    </row>
    <row r="30" spans="1:6" x14ac:dyDescent="0.25">
      <c r="A30" s="18" t="s">
        <v>111</v>
      </c>
      <c r="F30" s="27" t="str">
        <f>'Angaben Stationen'!U42</f>
        <v/>
      </c>
    </row>
    <row r="31" spans="1:6" x14ac:dyDescent="0.25">
      <c r="F31" s="27" t="str">
        <f>'Angaben Stationen'!U43</f>
        <v/>
      </c>
    </row>
    <row r="32" spans="1:6" x14ac:dyDescent="0.25">
      <c r="A32" s="17" t="s">
        <v>41</v>
      </c>
      <c r="B32" s="16" t="s">
        <v>150</v>
      </c>
      <c r="F32" s="27" t="str">
        <f>'Angaben Stationen'!U44</f>
        <v/>
      </c>
    </row>
    <row r="33" spans="1:6" x14ac:dyDescent="0.25">
      <c r="A33" s="14" t="str">
        <f>VLOOKUP('A1'!F15,{0,"";1,"Jan";2,"Apr";3,"Jul";4,"Okt"},2,0)</f>
        <v/>
      </c>
      <c r="B33" s="36" t="str">
        <f>VLOOKUP('A1'!F15,{0,"";1,"1";2,"4";3,"7";4,"10"},2,0)</f>
        <v/>
      </c>
      <c r="F33" s="27" t="str">
        <f>'Angaben Stationen'!U45</f>
        <v/>
      </c>
    </row>
    <row r="34" spans="1:6" x14ac:dyDescent="0.25">
      <c r="A34" s="15" t="str">
        <f>VLOOKUP('A1'!F15,{0,"";1,"Feb";2,"Mai";3,"Aug";4,"Nov"},2,0)</f>
        <v/>
      </c>
      <c r="B34" s="37" t="str">
        <f>VLOOKUP('A1'!F15,{0,"";1,"2";2,"5";3,"8";4,"11"},2,0)</f>
        <v/>
      </c>
      <c r="F34" s="27" t="str">
        <f>'Angaben Stationen'!U46</f>
        <v/>
      </c>
    </row>
    <row r="35" spans="1:6" x14ac:dyDescent="0.25">
      <c r="A35" s="18" t="str">
        <f>VLOOKUP('A1'!F15,{0,"";1,"Mär";2,"Jun";3,"Sep";4,"Dez"},2,0)</f>
        <v/>
      </c>
      <c r="B35" s="36" t="str">
        <f>VLOOKUP('A1'!F15,{0,"";1,"3";2,"6";3,"9";4,"12"},2,0)</f>
        <v/>
      </c>
      <c r="F35" s="27" t="str">
        <f>'Angaben Stationen'!U47</f>
        <v/>
      </c>
    </row>
    <row r="36" spans="1:6" x14ac:dyDescent="0.25">
      <c r="F36" s="27" t="str">
        <f>'Angaben Stationen'!U48</f>
        <v/>
      </c>
    </row>
    <row r="37" spans="1:6" x14ac:dyDescent="0.25">
      <c r="A37" t="s">
        <v>131</v>
      </c>
      <c r="B37" t="s">
        <v>232</v>
      </c>
      <c r="C37" s="16" t="s">
        <v>146</v>
      </c>
      <c r="F37" s="27" t="str">
        <f>'Angaben Stationen'!U49</f>
        <v/>
      </c>
    </row>
    <row r="38" spans="1:6" x14ac:dyDescent="0.25">
      <c r="A38" t="str">
        <f>"01." &amp; VLOOKUP('A1'!F15,{0,"";1,"01.";2,"04.";3,"07.";4,"10."},2,0) &amp; 'Angaben KH-Standort'!D13</f>
        <v>01.</v>
      </c>
      <c r="B38" s="32" t="str">
        <f>"01." &amp; VLOOKUP('A1'!F15,{0,"";1,"01.";2,"04.";3,"07.";4,"10."},2,0)</f>
        <v>01.</v>
      </c>
      <c r="C38" s="36">
        <f>'Angaben KH-Standort'!$D$13-1</f>
        <v>-1</v>
      </c>
      <c r="E38" s="35"/>
      <c r="F38" s="27" t="str">
        <f>'Angaben Stationen'!U50</f>
        <v/>
      </c>
    </row>
    <row r="39" spans="1:6" x14ac:dyDescent="0.25">
      <c r="B39" s="171" t="str">
        <f>VLOOKUP('A1'!F15,{0,"";1,"31.";2,"30.";3,"30.";4,"31."},2,0) &amp; VLOOKUP('A1'!F15,{0,"";1,"03.";2,"06.";3,"09.";4,"12."},2,0)</f>
        <v/>
      </c>
      <c r="C39" s="37">
        <f>'Angaben KH-Standort'!$D$13</f>
        <v>0</v>
      </c>
      <c r="F39" s="27" t="str">
        <f>'Angaben Stationen'!U51</f>
        <v/>
      </c>
    </row>
    <row r="40" spans="1:6" x14ac:dyDescent="0.25">
      <c r="A40" t="s">
        <v>132</v>
      </c>
      <c r="C40" t="s">
        <v>147</v>
      </c>
      <c r="F40" s="27" t="str">
        <f>'Angaben Stationen'!U52</f>
        <v/>
      </c>
    </row>
    <row r="41" spans="1:6" x14ac:dyDescent="0.25">
      <c r="A41" t="str">
        <f>VLOOKUP('A1'!F15,{0,"";1,"31.";2,"30.";3,"30.";4,"31."},2,0) &amp; VLOOKUP('A1'!F15,{0,"";1,"03.";2,"06.";3,"09.";4,"12."},2,0)</f>
        <v/>
      </c>
      <c r="C41">
        <f>'Angaben KH-Standort'!D13</f>
        <v>0</v>
      </c>
      <c r="F41" s="27" t="str">
        <f>'Angaben Stationen'!U53</f>
        <v/>
      </c>
    </row>
    <row r="42" spans="1:6" x14ac:dyDescent="0.25">
      <c r="F42" s="27" t="str">
        <f>'Angaben Stationen'!U54</f>
        <v/>
      </c>
    </row>
    <row r="43" spans="1:6" x14ac:dyDescent="0.25">
      <c r="A43" t="s">
        <v>134</v>
      </c>
      <c r="C43" t="s">
        <v>353</v>
      </c>
      <c r="F43" s="27" t="str">
        <f>'Angaben Stationen'!U55</f>
        <v/>
      </c>
    </row>
    <row r="44" spans="1:6" x14ac:dyDescent="0.25">
      <c r="A44" s="19" t="s">
        <v>135</v>
      </c>
      <c r="F44" s="27" t="str">
        <f>'Angaben Stationen'!U56</f>
        <v/>
      </c>
    </row>
    <row r="45" spans="1:6" x14ac:dyDescent="0.25">
      <c r="A45" s="19" t="s">
        <v>15</v>
      </c>
      <c r="F45" s="27" t="str">
        <f>'Angaben Stationen'!U57</f>
        <v/>
      </c>
    </row>
    <row r="46" spans="1:6" x14ac:dyDescent="0.25">
      <c r="A46" s="19" t="s">
        <v>136</v>
      </c>
      <c r="F46" s="27" t="str">
        <f>'Angaben Stationen'!U58</f>
        <v/>
      </c>
    </row>
    <row r="47" spans="1:6" x14ac:dyDescent="0.25">
      <c r="F47" s="27" t="str">
        <f>'Angaben Stationen'!U59</f>
        <v/>
      </c>
    </row>
    <row r="48" spans="1:6" x14ac:dyDescent="0.25">
      <c r="A48" t="s">
        <v>354</v>
      </c>
      <c r="F48" s="27" t="str">
        <f>'Angaben Stationen'!U60</f>
        <v/>
      </c>
    </row>
    <row r="49" spans="1:6" x14ac:dyDescent="0.25">
      <c r="A49" t="s">
        <v>106</v>
      </c>
      <c r="F49" s="27" t="str">
        <f>'Angaben Stationen'!U61</f>
        <v/>
      </c>
    </row>
    <row r="50" spans="1:6" x14ac:dyDescent="0.25">
      <c r="A50" t="s">
        <v>107</v>
      </c>
      <c r="F50" s="27" t="str">
        <f>'Angaben Stationen'!U62</f>
        <v/>
      </c>
    </row>
    <row r="51" spans="1:6" x14ac:dyDescent="0.25">
      <c r="A51" t="s">
        <v>108</v>
      </c>
      <c r="F51" s="27" t="str">
        <f>'Angaben Stationen'!U63</f>
        <v/>
      </c>
    </row>
    <row r="52" spans="1:6" x14ac:dyDescent="0.25">
      <c r="A52" t="s">
        <v>109</v>
      </c>
      <c r="F52" s="27" t="str">
        <f>'Angaben Stationen'!U64</f>
        <v/>
      </c>
    </row>
    <row r="53" spans="1:6" x14ac:dyDescent="0.25">
      <c r="A53" t="s">
        <v>110</v>
      </c>
      <c r="F53" s="27" t="str">
        <f>'Angaben Stationen'!U65</f>
        <v/>
      </c>
    </row>
    <row r="54" spans="1:6" x14ac:dyDescent="0.25">
      <c r="F54" s="27" t="str">
        <f>'Angaben Stationen'!U66</f>
        <v/>
      </c>
    </row>
    <row r="55" spans="1:6" x14ac:dyDescent="0.25">
      <c r="A55" t="s">
        <v>355</v>
      </c>
      <c r="F55" s="27" t="str">
        <f>'Angaben Stationen'!U67</f>
        <v/>
      </c>
    </row>
    <row r="56" spans="1:6" x14ac:dyDescent="0.25">
      <c r="A56" t="s">
        <v>106</v>
      </c>
      <c r="F56" s="27" t="str">
        <f>'Angaben Stationen'!U68</f>
        <v/>
      </c>
    </row>
    <row r="57" spans="1:6" x14ac:dyDescent="0.25">
      <c r="A57" t="s">
        <v>107</v>
      </c>
      <c r="F57" s="27" t="str">
        <f>'Angaben Stationen'!U69</f>
        <v/>
      </c>
    </row>
    <row r="58" spans="1:6" x14ac:dyDescent="0.25">
      <c r="A58" t="s">
        <v>108</v>
      </c>
      <c r="F58" s="27" t="str">
        <f>'Angaben Stationen'!U70</f>
        <v/>
      </c>
    </row>
    <row r="59" spans="1:6" x14ac:dyDescent="0.25">
      <c r="A59" t="s">
        <v>109</v>
      </c>
      <c r="F59" s="27" t="str">
        <f>'Angaben Stationen'!U71</f>
        <v/>
      </c>
    </row>
    <row r="60" spans="1:6" x14ac:dyDescent="0.25">
      <c r="A60" t="s">
        <v>110</v>
      </c>
      <c r="F60" s="27" t="str">
        <f>'Angaben Stationen'!U72</f>
        <v/>
      </c>
    </row>
    <row r="61" spans="1:6" x14ac:dyDescent="0.25">
      <c r="A61" t="s">
        <v>111</v>
      </c>
      <c r="F61" s="27" t="str">
        <f>'Angaben Stationen'!U73</f>
        <v/>
      </c>
    </row>
    <row r="62" spans="1:6" x14ac:dyDescent="0.25">
      <c r="F62" s="27" t="str">
        <f>'Angaben Stationen'!U74</f>
        <v/>
      </c>
    </row>
    <row r="63" spans="1:6" x14ac:dyDescent="0.25">
      <c r="F63" s="27" t="str">
        <f>'Angaben Stationen'!U75</f>
        <v/>
      </c>
    </row>
    <row r="64" spans="1:6" x14ac:dyDescent="0.25">
      <c r="F64" s="27" t="str">
        <f>'Angaben Stationen'!U76</f>
        <v/>
      </c>
    </row>
    <row r="65" spans="6:6" x14ac:dyDescent="0.25">
      <c r="F65" s="27" t="str">
        <f>'Angaben Stationen'!U77</f>
        <v/>
      </c>
    </row>
    <row r="66" spans="6:6" x14ac:dyDescent="0.25">
      <c r="F66" s="27" t="str">
        <f>'Angaben Stationen'!U78</f>
        <v/>
      </c>
    </row>
    <row r="67" spans="6:6" x14ac:dyDescent="0.25">
      <c r="F67" s="27" t="str">
        <f>'Angaben Stationen'!U79</f>
        <v/>
      </c>
    </row>
    <row r="68" spans="6:6" x14ac:dyDescent="0.25">
      <c r="F68" s="27" t="str">
        <f>'Angaben Stationen'!U80</f>
        <v/>
      </c>
    </row>
    <row r="69" spans="6:6" x14ac:dyDescent="0.25">
      <c r="F69" s="27" t="str">
        <f>'Angaben Stationen'!U81</f>
        <v/>
      </c>
    </row>
    <row r="70" spans="6:6" x14ac:dyDescent="0.25">
      <c r="F70" s="27" t="str">
        <f>'Angaben Stationen'!U82</f>
        <v/>
      </c>
    </row>
    <row r="71" spans="6:6" x14ac:dyDescent="0.25">
      <c r="F71" s="27" t="str">
        <f>'Angaben Stationen'!U83</f>
        <v/>
      </c>
    </row>
    <row r="72" spans="6:6" x14ac:dyDescent="0.25">
      <c r="F72" s="27" t="str">
        <f>'Angaben Stationen'!U84</f>
        <v/>
      </c>
    </row>
    <row r="73" spans="6:6" x14ac:dyDescent="0.25">
      <c r="F73" s="27" t="str">
        <f>'Angaben Stationen'!U85</f>
        <v/>
      </c>
    </row>
    <row r="74" spans="6:6" x14ac:dyDescent="0.25">
      <c r="F74" s="27" t="str">
        <f>'Angaben Stationen'!U86</f>
        <v/>
      </c>
    </row>
    <row r="75" spans="6:6" x14ac:dyDescent="0.25">
      <c r="F75" s="27" t="str">
        <f>'Angaben Stationen'!U87</f>
        <v/>
      </c>
    </row>
    <row r="76" spans="6:6" x14ac:dyDescent="0.25">
      <c r="F76" s="27" t="str">
        <f>'Angaben Stationen'!U88</f>
        <v/>
      </c>
    </row>
    <row r="77" spans="6:6" x14ac:dyDescent="0.25">
      <c r="F77" s="27" t="str">
        <f>'Angaben Stationen'!U89</f>
        <v/>
      </c>
    </row>
    <row r="78" spans="6:6" x14ac:dyDescent="0.25">
      <c r="F78" s="27" t="str">
        <f>'Angaben Stationen'!U90</f>
        <v/>
      </c>
    </row>
    <row r="79" spans="6:6" x14ac:dyDescent="0.25">
      <c r="F79" s="27" t="str">
        <f>'Angaben Stationen'!U91</f>
        <v/>
      </c>
    </row>
    <row r="80" spans="6:6" x14ac:dyDescent="0.25">
      <c r="F80" s="27" t="str">
        <f>'Angaben Stationen'!U92</f>
        <v/>
      </c>
    </row>
    <row r="81" spans="6:6" x14ac:dyDescent="0.25">
      <c r="F81" s="27" t="str">
        <f>'Angaben Stationen'!U93</f>
        <v/>
      </c>
    </row>
    <row r="82" spans="6:6" x14ac:dyDescent="0.25">
      <c r="F82" s="27" t="str">
        <f>'Angaben Stationen'!U94</f>
        <v/>
      </c>
    </row>
    <row r="83" spans="6:6" x14ac:dyDescent="0.25">
      <c r="F83" s="27" t="str">
        <f>'Angaben Stationen'!U95</f>
        <v/>
      </c>
    </row>
    <row r="84" spans="6:6" x14ac:dyDescent="0.25">
      <c r="F84" s="27" t="str">
        <f>'Angaben Stationen'!U96</f>
        <v/>
      </c>
    </row>
    <row r="85" spans="6:6" x14ac:dyDescent="0.25">
      <c r="F85" s="27" t="str">
        <f>'Angaben Stationen'!U97</f>
        <v/>
      </c>
    </row>
    <row r="86" spans="6:6" x14ac:dyDescent="0.25">
      <c r="F86" s="27" t="str">
        <f>'Angaben Stationen'!U98</f>
        <v/>
      </c>
    </row>
    <row r="87" spans="6:6" x14ac:dyDescent="0.25">
      <c r="F87" s="27" t="str">
        <f>'Angaben Stationen'!U99</f>
        <v/>
      </c>
    </row>
    <row r="88" spans="6:6" x14ac:dyDescent="0.25">
      <c r="F88" s="27" t="str">
        <f>'Angaben Stationen'!U100</f>
        <v/>
      </c>
    </row>
    <row r="89" spans="6:6" x14ac:dyDescent="0.25">
      <c r="F89" s="27" t="str">
        <f>'Angaben Stationen'!U101</f>
        <v/>
      </c>
    </row>
    <row r="90" spans="6:6" x14ac:dyDescent="0.25">
      <c r="F90" s="27" t="str">
        <f>'Angaben Stationen'!U102</f>
        <v/>
      </c>
    </row>
    <row r="91" spans="6:6" x14ac:dyDescent="0.25">
      <c r="F91" s="27" t="str">
        <f>'Angaben Stationen'!U103</f>
        <v/>
      </c>
    </row>
    <row r="92" spans="6:6" x14ac:dyDescent="0.25">
      <c r="F92" s="27" t="str">
        <f>'Angaben Stationen'!U104</f>
        <v/>
      </c>
    </row>
    <row r="93" spans="6:6" x14ac:dyDescent="0.25">
      <c r="F93" s="27" t="str">
        <f>'Angaben Stationen'!U105</f>
        <v/>
      </c>
    </row>
    <row r="94" spans="6:6" x14ac:dyDescent="0.25">
      <c r="F94" s="27" t="str">
        <f>'Angaben Stationen'!U106</f>
        <v/>
      </c>
    </row>
    <row r="95" spans="6:6" x14ac:dyDescent="0.25">
      <c r="F95" s="27" t="str">
        <f>'Angaben Stationen'!U107</f>
        <v/>
      </c>
    </row>
    <row r="96" spans="6:6" x14ac:dyDescent="0.25">
      <c r="F96" s="27" t="str">
        <f>'Angaben Stationen'!U108</f>
        <v/>
      </c>
    </row>
    <row r="97" spans="6:6" x14ac:dyDescent="0.25">
      <c r="F97" s="27" t="str">
        <f>'Angaben Stationen'!U109</f>
        <v/>
      </c>
    </row>
    <row r="98" spans="6:6" x14ac:dyDescent="0.25">
      <c r="F98" s="27" t="str">
        <f>'Angaben Stationen'!U110</f>
        <v/>
      </c>
    </row>
    <row r="99" spans="6:6" x14ac:dyDescent="0.25">
      <c r="F99" s="27" t="str">
        <f>'Angaben Stationen'!U111</f>
        <v/>
      </c>
    </row>
    <row r="100" spans="6:6" x14ac:dyDescent="0.25">
      <c r="F100" s="27" t="str">
        <f>'Angaben Stationen'!U112</f>
        <v/>
      </c>
    </row>
    <row r="101" spans="6:6" x14ac:dyDescent="0.25">
      <c r="F101" s="27" t="str">
        <f>'Angaben Stationen'!U113</f>
        <v/>
      </c>
    </row>
    <row r="102" spans="6:6" x14ac:dyDescent="0.25">
      <c r="F102" t="s">
        <v>143</v>
      </c>
    </row>
  </sheetData>
  <pageMargins left="0.7" right="0.7" top="0.78740157499999996" bottom="0.78740157499999996" header="0.3" footer="0.3"/>
  <pageSetup paperSize="9" orientation="portrait"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2"/>
  <sheetViews>
    <sheetView zoomScale="85" zoomScaleNormal="85" workbookViewId="0">
      <selection activeCell="C3" sqref="C3"/>
    </sheetView>
  </sheetViews>
  <sheetFormatPr baseColWidth="10" defaultRowHeight="15" x14ac:dyDescent="0.25"/>
  <cols>
    <col min="10" max="10" width="32" bestFit="1" customWidth="1"/>
    <col min="12" max="13" width="15.28515625" bestFit="1" customWidth="1"/>
    <col min="14" max="14" width="28" bestFit="1" customWidth="1"/>
  </cols>
  <sheetData>
    <row r="1" spans="1:14" x14ac:dyDescent="0.25">
      <c r="A1" t="s">
        <v>154</v>
      </c>
      <c r="B1" t="s">
        <v>155</v>
      </c>
      <c r="C1" t="s">
        <v>124</v>
      </c>
      <c r="D1" s="27" t="s">
        <v>188</v>
      </c>
      <c r="E1" t="s">
        <v>189</v>
      </c>
      <c r="F1" t="s">
        <v>190</v>
      </c>
      <c r="G1" t="s">
        <v>191</v>
      </c>
      <c r="H1" t="s">
        <v>192</v>
      </c>
      <c r="I1" t="s">
        <v>193</v>
      </c>
      <c r="J1" t="s">
        <v>152</v>
      </c>
      <c r="K1" t="s">
        <v>153</v>
      </c>
      <c r="L1" t="s">
        <v>194</v>
      </c>
      <c r="M1" t="s">
        <v>195</v>
      </c>
      <c r="N1" t="s">
        <v>196</v>
      </c>
    </row>
    <row r="2" spans="1:14" x14ac:dyDescent="0.25">
      <c r="A2">
        <f>'Angaben KH-Standort'!$D$13</f>
        <v>0</v>
      </c>
      <c r="B2">
        <f>'Angaben KH-Standort'!$D$14</f>
        <v>0</v>
      </c>
      <c r="C2" s="27">
        <f>'Angaben KH-Standort'!D16</f>
        <v>0</v>
      </c>
      <c r="D2" s="27">
        <f>'Angaben KH-Standort'!$D$18</f>
        <v>0</v>
      </c>
      <c r="E2">
        <f>'Angaben KH-Standort'!$D$120</f>
        <v>0</v>
      </c>
      <c r="F2" s="27">
        <f>'Angaben KH-Standort'!$D$20</f>
        <v>0</v>
      </c>
      <c r="G2" s="27">
        <f>'Angaben KH-Standort'!$D$22</f>
        <v>0</v>
      </c>
      <c r="H2" s="27">
        <f>'Angaben KH-Standort'!$D$23</f>
        <v>0</v>
      </c>
      <c r="I2" s="27">
        <f>'Angaben KH-Standort'!$D$24</f>
        <v>0</v>
      </c>
      <c r="J2" s="27">
        <f>'Angaben KH-Standort'!$D$26</f>
        <v>0</v>
      </c>
      <c r="K2" s="27">
        <f>'Angaben KH-Standort'!$D$27</f>
        <v>0</v>
      </c>
      <c r="L2" s="32" t="str">
        <f>'Angaben KH-Standort'!$D$30</f>
        <v>00 - Bitte eine Fachabteilung auswählen</v>
      </c>
      <c r="M2" s="32">
        <f>'Angaben KH-Standort'!$D$31</f>
        <v>0</v>
      </c>
      <c r="N2" s="32">
        <f>'Angaben KH-Standort'!$D$32</f>
        <v>0</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G101"/>
  <sheetViews>
    <sheetView zoomScale="85" zoomScaleNormal="85" workbookViewId="0">
      <selection activeCell="E102" sqref="E102"/>
    </sheetView>
  </sheetViews>
  <sheetFormatPr baseColWidth="10" defaultRowHeight="15" x14ac:dyDescent="0.25"/>
  <cols>
    <col min="1" max="1" width="32" bestFit="1" customWidth="1"/>
    <col min="5" max="5" width="33.140625" bestFit="1" customWidth="1"/>
    <col min="6" max="6" width="5" customWidth="1"/>
    <col min="7" max="7" width="14.42578125" bestFit="1" customWidth="1"/>
    <col min="8" max="9" width="12.42578125" customWidth="1"/>
  </cols>
  <sheetData>
    <row r="1" spans="1:7" x14ac:dyDescent="0.25">
      <c r="A1" t="s">
        <v>152</v>
      </c>
      <c r="B1" t="s">
        <v>153</v>
      </c>
      <c r="C1" t="s">
        <v>154</v>
      </c>
      <c r="D1" t="s">
        <v>155</v>
      </c>
      <c r="E1" t="s">
        <v>156</v>
      </c>
      <c r="F1" t="s">
        <v>157</v>
      </c>
      <c r="G1" t="s">
        <v>176</v>
      </c>
    </row>
    <row r="2" spans="1:7" x14ac:dyDescent="0.25">
      <c r="A2" t="str">
        <f>IF(SUM('Angaben Stationen'!W14:Y14)=3,'Angaben KH-Standort'!$D$25,"")</f>
        <v/>
      </c>
      <c r="B2" t="str">
        <f>IF(SUM('Angaben Stationen'!W14:Y14)=3,'Angaben KH-Standort'!$D$26,"")</f>
        <v/>
      </c>
      <c r="C2" t="str">
        <f>IF(SUM('Angaben Stationen'!W14:Y14)=3,'Angaben KH-Standort'!$D$13,"")</f>
        <v/>
      </c>
      <c r="D2" t="s">
        <v>356</v>
      </c>
      <c r="E2" t="str">
        <f>IF(SUM('Angaben Stationen'!W14:Y14)=3,'Angaben Stationen'!D14,"")</f>
        <v/>
      </c>
      <c r="F2" t="str">
        <f>IF(SUM('Angaben Stationen'!W14:Y14)=3,'Angaben Stationen'!C14,"")</f>
        <v/>
      </c>
      <c r="G2" t="str">
        <f>IF(SUM('Angaben Stationen'!W14:Y14)=3,'Angaben Stationen'!E14,"")</f>
        <v/>
      </c>
    </row>
    <row r="3" spans="1:7" x14ac:dyDescent="0.25">
      <c r="A3" t="str">
        <f>IF(SUM('Angaben Stationen'!W15:Y15)=3,'Angaben KH-Standort'!$D$25,"")</f>
        <v/>
      </c>
      <c r="B3" t="str">
        <f>IF(SUM('Angaben Stationen'!W15:Y15)=3,'Angaben KH-Standort'!$D$26,"")</f>
        <v/>
      </c>
      <c r="C3" t="str">
        <f>IF(SUM('Angaben Stationen'!W15:Y15)=3,'Angaben KH-Standort'!$D$13,"")</f>
        <v/>
      </c>
      <c r="D3" t="s">
        <v>356</v>
      </c>
      <c r="E3" t="str">
        <f>IF(SUM('Angaben Stationen'!W15:Y15)=3,'Angaben Stationen'!D15,"")</f>
        <v/>
      </c>
      <c r="F3" t="str">
        <f>IF(SUM('Angaben Stationen'!W15:Y15)=3,'Angaben Stationen'!C15,"")</f>
        <v/>
      </c>
      <c r="G3" t="str">
        <f>IF(SUM('Angaben Stationen'!W15:Y15)=3,'Angaben Stationen'!E15,"")</f>
        <v/>
      </c>
    </row>
    <row r="4" spans="1:7" x14ac:dyDescent="0.25">
      <c r="A4" t="str">
        <f>IF(SUM('Angaben Stationen'!W16:Y16)=3,'Angaben KH-Standort'!$D$25,"")</f>
        <v/>
      </c>
      <c r="B4" t="str">
        <f>IF(SUM('Angaben Stationen'!W16:Y16)=3,'Angaben KH-Standort'!$D$26,"")</f>
        <v/>
      </c>
      <c r="C4" t="str">
        <f>IF(SUM('Angaben Stationen'!W16:Y16)=3,'Angaben KH-Standort'!$D$13,"")</f>
        <v/>
      </c>
      <c r="D4" t="s">
        <v>356</v>
      </c>
      <c r="E4" t="str">
        <f>IF(SUM('Angaben Stationen'!W16:Y16)=3,'Angaben Stationen'!D16,"")</f>
        <v/>
      </c>
      <c r="F4" t="str">
        <f>IF(SUM('Angaben Stationen'!W16:Y16)=3,'Angaben Stationen'!C16,"")</f>
        <v/>
      </c>
      <c r="G4" t="str">
        <f>IF(SUM('Angaben Stationen'!W16:Y16)=3,'Angaben Stationen'!E16,"")</f>
        <v/>
      </c>
    </row>
    <row r="5" spans="1:7" x14ac:dyDescent="0.25">
      <c r="A5" t="str">
        <f>IF(SUM('Angaben Stationen'!W17:Y17)=3,'Angaben KH-Standort'!$D$25,"")</f>
        <v/>
      </c>
      <c r="B5" t="str">
        <f>IF(SUM('Angaben Stationen'!W17:Y17)=3,'Angaben KH-Standort'!$D$26,"")</f>
        <v/>
      </c>
      <c r="C5" t="str">
        <f>IF(SUM('Angaben Stationen'!W17:Y17)=3,'Angaben KH-Standort'!$D$13,"")</f>
        <v/>
      </c>
      <c r="D5" t="s">
        <v>356</v>
      </c>
      <c r="E5" t="str">
        <f>IF(SUM('Angaben Stationen'!W17:Y17)=3,'Angaben Stationen'!D17,"")</f>
        <v/>
      </c>
      <c r="F5" t="str">
        <f>IF(SUM('Angaben Stationen'!W17:Y17)=3,'Angaben Stationen'!C17,"")</f>
        <v/>
      </c>
      <c r="G5" t="str">
        <f>IF(SUM('Angaben Stationen'!W17:Y17)=3,'Angaben Stationen'!E17,"")</f>
        <v/>
      </c>
    </row>
    <row r="6" spans="1:7" x14ac:dyDescent="0.25">
      <c r="A6" t="str">
        <f>IF(SUM('Angaben Stationen'!W18:Y18)=3,'Angaben KH-Standort'!$D$25,"")</f>
        <v/>
      </c>
      <c r="B6" t="str">
        <f>IF(SUM('Angaben Stationen'!W18:Y18)=3,'Angaben KH-Standort'!$D$26,"")</f>
        <v/>
      </c>
      <c r="C6" t="str">
        <f>IF(SUM('Angaben Stationen'!W18:Y18)=3,'Angaben KH-Standort'!$D$13,"")</f>
        <v/>
      </c>
      <c r="D6" t="s">
        <v>356</v>
      </c>
      <c r="E6" t="str">
        <f>IF(SUM('Angaben Stationen'!W18:Y18)=3,'Angaben Stationen'!D18,"")</f>
        <v/>
      </c>
      <c r="F6" t="str">
        <f>IF(SUM('Angaben Stationen'!W18:Y18)=3,'Angaben Stationen'!C18,"")</f>
        <v/>
      </c>
      <c r="G6" t="str">
        <f>IF(SUM('Angaben Stationen'!W18:Y18)=3,'Angaben Stationen'!E18,"")</f>
        <v/>
      </c>
    </row>
    <row r="7" spans="1:7" x14ac:dyDescent="0.25">
      <c r="A7" t="str">
        <f>IF(SUM('Angaben Stationen'!W19:Y19)=3,'Angaben KH-Standort'!$D$25,"")</f>
        <v/>
      </c>
      <c r="B7" t="str">
        <f>IF(SUM('Angaben Stationen'!W19:Y19)=3,'Angaben KH-Standort'!$D$26,"")</f>
        <v/>
      </c>
      <c r="C7" t="str">
        <f>IF(SUM('Angaben Stationen'!W19:Y19)=3,'Angaben KH-Standort'!$D$13,"")</f>
        <v/>
      </c>
      <c r="D7" t="s">
        <v>356</v>
      </c>
      <c r="E7" t="str">
        <f>IF(SUM('Angaben Stationen'!W19:Y19)=3,'Angaben Stationen'!D19,"")</f>
        <v/>
      </c>
      <c r="F7" t="str">
        <f>IF(SUM('Angaben Stationen'!W19:Y19)=3,'Angaben Stationen'!C19,"")</f>
        <v/>
      </c>
      <c r="G7" t="str">
        <f>IF(SUM('Angaben Stationen'!W19:Y19)=3,'Angaben Stationen'!E19,"")</f>
        <v/>
      </c>
    </row>
    <row r="8" spans="1:7" x14ac:dyDescent="0.25">
      <c r="A8" t="str">
        <f>IF(SUM('Angaben Stationen'!W20:Y20)=3,'Angaben KH-Standort'!$D$25,"")</f>
        <v/>
      </c>
      <c r="B8" t="str">
        <f>IF(SUM('Angaben Stationen'!W20:Y20)=3,'Angaben KH-Standort'!$D$26,"")</f>
        <v/>
      </c>
      <c r="C8" t="str">
        <f>IF(SUM('Angaben Stationen'!W20:Y20)=3,'Angaben KH-Standort'!$D$13,"")</f>
        <v/>
      </c>
      <c r="D8" t="s">
        <v>356</v>
      </c>
      <c r="E8" t="str">
        <f>IF(SUM('Angaben Stationen'!W20:Y20)=3,'Angaben Stationen'!D20,"")</f>
        <v/>
      </c>
      <c r="F8" t="str">
        <f>IF(SUM('Angaben Stationen'!W20:Y20)=3,'Angaben Stationen'!C20,"")</f>
        <v/>
      </c>
      <c r="G8" t="str">
        <f>IF(SUM('Angaben Stationen'!W20:Y20)=3,'Angaben Stationen'!E20,"")</f>
        <v/>
      </c>
    </row>
    <row r="9" spans="1:7" x14ac:dyDescent="0.25">
      <c r="A9" t="str">
        <f>IF(SUM('Angaben Stationen'!W21:Y21)=3,'Angaben KH-Standort'!$D$25,"")</f>
        <v/>
      </c>
      <c r="B9" t="str">
        <f>IF(SUM('Angaben Stationen'!W21:Y21)=3,'Angaben KH-Standort'!$D$26,"")</f>
        <v/>
      </c>
      <c r="C9" t="str">
        <f>IF(SUM('Angaben Stationen'!W21:Y21)=3,'Angaben KH-Standort'!$D$13,"")</f>
        <v/>
      </c>
      <c r="D9" t="s">
        <v>356</v>
      </c>
      <c r="E9" t="str">
        <f>IF(SUM('Angaben Stationen'!W21:Y21)=3,'Angaben Stationen'!D21,"")</f>
        <v/>
      </c>
      <c r="F9" t="str">
        <f>IF(SUM('Angaben Stationen'!W21:Y21)=3,'Angaben Stationen'!C21,"")</f>
        <v/>
      </c>
      <c r="G9" t="str">
        <f>IF(SUM('Angaben Stationen'!W21:Y21)=3,'Angaben Stationen'!E21,"")</f>
        <v/>
      </c>
    </row>
    <row r="10" spans="1:7" x14ac:dyDescent="0.25">
      <c r="A10" t="str">
        <f>IF(SUM('Angaben Stationen'!W22:Y22)=3,'Angaben KH-Standort'!$D$25,"")</f>
        <v/>
      </c>
      <c r="B10" t="str">
        <f>IF(SUM('Angaben Stationen'!W22:Y22)=3,'Angaben KH-Standort'!$D$26,"")</f>
        <v/>
      </c>
      <c r="C10" t="str">
        <f>IF(SUM('Angaben Stationen'!W22:Y22)=3,'Angaben KH-Standort'!$D$13,"")</f>
        <v/>
      </c>
      <c r="D10" t="s">
        <v>356</v>
      </c>
      <c r="E10" t="str">
        <f>IF(SUM('Angaben Stationen'!W22:Y22)=3,'Angaben Stationen'!D22,"")</f>
        <v/>
      </c>
      <c r="F10" t="str">
        <f>IF(SUM('Angaben Stationen'!W22:Y22)=3,'Angaben Stationen'!C22,"")</f>
        <v/>
      </c>
      <c r="G10" t="str">
        <f>IF(SUM('Angaben Stationen'!W22:Y22)=3,'Angaben Stationen'!E22,"")</f>
        <v/>
      </c>
    </row>
    <row r="11" spans="1:7" x14ac:dyDescent="0.25">
      <c r="A11" t="str">
        <f>IF(SUM('Angaben Stationen'!W23:Y23)=3,'Angaben KH-Standort'!$D$25,"")</f>
        <v/>
      </c>
      <c r="B11" t="str">
        <f>IF(SUM('Angaben Stationen'!W23:Y23)=3,'Angaben KH-Standort'!$D$26,"")</f>
        <v/>
      </c>
      <c r="C11" t="str">
        <f>IF(SUM('Angaben Stationen'!W23:Y23)=3,'Angaben KH-Standort'!$D$13,"")</f>
        <v/>
      </c>
      <c r="D11" t="s">
        <v>356</v>
      </c>
      <c r="E11" t="str">
        <f>IF(SUM('Angaben Stationen'!W23:Y23)=3,'Angaben Stationen'!D23,"")</f>
        <v/>
      </c>
      <c r="F11" t="str">
        <f>IF(SUM('Angaben Stationen'!W23:Y23)=3,'Angaben Stationen'!C23,"")</f>
        <v/>
      </c>
      <c r="G11" t="str">
        <f>IF(SUM('Angaben Stationen'!W23:Y23)=3,'Angaben Stationen'!E23,"")</f>
        <v/>
      </c>
    </row>
    <row r="12" spans="1:7" x14ac:dyDescent="0.25">
      <c r="A12" t="str">
        <f>IF(SUM('Angaben Stationen'!W24:Y24)=3,'Angaben KH-Standort'!$D$25,"")</f>
        <v/>
      </c>
      <c r="B12" t="str">
        <f>IF(SUM('Angaben Stationen'!W24:Y24)=3,'Angaben KH-Standort'!$D$26,"")</f>
        <v/>
      </c>
      <c r="C12" t="str">
        <f>IF(SUM('Angaben Stationen'!W24:Y24)=3,'Angaben KH-Standort'!$D$13,"")</f>
        <v/>
      </c>
      <c r="D12" t="s">
        <v>356</v>
      </c>
      <c r="E12" t="str">
        <f>IF(SUM('Angaben Stationen'!W24:Y24)=3,'Angaben Stationen'!D24,"")</f>
        <v/>
      </c>
      <c r="F12" t="str">
        <f>IF(SUM('Angaben Stationen'!W24:Y24)=3,'Angaben Stationen'!C24,"")</f>
        <v/>
      </c>
      <c r="G12" t="str">
        <f>IF(SUM('Angaben Stationen'!W24:Y24)=3,'Angaben Stationen'!E24,"")</f>
        <v/>
      </c>
    </row>
    <row r="13" spans="1:7" x14ac:dyDescent="0.25">
      <c r="A13" t="str">
        <f>IF(SUM('Angaben Stationen'!W25:Y25)=3,'Angaben KH-Standort'!$D$25,"")</f>
        <v/>
      </c>
      <c r="B13" t="str">
        <f>IF(SUM('Angaben Stationen'!W25:Y25)=3,'Angaben KH-Standort'!$D$26,"")</f>
        <v/>
      </c>
      <c r="C13" t="str">
        <f>IF(SUM('Angaben Stationen'!W25:Y25)=3,'Angaben KH-Standort'!$D$13,"")</f>
        <v/>
      </c>
      <c r="D13" t="s">
        <v>356</v>
      </c>
      <c r="E13" t="str">
        <f>IF(SUM('Angaben Stationen'!W25:Y25)=3,'Angaben Stationen'!D25,"")</f>
        <v/>
      </c>
      <c r="F13" t="str">
        <f>IF(SUM('Angaben Stationen'!W25:Y25)=3,'Angaben Stationen'!C25,"")</f>
        <v/>
      </c>
      <c r="G13" t="str">
        <f>IF(SUM('Angaben Stationen'!W25:Y25)=3,'Angaben Stationen'!E25,"")</f>
        <v/>
      </c>
    </row>
    <row r="14" spans="1:7" x14ac:dyDescent="0.25">
      <c r="A14" t="str">
        <f>IF(SUM('Angaben Stationen'!W26:Y26)=3,'Angaben KH-Standort'!$D$25,"")</f>
        <v/>
      </c>
      <c r="B14" t="str">
        <f>IF(SUM('Angaben Stationen'!W26:Y26)=3,'Angaben KH-Standort'!$D$26,"")</f>
        <v/>
      </c>
      <c r="C14" t="str">
        <f>IF(SUM('Angaben Stationen'!W26:Y26)=3,'Angaben KH-Standort'!$D$13,"")</f>
        <v/>
      </c>
      <c r="D14" t="s">
        <v>356</v>
      </c>
      <c r="E14" t="str">
        <f>IF(SUM('Angaben Stationen'!W26:Y26)=3,'Angaben Stationen'!D26,"")</f>
        <v/>
      </c>
      <c r="F14" t="str">
        <f>IF(SUM('Angaben Stationen'!W26:Y26)=3,'Angaben Stationen'!C26,"")</f>
        <v/>
      </c>
      <c r="G14" t="str">
        <f>IF(SUM('Angaben Stationen'!W26:Y26)=3,'Angaben Stationen'!E26,"")</f>
        <v/>
      </c>
    </row>
    <row r="15" spans="1:7" x14ac:dyDescent="0.25">
      <c r="A15" t="str">
        <f>IF(SUM('Angaben Stationen'!W27:Y27)=3,'Angaben KH-Standort'!$D$25,"")</f>
        <v/>
      </c>
      <c r="B15" t="str">
        <f>IF(SUM('Angaben Stationen'!W27:Y27)=3,'Angaben KH-Standort'!$D$26,"")</f>
        <v/>
      </c>
      <c r="C15" t="str">
        <f>IF(SUM('Angaben Stationen'!W27:Y27)=3,'Angaben KH-Standort'!$D$13,"")</f>
        <v/>
      </c>
      <c r="D15" t="s">
        <v>356</v>
      </c>
      <c r="E15" t="str">
        <f>IF(SUM('Angaben Stationen'!W27:Y27)=3,'Angaben Stationen'!D27,"")</f>
        <v/>
      </c>
      <c r="F15" t="str">
        <f>IF(SUM('Angaben Stationen'!W27:Y27)=3,'Angaben Stationen'!C27,"")</f>
        <v/>
      </c>
      <c r="G15" t="str">
        <f>IF(SUM('Angaben Stationen'!W27:Y27)=3,'Angaben Stationen'!E27,"")</f>
        <v/>
      </c>
    </row>
    <row r="16" spans="1:7" x14ac:dyDescent="0.25">
      <c r="A16" t="str">
        <f>IF(SUM('Angaben Stationen'!W28:Y28)=3,'Angaben KH-Standort'!$D$25,"")</f>
        <v/>
      </c>
      <c r="B16" t="str">
        <f>IF(SUM('Angaben Stationen'!W28:Y28)=3,'Angaben KH-Standort'!$D$26,"")</f>
        <v/>
      </c>
      <c r="C16" t="str">
        <f>IF(SUM('Angaben Stationen'!W28:Y28)=3,'Angaben KH-Standort'!$D$13,"")</f>
        <v/>
      </c>
      <c r="D16" t="s">
        <v>356</v>
      </c>
      <c r="E16" t="str">
        <f>IF(SUM('Angaben Stationen'!W28:Y28)=3,'Angaben Stationen'!D28,"")</f>
        <v/>
      </c>
      <c r="F16" t="str">
        <f>IF(SUM('Angaben Stationen'!W28:Y28)=3,'Angaben Stationen'!C28,"")</f>
        <v/>
      </c>
      <c r="G16" t="str">
        <f>IF(SUM('Angaben Stationen'!W28:Y28)=3,'Angaben Stationen'!E28,"")</f>
        <v/>
      </c>
    </row>
    <row r="17" spans="1:7" x14ac:dyDescent="0.25">
      <c r="A17" t="str">
        <f>IF(SUM('Angaben Stationen'!W29:Y29)=3,'Angaben KH-Standort'!$D$25,"")</f>
        <v/>
      </c>
      <c r="B17" t="str">
        <f>IF(SUM('Angaben Stationen'!W29:Y29)=3,'Angaben KH-Standort'!$D$26,"")</f>
        <v/>
      </c>
      <c r="C17" t="str">
        <f>IF(SUM('Angaben Stationen'!W29:Y29)=3,'Angaben KH-Standort'!$D$13,"")</f>
        <v/>
      </c>
      <c r="D17" t="s">
        <v>356</v>
      </c>
      <c r="E17" t="str">
        <f>IF(SUM('Angaben Stationen'!W29:Y29)=3,'Angaben Stationen'!D29,"")</f>
        <v/>
      </c>
      <c r="F17" t="str">
        <f>IF(SUM('Angaben Stationen'!W29:Y29)=3,'Angaben Stationen'!C29,"")</f>
        <v/>
      </c>
      <c r="G17" t="str">
        <f>IF(SUM('Angaben Stationen'!W29:Y29)=3,'Angaben Stationen'!E29,"")</f>
        <v/>
      </c>
    </row>
    <row r="18" spans="1:7" x14ac:dyDescent="0.25">
      <c r="A18" t="str">
        <f>IF(SUM('Angaben Stationen'!W30:Y30)=3,'Angaben KH-Standort'!$D$25,"")</f>
        <v/>
      </c>
      <c r="B18" t="str">
        <f>IF(SUM('Angaben Stationen'!W30:Y30)=3,'Angaben KH-Standort'!$D$26,"")</f>
        <v/>
      </c>
      <c r="C18" t="str">
        <f>IF(SUM('Angaben Stationen'!W30:Y30)=3,'Angaben KH-Standort'!$D$13,"")</f>
        <v/>
      </c>
      <c r="D18" t="s">
        <v>356</v>
      </c>
      <c r="E18" t="str">
        <f>IF(SUM('Angaben Stationen'!W30:Y30)=3,'Angaben Stationen'!D30,"")</f>
        <v/>
      </c>
      <c r="F18" t="str">
        <f>IF(SUM('Angaben Stationen'!W30:Y30)=3,'Angaben Stationen'!C30,"")</f>
        <v/>
      </c>
      <c r="G18" t="str">
        <f>IF(SUM('Angaben Stationen'!W30:Y30)=3,'Angaben Stationen'!E30,"")</f>
        <v/>
      </c>
    </row>
    <row r="19" spans="1:7" x14ac:dyDescent="0.25">
      <c r="A19" t="str">
        <f>IF(SUM('Angaben Stationen'!W31:Y31)=3,'Angaben KH-Standort'!$D$25,"")</f>
        <v/>
      </c>
      <c r="B19" t="str">
        <f>IF(SUM('Angaben Stationen'!W31:Y31)=3,'Angaben KH-Standort'!$D$26,"")</f>
        <v/>
      </c>
      <c r="C19" t="str">
        <f>IF(SUM('Angaben Stationen'!W31:Y31)=3,'Angaben KH-Standort'!$D$13,"")</f>
        <v/>
      </c>
      <c r="D19" t="s">
        <v>356</v>
      </c>
      <c r="E19" t="str">
        <f>IF(SUM('Angaben Stationen'!W31:Y31)=3,'Angaben Stationen'!D31,"")</f>
        <v/>
      </c>
      <c r="F19" t="str">
        <f>IF(SUM('Angaben Stationen'!W31:Y31)=3,'Angaben Stationen'!C31,"")</f>
        <v/>
      </c>
      <c r="G19" t="str">
        <f>IF(SUM('Angaben Stationen'!W31:Y31)=3,'Angaben Stationen'!E31,"")</f>
        <v/>
      </c>
    </row>
    <row r="20" spans="1:7" x14ac:dyDescent="0.25">
      <c r="A20" t="str">
        <f>IF(SUM('Angaben Stationen'!W32:Y32)=3,'Angaben KH-Standort'!$D$25,"")</f>
        <v/>
      </c>
      <c r="B20" t="str">
        <f>IF(SUM('Angaben Stationen'!W32:Y32)=3,'Angaben KH-Standort'!$D$26,"")</f>
        <v/>
      </c>
      <c r="C20" t="str">
        <f>IF(SUM('Angaben Stationen'!W32:Y32)=3,'Angaben KH-Standort'!$D$13,"")</f>
        <v/>
      </c>
      <c r="D20" t="s">
        <v>356</v>
      </c>
      <c r="E20" t="str">
        <f>IF(SUM('Angaben Stationen'!W32:Y32)=3,'Angaben Stationen'!D32,"")</f>
        <v/>
      </c>
      <c r="F20" t="str">
        <f>IF(SUM('Angaben Stationen'!W32:Y32)=3,'Angaben Stationen'!C32,"")</f>
        <v/>
      </c>
      <c r="G20" t="str">
        <f>IF(SUM('Angaben Stationen'!W32:Y32)=3,'Angaben Stationen'!E32,"")</f>
        <v/>
      </c>
    </row>
    <row r="21" spans="1:7" x14ac:dyDescent="0.25">
      <c r="A21" t="str">
        <f>IF(SUM('Angaben Stationen'!W33:Y33)=3,'Angaben KH-Standort'!$D$25,"")</f>
        <v/>
      </c>
      <c r="B21" t="str">
        <f>IF(SUM('Angaben Stationen'!W33:Y33)=3,'Angaben KH-Standort'!$D$26,"")</f>
        <v/>
      </c>
      <c r="C21" t="str">
        <f>IF(SUM('Angaben Stationen'!W33:Y33)=3,'Angaben KH-Standort'!$D$13,"")</f>
        <v/>
      </c>
      <c r="D21" t="s">
        <v>356</v>
      </c>
      <c r="E21" t="str">
        <f>IF(SUM('Angaben Stationen'!W33:Y33)=3,'Angaben Stationen'!D33,"")</f>
        <v/>
      </c>
      <c r="F21" t="str">
        <f>IF(SUM('Angaben Stationen'!W33:Y33)=3,'Angaben Stationen'!C33,"")</f>
        <v/>
      </c>
      <c r="G21" t="str">
        <f>IF(SUM('Angaben Stationen'!W33:Y33)=3,'Angaben Stationen'!E33,"")</f>
        <v/>
      </c>
    </row>
    <row r="22" spans="1:7" x14ac:dyDescent="0.25">
      <c r="A22" t="str">
        <f>IF(SUM('Angaben Stationen'!W34:Y34)=3,'Angaben KH-Standort'!$D$25,"")</f>
        <v/>
      </c>
      <c r="B22" t="str">
        <f>IF(SUM('Angaben Stationen'!W34:Y34)=3,'Angaben KH-Standort'!$D$26,"")</f>
        <v/>
      </c>
      <c r="C22" t="str">
        <f>IF(SUM('Angaben Stationen'!W34:Y34)=3,'Angaben KH-Standort'!$D$13,"")</f>
        <v/>
      </c>
      <c r="D22" t="s">
        <v>356</v>
      </c>
      <c r="E22" t="str">
        <f>IF(SUM('Angaben Stationen'!W34:Y34)=3,'Angaben Stationen'!D34,"")</f>
        <v/>
      </c>
      <c r="F22" t="str">
        <f>IF(SUM('Angaben Stationen'!W34:Y34)=3,'Angaben Stationen'!C34,"")</f>
        <v/>
      </c>
      <c r="G22" t="str">
        <f>IF(SUM('Angaben Stationen'!W34:Y34)=3,'Angaben Stationen'!E34,"")</f>
        <v/>
      </c>
    </row>
    <row r="23" spans="1:7" x14ac:dyDescent="0.25">
      <c r="A23" t="str">
        <f>IF(SUM('Angaben Stationen'!W35:Y35)=3,'Angaben KH-Standort'!$D$25,"")</f>
        <v/>
      </c>
      <c r="B23" t="str">
        <f>IF(SUM('Angaben Stationen'!W35:Y35)=3,'Angaben KH-Standort'!$D$26,"")</f>
        <v/>
      </c>
      <c r="C23" t="str">
        <f>IF(SUM('Angaben Stationen'!W35:Y35)=3,'Angaben KH-Standort'!$D$13,"")</f>
        <v/>
      </c>
      <c r="D23" t="s">
        <v>356</v>
      </c>
      <c r="E23" t="str">
        <f>IF(SUM('Angaben Stationen'!W35:Y35)=3,'Angaben Stationen'!D35,"")</f>
        <v/>
      </c>
      <c r="F23" t="str">
        <f>IF(SUM('Angaben Stationen'!W35:Y35)=3,'Angaben Stationen'!C35,"")</f>
        <v/>
      </c>
      <c r="G23" t="str">
        <f>IF(SUM('Angaben Stationen'!W35:Y35)=3,'Angaben Stationen'!E35,"")</f>
        <v/>
      </c>
    </row>
    <row r="24" spans="1:7" x14ac:dyDescent="0.25">
      <c r="A24" t="str">
        <f>IF(SUM('Angaben Stationen'!W36:Y36)=3,'Angaben KH-Standort'!$D$25,"")</f>
        <v/>
      </c>
      <c r="B24" t="str">
        <f>IF(SUM('Angaben Stationen'!W36:Y36)=3,'Angaben KH-Standort'!$D$26,"")</f>
        <v/>
      </c>
      <c r="C24" t="str">
        <f>IF(SUM('Angaben Stationen'!W36:Y36)=3,'Angaben KH-Standort'!$D$13,"")</f>
        <v/>
      </c>
      <c r="D24" t="s">
        <v>356</v>
      </c>
      <c r="E24" t="str">
        <f>IF(SUM('Angaben Stationen'!W36:Y36)=3,'Angaben Stationen'!D36,"")</f>
        <v/>
      </c>
      <c r="F24" t="str">
        <f>IF(SUM('Angaben Stationen'!W36:Y36)=3,'Angaben Stationen'!C36,"")</f>
        <v/>
      </c>
      <c r="G24" t="str">
        <f>IF(SUM('Angaben Stationen'!W36:Y36)=3,'Angaben Stationen'!E36,"")</f>
        <v/>
      </c>
    </row>
    <row r="25" spans="1:7" x14ac:dyDescent="0.25">
      <c r="A25" t="str">
        <f>IF(SUM('Angaben Stationen'!W37:Y37)=3,'Angaben KH-Standort'!$D$25,"")</f>
        <v/>
      </c>
      <c r="B25" t="str">
        <f>IF(SUM('Angaben Stationen'!W37:Y37)=3,'Angaben KH-Standort'!$D$26,"")</f>
        <v/>
      </c>
      <c r="C25" t="str">
        <f>IF(SUM('Angaben Stationen'!W37:Y37)=3,'Angaben KH-Standort'!$D$13,"")</f>
        <v/>
      </c>
      <c r="D25" t="s">
        <v>356</v>
      </c>
      <c r="E25" t="str">
        <f>IF(SUM('Angaben Stationen'!W37:Y37)=3,'Angaben Stationen'!D37,"")</f>
        <v/>
      </c>
      <c r="F25" t="str">
        <f>IF(SUM('Angaben Stationen'!W37:Y37)=3,'Angaben Stationen'!C37,"")</f>
        <v/>
      </c>
      <c r="G25" t="str">
        <f>IF(SUM('Angaben Stationen'!W37:Y37)=3,'Angaben Stationen'!E37,"")</f>
        <v/>
      </c>
    </row>
    <row r="26" spans="1:7" x14ac:dyDescent="0.25">
      <c r="A26" t="str">
        <f>IF(SUM('Angaben Stationen'!W38:Y38)=3,'Angaben KH-Standort'!$D$25,"")</f>
        <v/>
      </c>
      <c r="B26" t="str">
        <f>IF(SUM('Angaben Stationen'!W38:Y38)=3,'Angaben KH-Standort'!$D$26,"")</f>
        <v/>
      </c>
      <c r="C26" t="str">
        <f>IF(SUM('Angaben Stationen'!W38:Y38)=3,'Angaben KH-Standort'!$D$13,"")</f>
        <v/>
      </c>
      <c r="D26" t="s">
        <v>356</v>
      </c>
      <c r="E26" t="str">
        <f>IF(SUM('Angaben Stationen'!W38:Y38)=3,'Angaben Stationen'!D38,"")</f>
        <v/>
      </c>
      <c r="F26" t="str">
        <f>IF(SUM('Angaben Stationen'!W38:Y38)=3,'Angaben Stationen'!C38,"")</f>
        <v/>
      </c>
      <c r="G26" t="str">
        <f>IF(SUM('Angaben Stationen'!W38:Y38)=3,'Angaben Stationen'!E38,"")</f>
        <v/>
      </c>
    </row>
    <row r="27" spans="1:7" x14ac:dyDescent="0.25">
      <c r="A27" t="str">
        <f>IF(SUM('Angaben Stationen'!W39:Y39)=3,'Angaben KH-Standort'!$D$25,"")</f>
        <v/>
      </c>
      <c r="B27" t="str">
        <f>IF(SUM('Angaben Stationen'!W39:Y39)=3,'Angaben KH-Standort'!$D$26,"")</f>
        <v/>
      </c>
      <c r="C27" t="str">
        <f>IF(SUM('Angaben Stationen'!W39:Y39)=3,'Angaben KH-Standort'!$D$13,"")</f>
        <v/>
      </c>
      <c r="D27" t="s">
        <v>356</v>
      </c>
      <c r="E27" t="str">
        <f>IF(SUM('Angaben Stationen'!W39:Y39)=3,'Angaben Stationen'!D39,"")</f>
        <v/>
      </c>
      <c r="F27" t="str">
        <f>IF(SUM('Angaben Stationen'!W39:Y39)=3,'Angaben Stationen'!C39,"")</f>
        <v/>
      </c>
      <c r="G27" t="str">
        <f>IF(SUM('Angaben Stationen'!W39:Y39)=3,'Angaben Stationen'!E39,"")</f>
        <v/>
      </c>
    </row>
    <row r="28" spans="1:7" x14ac:dyDescent="0.25">
      <c r="A28" t="str">
        <f>IF(SUM('Angaben Stationen'!W40:Y40)=3,'Angaben KH-Standort'!$D$25,"")</f>
        <v/>
      </c>
      <c r="B28" t="str">
        <f>IF(SUM('Angaben Stationen'!W40:Y40)=3,'Angaben KH-Standort'!$D$26,"")</f>
        <v/>
      </c>
      <c r="C28" t="str">
        <f>IF(SUM('Angaben Stationen'!W40:Y40)=3,'Angaben KH-Standort'!$D$13,"")</f>
        <v/>
      </c>
      <c r="D28" t="s">
        <v>356</v>
      </c>
      <c r="E28" t="str">
        <f>IF(SUM('Angaben Stationen'!W40:Y40)=3,'Angaben Stationen'!D40,"")</f>
        <v/>
      </c>
      <c r="F28" t="str">
        <f>IF(SUM('Angaben Stationen'!W40:Y40)=3,'Angaben Stationen'!C40,"")</f>
        <v/>
      </c>
      <c r="G28" t="str">
        <f>IF(SUM('Angaben Stationen'!W40:Y40)=3,'Angaben Stationen'!E40,"")</f>
        <v/>
      </c>
    </row>
    <row r="29" spans="1:7" x14ac:dyDescent="0.25">
      <c r="A29" t="str">
        <f>IF(SUM('Angaben Stationen'!W41:Y41)=3,'Angaben KH-Standort'!$D$25,"")</f>
        <v/>
      </c>
      <c r="B29" t="str">
        <f>IF(SUM('Angaben Stationen'!W41:Y41)=3,'Angaben KH-Standort'!$D$26,"")</f>
        <v/>
      </c>
      <c r="C29" t="str">
        <f>IF(SUM('Angaben Stationen'!W41:Y41)=3,'Angaben KH-Standort'!$D$13,"")</f>
        <v/>
      </c>
      <c r="D29" t="s">
        <v>356</v>
      </c>
      <c r="E29" t="str">
        <f>IF(SUM('Angaben Stationen'!W41:Y41)=3,'Angaben Stationen'!D41,"")</f>
        <v/>
      </c>
      <c r="F29" t="str">
        <f>IF(SUM('Angaben Stationen'!W41:Y41)=3,'Angaben Stationen'!C41,"")</f>
        <v/>
      </c>
      <c r="G29" t="str">
        <f>IF(SUM('Angaben Stationen'!W41:Y41)=3,'Angaben Stationen'!E41,"")</f>
        <v/>
      </c>
    </row>
    <row r="30" spans="1:7" x14ac:dyDescent="0.25">
      <c r="A30" t="str">
        <f>IF(SUM('Angaben Stationen'!W42:Y42)=3,'Angaben KH-Standort'!$D$25,"")</f>
        <v/>
      </c>
      <c r="B30" t="str">
        <f>IF(SUM('Angaben Stationen'!W42:Y42)=3,'Angaben KH-Standort'!$D$26,"")</f>
        <v/>
      </c>
      <c r="C30" t="str">
        <f>IF(SUM('Angaben Stationen'!W42:Y42)=3,'Angaben KH-Standort'!$D$13,"")</f>
        <v/>
      </c>
      <c r="D30" t="s">
        <v>356</v>
      </c>
      <c r="E30" t="str">
        <f>IF(SUM('Angaben Stationen'!W42:Y42)=3,'Angaben Stationen'!D42,"")</f>
        <v/>
      </c>
      <c r="F30" t="str">
        <f>IF(SUM('Angaben Stationen'!W42:Y42)=3,'Angaben Stationen'!C42,"")</f>
        <v/>
      </c>
      <c r="G30" t="str">
        <f>IF(SUM('Angaben Stationen'!W42:Y42)=3,'Angaben Stationen'!E42,"")</f>
        <v/>
      </c>
    </row>
    <row r="31" spans="1:7" x14ac:dyDescent="0.25">
      <c r="A31" t="str">
        <f>IF(SUM('Angaben Stationen'!W43:Y43)=3,'Angaben KH-Standort'!$D$25,"")</f>
        <v/>
      </c>
      <c r="B31" t="str">
        <f>IF(SUM('Angaben Stationen'!W43:Y43)=3,'Angaben KH-Standort'!$D$26,"")</f>
        <v/>
      </c>
      <c r="C31" t="str">
        <f>IF(SUM('Angaben Stationen'!W43:Y43)=3,'Angaben KH-Standort'!$D$13,"")</f>
        <v/>
      </c>
      <c r="D31" t="s">
        <v>356</v>
      </c>
      <c r="E31" t="str">
        <f>IF(SUM('Angaben Stationen'!W43:Y43)=3,'Angaben Stationen'!D43,"")</f>
        <v/>
      </c>
      <c r="F31" t="str">
        <f>IF(SUM('Angaben Stationen'!W43:Y43)=3,'Angaben Stationen'!C43,"")</f>
        <v/>
      </c>
      <c r="G31" t="str">
        <f>IF(SUM('Angaben Stationen'!W43:Y43)=3,'Angaben Stationen'!E43,"")</f>
        <v/>
      </c>
    </row>
    <row r="32" spans="1:7" x14ac:dyDescent="0.25">
      <c r="A32" t="str">
        <f>IF(SUM('Angaben Stationen'!W44:Y44)=3,'Angaben KH-Standort'!$D$25,"")</f>
        <v/>
      </c>
      <c r="B32" t="str">
        <f>IF(SUM('Angaben Stationen'!W44:Y44)=3,'Angaben KH-Standort'!$D$26,"")</f>
        <v/>
      </c>
      <c r="C32" t="str">
        <f>IF(SUM('Angaben Stationen'!W44:Y44)=3,'Angaben KH-Standort'!$D$13,"")</f>
        <v/>
      </c>
      <c r="D32" t="s">
        <v>356</v>
      </c>
      <c r="E32" t="str">
        <f>IF(SUM('Angaben Stationen'!W44:Y44)=3,'Angaben Stationen'!D44,"")</f>
        <v/>
      </c>
      <c r="F32" t="str">
        <f>IF(SUM('Angaben Stationen'!W44:Y44)=3,'Angaben Stationen'!C44,"")</f>
        <v/>
      </c>
      <c r="G32" t="str">
        <f>IF(SUM('Angaben Stationen'!W44:Y44)=3,'Angaben Stationen'!E44,"")</f>
        <v/>
      </c>
    </row>
    <row r="33" spans="1:7" x14ac:dyDescent="0.25">
      <c r="A33" t="str">
        <f>IF(SUM('Angaben Stationen'!W45:Y45)=3,'Angaben KH-Standort'!$D$25,"")</f>
        <v/>
      </c>
      <c r="B33" t="str">
        <f>IF(SUM('Angaben Stationen'!W45:Y45)=3,'Angaben KH-Standort'!$D$26,"")</f>
        <v/>
      </c>
      <c r="C33" t="str">
        <f>IF(SUM('Angaben Stationen'!W45:Y45)=3,'Angaben KH-Standort'!$D$13,"")</f>
        <v/>
      </c>
      <c r="D33" t="s">
        <v>356</v>
      </c>
      <c r="E33" t="str">
        <f>IF(SUM('Angaben Stationen'!W45:Y45)=3,'Angaben Stationen'!D45,"")</f>
        <v/>
      </c>
      <c r="F33" t="str">
        <f>IF(SUM('Angaben Stationen'!W45:Y45)=3,'Angaben Stationen'!C45,"")</f>
        <v/>
      </c>
      <c r="G33" t="str">
        <f>IF(SUM('Angaben Stationen'!W45:Y45)=3,'Angaben Stationen'!E45,"")</f>
        <v/>
      </c>
    </row>
    <row r="34" spans="1:7" x14ac:dyDescent="0.25">
      <c r="A34" t="str">
        <f>IF(SUM('Angaben Stationen'!W46:Y46)=3,'Angaben KH-Standort'!$D$25,"")</f>
        <v/>
      </c>
      <c r="B34" t="str">
        <f>IF(SUM('Angaben Stationen'!W46:Y46)=3,'Angaben KH-Standort'!$D$26,"")</f>
        <v/>
      </c>
      <c r="C34" t="str">
        <f>IF(SUM('Angaben Stationen'!W46:Y46)=3,'Angaben KH-Standort'!$D$13,"")</f>
        <v/>
      </c>
      <c r="D34" t="s">
        <v>356</v>
      </c>
      <c r="E34" t="str">
        <f>IF(SUM('Angaben Stationen'!W46:Y46)=3,'Angaben Stationen'!D46,"")</f>
        <v/>
      </c>
      <c r="F34" t="str">
        <f>IF(SUM('Angaben Stationen'!W46:Y46)=3,'Angaben Stationen'!C46,"")</f>
        <v/>
      </c>
      <c r="G34" t="str">
        <f>IF(SUM('Angaben Stationen'!W46:Y46)=3,'Angaben Stationen'!E46,"")</f>
        <v/>
      </c>
    </row>
    <row r="35" spans="1:7" x14ac:dyDescent="0.25">
      <c r="A35" t="str">
        <f>IF(SUM('Angaben Stationen'!W47:Y47)=3,'Angaben KH-Standort'!$D$25,"")</f>
        <v/>
      </c>
      <c r="B35" t="str">
        <f>IF(SUM('Angaben Stationen'!W47:Y47)=3,'Angaben KH-Standort'!$D$26,"")</f>
        <v/>
      </c>
      <c r="C35" t="str">
        <f>IF(SUM('Angaben Stationen'!W47:Y47)=3,'Angaben KH-Standort'!$D$13,"")</f>
        <v/>
      </c>
      <c r="D35" t="s">
        <v>356</v>
      </c>
      <c r="E35" t="str">
        <f>IF(SUM('Angaben Stationen'!W47:Y47)=3,'Angaben Stationen'!D47,"")</f>
        <v/>
      </c>
      <c r="F35" t="str">
        <f>IF(SUM('Angaben Stationen'!W47:Y47)=3,'Angaben Stationen'!C47,"")</f>
        <v/>
      </c>
      <c r="G35" t="str">
        <f>IF(SUM('Angaben Stationen'!W47:Y47)=3,'Angaben Stationen'!E47,"")</f>
        <v/>
      </c>
    </row>
    <row r="36" spans="1:7" x14ac:dyDescent="0.25">
      <c r="A36" t="str">
        <f>IF(SUM('Angaben Stationen'!W48:Y48)=3,'Angaben KH-Standort'!$D$25,"")</f>
        <v/>
      </c>
      <c r="B36" t="str">
        <f>IF(SUM('Angaben Stationen'!W48:Y48)=3,'Angaben KH-Standort'!$D$26,"")</f>
        <v/>
      </c>
      <c r="C36" t="str">
        <f>IF(SUM('Angaben Stationen'!W48:Y48)=3,'Angaben KH-Standort'!$D$13,"")</f>
        <v/>
      </c>
      <c r="D36" t="s">
        <v>356</v>
      </c>
      <c r="E36" t="str">
        <f>IF(SUM('Angaben Stationen'!W48:Y48)=3,'Angaben Stationen'!D48,"")</f>
        <v/>
      </c>
      <c r="F36" t="str">
        <f>IF(SUM('Angaben Stationen'!W48:Y48)=3,'Angaben Stationen'!C48,"")</f>
        <v/>
      </c>
      <c r="G36" t="str">
        <f>IF(SUM('Angaben Stationen'!W48:Y48)=3,'Angaben Stationen'!E48,"")</f>
        <v/>
      </c>
    </row>
    <row r="37" spans="1:7" x14ac:dyDescent="0.25">
      <c r="A37" t="str">
        <f>IF(SUM('Angaben Stationen'!W49:Y49)=3,'Angaben KH-Standort'!$D$25,"")</f>
        <v/>
      </c>
      <c r="B37" t="str">
        <f>IF(SUM('Angaben Stationen'!W49:Y49)=3,'Angaben KH-Standort'!$D$26,"")</f>
        <v/>
      </c>
      <c r="C37" t="str">
        <f>IF(SUM('Angaben Stationen'!W49:Y49)=3,'Angaben KH-Standort'!$D$13,"")</f>
        <v/>
      </c>
      <c r="D37" t="s">
        <v>356</v>
      </c>
      <c r="E37" t="str">
        <f>IF(SUM('Angaben Stationen'!W49:Y49)=3,'Angaben Stationen'!D49,"")</f>
        <v/>
      </c>
      <c r="F37" t="str">
        <f>IF(SUM('Angaben Stationen'!W49:Y49)=3,'Angaben Stationen'!C49,"")</f>
        <v/>
      </c>
      <c r="G37" t="str">
        <f>IF(SUM('Angaben Stationen'!W49:Y49)=3,'Angaben Stationen'!E49,"")</f>
        <v/>
      </c>
    </row>
    <row r="38" spans="1:7" x14ac:dyDescent="0.25">
      <c r="A38" t="str">
        <f>IF(SUM('Angaben Stationen'!W50:Y50)=3,'Angaben KH-Standort'!$D$25,"")</f>
        <v/>
      </c>
      <c r="B38" t="str">
        <f>IF(SUM('Angaben Stationen'!W50:Y50)=3,'Angaben KH-Standort'!$D$26,"")</f>
        <v/>
      </c>
      <c r="C38" t="str">
        <f>IF(SUM('Angaben Stationen'!W50:Y50)=3,'Angaben KH-Standort'!$D$13,"")</f>
        <v/>
      </c>
      <c r="D38" t="s">
        <v>356</v>
      </c>
      <c r="E38" t="str">
        <f>IF(SUM('Angaben Stationen'!W50:Y50)=3,'Angaben Stationen'!D50,"")</f>
        <v/>
      </c>
      <c r="F38" t="str">
        <f>IF(SUM('Angaben Stationen'!W50:Y50)=3,'Angaben Stationen'!C50,"")</f>
        <v/>
      </c>
      <c r="G38" t="str">
        <f>IF(SUM('Angaben Stationen'!W50:Y50)=3,'Angaben Stationen'!E50,"")</f>
        <v/>
      </c>
    </row>
    <row r="39" spans="1:7" x14ac:dyDescent="0.25">
      <c r="A39" t="str">
        <f>IF(SUM('Angaben Stationen'!W51:Y51)=3,'Angaben KH-Standort'!$D$25,"")</f>
        <v/>
      </c>
      <c r="B39" t="str">
        <f>IF(SUM('Angaben Stationen'!W51:Y51)=3,'Angaben KH-Standort'!$D$26,"")</f>
        <v/>
      </c>
      <c r="C39" t="str">
        <f>IF(SUM('Angaben Stationen'!W51:Y51)=3,'Angaben KH-Standort'!$D$13,"")</f>
        <v/>
      </c>
      <c r="D39" t="s">
        <v>356</v>
      </c>
      <c r="E39" t="str">
        <f>IF(SUM('Angaben Stationen'!W51:Y51)=3,'Angaben Stationen'!D51,"")</f>
        <v/>
      </c>
      <c r="F39" t="str">
        <f>IF(SUM('Angaben Stationen'!W51:Y51)=3,'Angaben Stationen'!C51,"")</f>
        <v/>
      </c>
      <c r="G39" t="str">
        <f>IF(SUM('Angaben Stationen'!W51:Y51)=3,'Angaben Stationen'!E51,"")</f>
        <v/>
      </c>
    </row>
    <row r="40" spans="1:7" x14ac:dyDescent="0.25">
      <c r="A40" t="str">
        <f>IF(SUM('Angaben Stationen'!W52:Y52)=3,'Angaben KH-Standort'!$D$25,"")</f>
        <v/>
      </c>
      <c r="B40" t="str">
        <f>IF(SUM('Angaben Stationen'!W52:Y52)=3,'Angaben KH-Standort'!$D$26,"")</f>
        <v/>
      </c>
      <c r="C40" t="str">
        <f>IF(SUM('Angaben Stationen'!W52:Y52)=3,'Angaben KH-Standort'!$D$13,"")</f>
        <v/>
      </c>
      <c r="D40" t="s">
        <v>356</v>
      </c>
      <c r="E40" t="str">
        <f>IF(SUM('Angaben Stationen'!W52:Y52)=3,'Angaben Stationen'!D52,"")</f>
        <v/>
      </c>
      <c r="F40" t="str">
        <f>IF(SUM('Angaben Stationen'!W52:Y52)=3,'Angaben Stationen'!C52,"")</f>
        <v/>
      </c>
      <c r="G40" t="str">
        <f>IF(SUM('Angaben Stationen'!W52:Y52)=3,'Angaben Stationen'!E52,"")</f>
        <v/>
      </c>
    </row>
    <row r="41" spans="1:7" x14ac:dyDescent="0.25">
      <c r="A41" t="str">
        <f>IF(SUM('Angaben Stationen'!W53:Y53)=3,'Angaben KH-Standort'!$D$25,"")</f>
        <v/>
      </c>
      <c r="B41" t="str">
        <f>IF(SUM('Angaben Stationen'!W53:Y53)=3,'Angaben KH-Standort'!$D$26,"")</f>
        <v/>
      </c>
      <c r="C41" t="str">
        <f>IF(SUM('Angaben Stationen'!W53:Y53)=3,'Angaben KH-Standort'!$D$13,"")</f>
        <v/>
      </c>
      <c r="D41" t="s">
        <v>356</v>
      </c>
      <c r="E41" t="str">
        <f>IF(SUM('Angaben Stationen'!W53:Y53)=3,'Angaben Stationen'!D53,"")</f>
        <v/>
      </c>
      <c r="F41" t="str">
        <f>IF(SUM('Angaben Stationen'!W53:Y53)=3,'Angaben Stationen'!C53,"")</f>
        <v/>
      </c>
      <c r="G41" t="str">
        <f>IF(SUM('Angaben Stationen'!W53:Y53)=3,'Angaben Stationen'!E53,"")</f>
        <v/>
      </c>
    </row>
    <row r="42" spans="1:7" x14ac:dyDescent="0.25">
      <c r="A42" t="str">
        <f>IF(SUM('Angaben Stationen'!W54:Y54)=3,'Angaben KH-Standort'!$D$25,"")</f>
        <v/>
      </c>
      <c r="B42" t="str">
        <f>IF(SUM('Angaben Stationen'!W54:Y54)=3,'Angaben KH-Standort'!$D$26,"")</f>
        <v/>
      </c>
      <c r="C42" t="str">
        <f>IF(SUM('Angaben Stationen'!W54:Y54)=3,'Angaben KH-Standort'!$D$13,"")</f>
        <v/>
      </c>
      <c r="D42" t="s">
        <v>356</v>
      </c>
      <c r="E42" t="str">
        <f>IF(SUM('Angaben Stationen'!W54:Y54)=3,'Angaben Stationen'!D54,"")</f>
        <v/>
      </c>
      <c r="F42" t="str">
        <f>IF(SUM('Angaben Stationen'!W54:Y54)=3,'Angaben Stationen'!C54,"")</f>
        <v/>
      </c>
      <c r="G42" t="str">
        <f>IF(SUM('Angaben Stationen'!W54:Y54)=3,'Angaben Stationen'!E54,"")</f>
        <v/>
      </c>
    </row>
    <row r="43" spans="1:7" x14ac:dyDescent="0.25">
      <c r="A43" t="str">
        <f>IF(SUM('Angaben Stationen'!W55:Y55)=3,'Angaben KH-Standort'!$D$25,"")</f>
        <v/>
      </c>
      <c r="B43" t="str">
        <f>IF(SUM('Angaben Stationen'!W55:Y55)=3,'Angaben KH-Standort'!$D$26,"")</f>
        <v/>
      </c>
      <c r="C43" t="str">
        <f>IF(SUM('Angaben Stationen'!W55:Y55)=3,'Angaben KH-Standort'!$D$13,"")</f>
        <v/>
      </c>
      <c r="D43" t="s">
        <v>356</v>
      </c>
      <c r="E43" t="str">
        <f>IF(SUM('Angaben Stationen'!W55:Y55)=3,'Angaben Stationen'!D55,"")</f>
        <v/>
      </c>
      <c r="F43" t="str">
        <f>IF(SUM('Angaben Stationen'!W55:Y55)=3,'Angaben Stationen'!C55,"")</f>
        <v/>
      </c>
      <c r="G43" t="str">
        <f>IF(SUM('Angaben Stationen'!W55:Y55)=3,'Angaben Stationen'!E55,"")</f>
        <v/>
      </c>
    </row>
    <row r="44" spans="1:7" x14ac:dyDescent="0.25">
      <c r="A44" t="str">
        <f>IF(SUM('Angaben Stationen'!W56:Y56)=3,'Angaben KH-Standort'!$D$25,"")</f>
        <v/>
      </c>
      <c r="B44" t="str">
        <f>IF(SUM('Angaben Stationen'!W56:Y56)=3,'Angaben KH-Standort'!$D$26,"")</f>
        <v/>
      </c>
      <c r="C44" t="str">
        <f>IF(SUM('Angaben Stationen'!W56:Y56)=3,'Angaben KH-Standort'!$D$13,"")</f>
        <v/>
      </c>
      <c r="D44" t="s">
        <v>356</v>
      </c>
      <c r="E44" t="str">
        <f>IF(SUM('Angaben Stationen'!W56:Y56)=3,'Angaben Stationen'!D56,"")</f>
        <v/>
      </c>
      <c r="F44" t="str">
        <f>IF(SUM('Angaben Stationen'!W56:Y56)=3,'Angaben Stationen'!C56,"")</f>
        <v/>
      </c>
      <c r="G44" t="str">
        <f>IF(SUM('Angaben Stationen'!W56:Y56)=3,'Angaben Stationen'!E56,"")</f>
        <v/>
      </c>
    </row>
    <row r="45" spans="1:7" x14ac:dyDescent="0.25">
      <c r="A45" t="str">
        <f>IF(SUM('Angaben Stationen'!W57:Y57)=3,'Angaben KH-Standort'!$D$25,"")</f>
        <v/>
      </c>
      <c r="B45" t="str">
        <f>IF(SUM('Angaben Stationen'!W57:Y57)=3,'Angaben KH-Standort'!$D$26,"")</f>
        <v/>
      </c>
      <c r="C45" t="str">
        <f>IF(SUM('Angaben Stationen'!W57:Y57)=3,'Angaben KH-Standort'!$D$13,"")</f>
        <v/>
      </c>
      <c r="D45" t="s">
        <v>356</v>
      </c>
      <c r="E45" t="str">
        <f>IF(SUM('Angaben Stationen'!W57:Y57)=3,'Angaben Stationen'!D57,"")</f>
        <v/>
      </c>
      <c r="F45" t="str">
        <f>IF(SUM('Angaben Stationen'!W57:Y57)=3,'Angaben Stationen'!C57,"")</f>
        <v/>
      </c>
      <c r="G45" t="str">
        <f>IF(SUM('Angaben Stationen'!W57:Y57)=3,'Angaben Stationen'!E57,"")</f>
        <v/>
      </c>
    </row>
    <row r="46" spans="1:7" x14ac:dyDescent="0.25">
      <c r="A46" t="str">
        <f>IF(SUM('Angaben Stationen'!W58:Y58)=3,'Angaben KH-Standort'!$D$25,"")</f>
        <v/>
      </c>
      <c r="B46" t="str">
        <f>IF(SUM('Angaben Stationen'!W58:Y58)=3,'Angaben KH-Standort'!$D$26,"")</f>
        <v/>
      </c>
      <c r="C46" t="str">
        <f>IF(SUM('Angaben Stationen'!W58:Y58)=3,'Angaben KH-Standort'!$D$13,"")</f>
        <v/>
      </c>
      <c r="D46" t="s">
        <v>356</v>
      </c>
      <c r="E46" t="str">
        <f>IF(SUM('Angaben Stationen'!W58:Y58)=3,'Angaben Stationen'!D58,"")</f>
        <v/>
      </c>
      <c r="F46" t="str">
        <f>IF(SUM('Angaben Stationen'!W58:Y58)=3,'Angaben Stationen'!C58,"")</f>
        <v/>
      </c>
      <c r="G46" t="str">
        <f>IF(SUM('Angaben Stationen'!W58:Y58)=3,'Angaben Stationen'!E58,"")</f>
        <v/>
      </c>
    </row>
    <row r="47" spans="1:7" x14ac:dyDescent="0.25">
      <c r="A47" t="str">
        <f>IF(SUM('Angaben Stationen'!W59:Y59)=3,'Angaben KH-Standort'!$D$25,"")</f>
        <v/>
      </c>
      <c r="B47" t="str">
        <f>IF(SUM('Angaben Stationen'!W59:Y59)=3,'Angaben KH-Standort'!$D$26,"")</f>
        <v/>
      </c>
      <c r="C47" t="str">
        <f>IF(SUM('Angaben Stationen'!W59:Y59)=3,'Angaben KH-Standort'!$D$13,"")</f>
        <v/>
      </c>
      <c r="D47" t="s">
        <v>356</v>
      </c>
      <c r="E47" t="str">
        <f>IF(SUM('Angaben Stationen'!W59:Y59)=3,'Angaben Stationen'!D59,"")</f>
        <v/>
      </c>
      <c r="F47" t="str">
        <f>IF(SUM('Angaben Stationen'!W59:Y59)=3,'Angaben Stationen'!C59,"")</f>
        <v/>
      </c>
      <c r="G47" t="str">
        <f>IF(SUM('Angaben Stationen'!W59:Y59)=3,'Angaben Stationen'!E59,"")</f>
        <v/>
      </c>
    </row>
    <row r="48" spans="1:7" x14ac:dyDescent="0.25">
      <c r="A48" t="str">
        <f>IF(SUM('Angaben Stationen'!W60:Y60)=3,'Angaben KH-Standort'!$D$25,"")</f>
        <v/>
      </c>
      <c r="B48" t="str">
        <f>IF(SUM('Angaben Stationen'!W60:Y60)=3,'Angaben KH-Standort'!$D$26,"")</f>
        <v/>
      </c>
      <c r="C48" t="str">
        <f>IF(SUM('Angaben Stationen'!W60:Y60)=3,'Angaben KH-Standort'!$D$13,"")</f>
        <v/>
      </c>
      <c r="D48" t="s">
        <v>356</v>
      </c>
      <c r="E48" t="str">
        <f>IF(SUM('Angaben Stationen'!W60:Y60)=3,'Angaben Stationen'!D60,"")</f>
        <v/>
      </c>
      <c r="F48" t="str">
        <f>IF(SUM('Angaben Stationen'!W60:Y60)=3,'Angaben Stationen'!C60,"")</f>
        <v/>
      </c>
      <c r="G48" t="str">
        <f>IF(SUM('Angaben Stationen'!W60:Y60)=3,'Angaben Stationen'!E60,"")</f>
        <v/>
      </c>
    </row>
    <row r="49" spans="1:7" x14ac:dyDescent="0.25">
      <c r="A49" t="str">
        <f>IF(SUM('Angaben Stationen'!W61:Y61)=3,'Angaben KH-Standort'!$D$25,"")</f>
        <v/>
      </c>
      <c r="B49" t="str">
        <f>IF(SUM('Angaben Stationen'!W61:Y61)=3,'Angaben KH-Standort'!$D$26,"")</f>
        <v/>
      </c>
      <c r="C49" t="str">
        <f>IF(SUM('Angaben Stationen'!W61:Y61)=3,'Angaben KH-Standort'!$D$13,"")</f>
        <v/>
      </c>
      <c r="D49" t="s">
        <v>356</v>
      </c>
      <c r="E49" t="str">
        <f>IF(SUM('Angaben Stationen'!W61:Y61)=3,'Angaben Stationen'!D61,"")</f>
        <v/>
      </c>
      <c r="F49" t="str">
        <f>IF(SUM('Angaben Stationen'!W61:Y61)=3,'Angaben Stationen'!C61,"")</f>
        <v/>
      </c>
      <c r="G49" t="str">
        <f>IF(SUM('Angaben Stationen'!W61:Y61)=3,'Angaben Stationen'!E61,"")</f>
        <v/>
      </c>
    </row>
    <row r="50" spans="1:7" x14ac:dyDescent="0.25">
      <c r="A50" t="str">
        <f>IF(SUM('Angaben Stationen'!W62:Y62)=3,'Angaben KH-Standort'!$D$25,"")</f>
        <v/>
      </c>
      <c r="B50" t="str">
        <f>IF(SUM('Angaben Stationen'!W62:Y62)=3,'Angaben KH-Standort'!$D$26,"")</f>
        <v/>
      </c>
      <c r="C50" t="str">
        <f>IF(SUM('Angaben Stationen'!W62:Y62)=3,'Angaben KH-Standort'!$D$13,"")</f>
        <v/>
      </c>
      <c r="D50" t="s">
        <v>356</v>
      </c>
      <c r="E50" t="str">
        <f>IF(SUM('Angaben Stationen'!W62:Y62)=3,'Angaben Stationen'!D62,"")</f>
        <v/>
      </c>
      <c r="F50" t="str">
        <f>IF(SUM('Angaben Stationen'!W62:Y62)=3,'Angaben Stationen'!C62,"")</f>
        <v/>
      </c>
      <c r="G50" t="str">
        <f>IF(SUM('Angaben Stationen'!W62:Y62)=3,'Angaben Stationen'!E62,"")</f>
        <v/>
      </c>
    </row>
    <row r="51" spans="1:7" x14ac:dyDescent="0.25">
      <c r="A51" t="str">
        <f>IF(SUM('Angaben Stationen'!W63:Y63)=3,'Angaben KH-Standort'!$D$25,"")</f>
        <v/>
      </c>
      <c r="B51" t="str">
        <f>IF(SUM('Angaben Stationen'!W63:Y63)=3,'Angaben KH-Standort'!$D$26,"")</f>
        <v/>
      </c>
      <c r="C51" t="str">
        <f>IF(SUM('Angaben Stationen'!W63:Y63)=3,'Angaben KH-Standort'!$D$13,"")</f>
        <v/>
      </c>
      <c r="D51" t="s">
        <v>356</v>
      </c>
      <c r="E51" t="str">
        <f>IF(SUM('Angaben Stationen'!W63:Y63)=3,'Angaben Stationen'!D63,"")</f>
        <v/>
      </c>
      <c r="F51" t="str">
        <f>IF(SUM('Angaben Stationen'!W63:Y63)=3,'Angaben Stationen'!C63,"")</f>
        <v/>
      </c>
      <c r="G51" t="str">
        <f>IF(SUM('Angaben Stationen'!W63:Y63)=3,'Angaben Stationen'!E63,"")</f>
        <v/>
      </c>
    </row>
    <row r="52" spans="1:7" x14ac:dyDescent="0.25">
      <c r="A52" t="str">
        <f>IF(SUM('Angaben Stationen'!W64:Y64)=3,'Angaben KH-Standort'!$D$25,"")</f>
        <v/>
      </c>
      <c r="B52" t="str">
        <f>IF(SUM('Angaben Stationen'!W64:Y64)=3,'Angaben KH-Standort'!$D$26,"")</f>
        <v/>
      </c>
      <c r="C52" t="str">
        <f>IF(SUM('Angaben Stationen'!W64:Y64)=3,'Angaben KH-Standort'!$D$13,"")</f>
        <v/>
      </c>
      <c r="D52" t="s">
        <v>356</v>
      </c>
      <c r="E52" t="str">
        <f>IF(SUM('Angaben Stationen'!W64:Y64)=3,'Angaben Stationen'!D64,"")</f>
        <v/>
      </c>
      <c r="F52" t="str">
        <f>IF(SUM('Angaben Stationen'!W64:Y64)=3,'Angaben Stationen'!C64,"")</f>
        <v/>
      </c>
      <c r="G52" t="str">
        <f>IF(SUM('Angaben Stationen'!W64:Y64)=3,'Angaben Stationen'!E64,"")</f>
        <v/>
      </c>
    </row>
    <row r="53" spans="1:7" x14ac:dyDescent="0.25">
      <c r="A53" t="str">
        <f>IF(SUM('Angaben Stationen'!W65:Y65)=3,'Angaben KH-Standort'!$D$25,"")</f>
        <v/>
      </c>
      <c r="B53" t="str">
        <f>IF(SUM('Angaben Stationen'!W65:Y65)=3,'Angaben KH-Standort'!$D$26,"")</f>
        <v/>
      </c>
      <c r="C53" t="str">
        <f>IF(SUM('Angaben Stationen'!W65:Y65)=3,'Angaben KH-Standort'!$D$13,"")</f>
        <v/>
      </c>
      <c r="D53" t="s">
        <v>356</v>
      </c>
      <c r="E53" t="str">
        <f>IF(SUM('Angaben Stationen'!W65:Y65)=3,'Angaben Stationen'!D65,"")</f>
        <v/>
      </c>
      <c r="F53" t="str">
        <f>IF(SUM('Angaben Stationen'!W65:Y65)=3,'Angaben Stationen'!C65,"")</f>
        <v/>
      </c>
      <c r="G53" t="str">
        <f>IF(SUM('Angaben Stationen'!W65:Y65)=3,'Angaben Stationen'!E65,"")</f>
        <v/>
      </c>
    </row>
    <row r="54" spans="1:7" x14ac:dyDescent="0.25">
      <c r="A54" t="str">
        <f>IF(SUM('Angaben Stationen'!W66:Y66)=3,'Angaben KH-Standort'!$D$25,"")</f>
        <v/>
      </c>
      <c r="B54" t="str">
        <f>IF(SUM('Angaben Stationen'!W66:Y66)=3,'Angaben KH-Standort'!$D$26,"")</f>
        <v/>
      </c>
      <c r="C54" t="str">
        <f>IF(SUM('Angaben Stationen'!W66:Y66)=3,'Angaben KH-Standort'!$D$13,"")</f>
        <v/>
      </c>
      <c r="D54" t="s">
        <v>356</v>
      </c>
      <c r="E54" t="str">
        <f>IF(SUM('Angaben Stationen'!W66:Y66)=3,'Angaben Stationen'!D66,"")</f>
        <v/>
      </c>
      <c r="F54" t="str">
        <f>IF(SUM('Angaben Stationen'!W66:Y66)=3,'Angaben Stationen'!C66,"")</f>
        <v/>
      </c>
      <c r="G54" t="str">
        <f>IF(SUM('Angaben Stationen'!W66:Y66)=3,'Angaben Stationen'!E66,"")</f>
        <v/>
      </c>
    </row>
    <row r="55" spans="1:7" x14ac:dyDescent="0.25">
      <c r="A55" t="str">
        <f>IF(SUM('Angaben Stationen'!W67:Y67)=3,'Angaben KH-Standort'!$D$25,"")</f>
        <v/>
      </c>
      <c r="B55" t="str">
        <f>IF(SUM('Angaben Stationen'!W67:Y67)=3,'Angaben KH-Standort'!$D$26,"")</f>
        <v/>
      </c>
      <c r="C55" t="str">
        <f>IF(SUM('Angaben Stationen'!W67:Y67)=3,'Angaben KH-Standort'!$D$13,"")</f>
        <v/>
      </c>
      <c r="D55" t="s">
        <v>356</v>
      </c>
      <c r="E55" t="str">
        <f>IF(SUM('Angaben Stationen'!W67:Y67)=3,'Angaben Stationen'!D67,"")</f>
        <v/>
      </c>
      <c r="F55" t="str">
        <f>IF(SUM('Angaben Stationen'!W67:Y67)=3,'Angaben Stationen'!C67,"")</f>
        <v/>
      </c>
      <c r="G55" t="str">
        <f>IF(SUM('Angaben Stationen'!W67:Y67)=3,'Angaben Stationen'!E67,"")</f>
        <v/>
      </c>
    </row>
    <row r="56" spans="1:7" x14ac:dyDescent="0.25">
      <c r="A56" t="str">
        <f>IF(SUM('Angaben Stationen'!W68:Y68)=3,'Angaben KH-Standort'!$D$25,"")</f>
        <v/>
      </c>
      <c r="B56" t="str">
        <f>IF(SUM('Angaben Stationen'!W68:Y68)=3,'Angaben KH-Standort'!$D$26,"")</f>
        <v/>
      </c>
      <c r="C56" t="str">
        <f>IF(SUM('Angaben Stationen'!W68:Y68)=3,'Angaben KH-Standort'!$D$13,"")</f>
        <v/>
      </c>
      <c r="D56" t="s">
        <v>356</v>
      </c>
      <c r="E56" t="str">
        <f>IF(SUM('Angaben Stationen'!W68:Y68)=3,'Angaben Stationen'!D68,"")</f>
        <v/>
      </c>
      <c r="F56" t="str">
        <f>IF(SUM('Angaben Stationen'!W68:Y68)=3,'Angaben Stationen'!C68,"")</f>
        <v/>
      </c>
      <c r="G56" t="str">
        <f>IF(SUM('Angaben Stationen'!W68:Y68)=3,'Angaben Stationen'!E68,"")</f>
        <v/>
      </c>
    </row>
    <row r="57" spans="1:7" x14ac:dyDescent="0.25">
      <c r="A57" t="str">
        <f>IF(SUM('Angaben Stationen'!W69:Y69)=3,'Angaben KH-Standort'!$D$25,"")</f>
        <v/>
      </c>
      <c r="B57" t="str">
        <f>IF(SUM('Angaben Stationen'!W69:Y69)=3,'Angaben KH-Standort'!$D$26,"")</f>
        <v/>
      </c>
      <c r="C57" t="str">
        <f>IF(SUM('Angaben Stationen'!W69:Y69)=3,'Angaben KH-Standort'!$D$13,"")</f>
        <v/>
      </c>
      <c r="D57" t="s">
        <v>356</v>
      </c>
      <c r="E57" t="str">
        <f>IF(SUM('Angaben Stationen'!W69:Y69)=3,'Angaben Stationen'!D69,"")</f>
        <v/>
      </c>
      <c r="F57" t="str">
        <f>IF(SUM('Angaben Stationen'!W69:Y69)=3,'Angaben Stationen'!C69,"")</f>
        <v/>
      </c>
      <c r="G57" t="str">
        <f>IF(SUM('Angaben Stationen'!W69:Y69)=3,'Angaben Stationen'!E69,"")</f>
        <v/>
      </c>
    </row>
    <row r="58" spans="1:7" x14ac:dyDescent="0.25">
      <c r="A58" t="str">
        <f>IF(SUM('Angaben Stationen'!W70:Y70)=3,'Angaben KH-Standort'!$D$25,"")</f>
        <v/>
      </c>
      <c r="B58" t="str">
        <f>IF(SUM('Angaben Stationen'!W70:Y70)=3,'Angaben KH-Standort'!$D$26,"")</f>
        <v/>
      </c>
      <c r="C58" t="str">
        <f>IF(SUM('Angaben Stationen'!W70:Y70)=3,'Angaben KH-Standort'!$D$13,"")</f>
        <v/>
      </c>
      <c r="D58" t="s">
        <v>356</v>
      </c>
      <c r="E58" t="str">
        <f>IF(SUM('Angaben Stationen'!W70:Y70)=3,'Angaben Stationen'!D70,"")</f>
        <v/>
      </c>
      <c r="F58" t="str">
        <f>IF(SUM('Angaben Stationen'!W70:Y70)=3,'Angaben Stationen'!C70,"")</f>
        <v/>
      </c>
      <c r="G58" t="str">
        <f>IF(SUM('Angaben Stationen'!W70:Y70)=3,'Angaben Stationen'!E70,"")</f>
        <v/>
      </c>
    </row>
    <row r="59" spans="1:7" x14ac:dyDescent="0.25">
      <c r="A59" t="str">
        <f>IF(SUM('Angaben Stationen'!W71:Y71)=3,'Angaben KH-Standort'!$D$25,"")</f>
        <v/>
      </c>
      <c r="B59" t="str">
        <f>IF(SUM('Angaben Stationen'!W71:Y71)=3,'Angaben KH-Standort'!$D$26,"")</f>
        <v/>
      </c>
      <c r="C59" t="str">
        <f>IF(SUM('Angaben Stationen'!W71:Y71)=3,'Angaben KH-Standort'!$D$13,"")</f>
        <v/>
      </c>
      <c r="D59" t="s">
        <v>356</v>
      </c>
      <c r="E59" t="str">
        <f>IF(SUM('Angaben Stationen'!W71:Y71)=3,'Angaben Stationen'!D71,"")</f>
        <v/>
      </c>
      <c r="F59" t="str">
        <f>IF(SUM('Angaben Stationen'!W71:Y71)=3,'Angaben Stationen'!C71,"")</f>
        <v/>
      </c>
      <c r="G59" t="str">
        <f>IF(SUM('Angaben Stationen'!W71:Y71)=3,'Angaben Stationen'!E71,"")</f>
        <v/>
      </c>
    </row>
    <row r="60" spans="1:7" x14ac:dyDescent="0.25">
      <c r="A60" t="str">
        <f>IF(SUM('Angaben Stationen'!W72:Y72)=3,'Angaben KH-Standort'!$D$25,"")</f>
        <v/>
      </c>
      <c r="B60" t="str">
        <f>IF(SUM('Angaben Stationen'!W72:Y72)=3,'Angaben KH-Standort'!$D$26,"")</f>
        <v/>
      </c>
      <c r="C60" t="str">
        <f>IF(SUM('Angaben Stationen'!W72:Y72)=3,'Angaben KH-Standort'!$D$13,"")</f>
        <v/>
      </c>
      <c r="D60" t="s">
        <v>356</v>
      </c>
      <c r="E60" t="str">
        <f>IF(SUM('Angaben Stationen'!W72:Y72)=3,'Angaben Stationen'!D72,"")</f>
        <v/>
      </c>
      <c r="F60" t="str">
        <f>IF(SUM('Angaben Stationen'!W72:Y72)=3,'Angaben Stationen'!C72,"")</f>
        <v/>
      </c>
      <c r="G60" t="str">
        <f>IF(SUM('Angaben Stationen'!W72:Y72)=3,'Angaben Stationen'!E72,"")</f>
        <v/>
      </c>
    </row>
    <row r="61" spans="1:7" x14ac:dyDescent="0.25">
      <c r="A61" t="str">
        <f>IF(SUM('Angaben Stationen'!W73:Y73)=3,'Angaben KH-Standort'!$D$25,"")</f>
        <v/>
      </c>
      <c r="B61" t="str">
        <f>IF(SUM('Angaben Stationen'!W73:Y73)=3,'Angaben KH-Standort'!$D$26,"")</f>
        <v/>
      </c>
      <c r="C61" t="str">
        <f>IF(SUM('Angaben Stationen'!W73:Y73)=3,'Angaben KH-Standort'!$D$13,"")</f>
        <v/>
      </c>
      <c r="D61" t="s">
        <v>356</v>
      </c>
      <c r="E61" t="str">
        <f>IF(SUM('Angaben Stationen'!W73:Y73)=3,'Angaben Stationen'!D73,"")</f>
        <v/>
      </c>
      <c r="F61" t="str">
        <f>IF(SUM('Angaben Stationen'!W73:Y73)=3,'Angaben Stationen'!C73,"")</f>
        <v/>
      </c>
      <c r="G61" t="str">
        <f>IF(SUM('Angaben Stationen'!W73:Y73)=3,'Angaben Stationen'!E73,"")</f>
        <v/>
      </c>
    </row>
    <row r="62" spans="1:7" x14ac:dyDescent="0.25">
      <c r="A62" t="str">
        <f>IF(SUM('Angaben Stationen'!W74:Y74)=3,'Angaben KH-Standort'!$D$25,"")</f>
        <v/>
      </c>
      <c r="B62" t="str">
        <f>IF(SUM('Angaben Stationen'!W74:Y74)=3,'Angaben KH-Standort'!$D$26,"")</f>
        <v/>
      </c>
      <c r="C62" t="str">
        <f>IF(SUM('Angaben Stationen'!W74:Y74)=3,'Angaben KH-Standort'!$D$13,"")</f>
        <v/>
      </c>
      <c r="D62" t="s">
        <v>356</v>
      </c>
      <c r="E62" t="str">
        <f>IF(SUM('Angaben Stationen'!W74:Y74)=3,'Angaben Stationen'!D74,"")</f>
        <v/>
      </c>
      <c r="F62" t="str">
        <f>IF(SUM('Angaben Stationen'!W74:Y74)=3,'Angaben Stationen'!C74,"")</f>
        <v/>
      </c>
      <c r="G62" t="str">
        <f>IF(SUM('Angaben Stationen'!W74:Y74)=3,'Angaben Stationen'!E74,"")</f>
        <v/>
      </c>
    </row>
    <row r="63" spans="1:7" x14ac:dyDescent="0.25">
      <c r="A63" t="str">
        <f>IF(SUM('Angaben Stationen'!W75:Y75)=3,'Angaben KH-Standort'!$D$25,"")</f>
        <v/>
      </c>
      <c r="B63" t="str">
        <f>IF(SUM('Angaben Stationen'!W75:Y75)=3,'Angaben KH-Standort'!$D$26,"")</f>
        <v/>
      </c>
      <c r="C63" t="str">
        <f>IF(SUM('Angaben Stationen'!W75:Y75)=3,'Angaben KH-Standort'!$D$13,"")</f>
        <v/>
      </c>
      <c r="D63" t="s">
        <v>356</v>
      </c>
      <c r="E63" t="str">
        <f>IF(SUM('Angaben Stationen'!W75:Y75)=3,'Angaben Stationen'!D75,"")</f>
        <v/>
      </c>
      <c r="F63" t="str">
        <f>IF(SUM('Angaben Stationen'!W75:Y75)=3,'Angaben Stationen'!C75,"")</f>
        <v/>
      </c>
      <c r="G63" t="str">
        <f>IF(SUM('Angaben Stationen'!W75:Y75)=3,'Angaben Stationen'!E75,"")</f>
        <v/>
      </c>
    </row>
    <row r="64" spans="1:7" x14ac:dyDescent="0.25">
      <c r="A64" t="str">
        <f>IF(SUM('Angaben Stationen'!W76:Y76)=3,'Angaben KH-Standort'!$D$25,"")</f>
        <v/>
      </c>
      <c r="B64" t="str">
        <f>IF(SUM('Angaben Stationen'!W76:Y76)=3,'Angaben KH-Standort'!$D$26,"")</f>
        <v/>
      </c>
      <c r="C64" t="str">
        <f>IF(SUM('Angaben Stationen'!W76:Y76)=3,'Angaben KH-Standort'!$D$13,"")</f>
        <v/>
      </c>
      <c r="D64" t="s">
        <v>356</v>
      </c>
      <c r="E64" t="str">
        <f>IF(SUM('Angaben Stationen'!W76:Y76)=3,'Angaben Stationen'!D76,"")</f>
        <v/>
      </c>
      <c r="F64" t="str">
        <f>IF(SUM('Angaben Stationen'!W76:Y76)=3,'Angaben Stationen'!C76,"")</f>
        <v/>
      </c>
      <c r="G64" t="str">
        <f>IF(SUM('Angaben Stationen'!W76:Y76)=3,'Angaben Stationen'!E76,"")</f>
        <v/>
      </c>
    </row>
    <row r="65" spans="1:7" x14ac:dyDescent="0.25">
      <c r="A65" t="str">
        <f>IF(SUM('Angaben Stationen'!W77:Y77)=3,'Angaben KH-Standort'!$D$25,"")</f>
        <v/>
      </c>
      <c r="B65" t="str">
        <f>IF(SUM('Angaben Stationen'!W77:Y77)=3,'Angaben KH-Standort'!$D$26,"")</f>
        <v/>
      </c>
      <c r="C65" t="str">
        <f>IF(SUM('Angaben Stationen'!W77:Y77)=3,'Angaben KH-Standort'!$D$13,"")</f>
        <v/>
      </c>
      <c r="D65" t="s">
        <v>356</v>
      </c>
      <c r="E65" t="str">
        <f>IF(SUM('Angaben Stationen'!W77:Y77)=3,'Angaben Stationen'!D77,"")</f>
        <v/>
      </c>
      <c r="F65" t="str">
        <f>IF(SUM('Angaben Stationen'!W77:Y77)=3,'Angaben Stationen'!C77,"")</f>
        <v/>
      </c>
      <c r="G65" t="str">
        <f>IF(SUM('Angaben Stationen'!W77:Y77)=3,'Angaben Stationen'!E77,"")</f>
        <v/>
      </c>
    </row>
    <row r="66" spans="1:7" x14ac:dyDescent="0.25">
      <c r="A66" t="str">
        <f>IF(SUM('Angaben Stationen'!W78:Y78)=3,'Angaben KH-Standort'!$D$25,"")</f>
        <v/>
      </c>
      <c r="B66" t="str">
        <f>IF(SUM('Angaben Stationen'!W78:Y78)=3,'Angaben KH-Standort'!$D$26,"")</f>
        <v/>
      </c>
      <c r="C66" t="str">
        <f>IF(SUM('Angaben Stationen'!W78:Y78)=3,'Angaben KH-Standort'!$D$13,"")</f>
        <v/>
      </c>
      <c r="D66" t="s">
        <v>356</v>
      </c>
      <c r="E66" t="str">
        <f>IF(SUM('Angaben Stationen'!W78:Y78)=3,'Angaben Stationen'!D78,"")</f>
        <v/>
      </c>
      <c r="F66" t="str">
        <f>IF(SUM('Angaben Stationen'!W78:Y78)=3,'Angaben Stationen'!C78,"")</f>
        <v/>
      </c>
      <c r="G66" t="str">
        <f>IF(SUM('Angaben Stationen'!W78:Y78)=3,'Angaben Stationen'!E78,"")</f>
        <v/>
      </c>
    </row>
    <row r="67" spans="1:7" x14ac:dyDescent="0.25">
      <c r="A67" t="str">
        <f>IF(SUM('Angaben Stationen'!W79:Y79)=3,'Angaben KH-Standort'!$D$25,"")</f>
        <v/>
      </c>
      <c r="B67" t="str">
        <f>IF(SUM('Angaben Stationen'!W79:Y79)=3,'Angaben KH-Standort'!$D$26,"")</f>
        <v/>
      </c>
      <c r="C67" t="str">
        <f>IF(SUM('Angaben Stationen'!W79:Y79)=3,'Angaben KH-Standort'!$D$13,"")</f>
        <v/>
      </c>
      <c r="D67" t="s">
        <v>356</v>
      </c>
      <c r="E67" t="str">
        <f>IF(SUM('Angaben Stationen'!W79:Y79)=3,'Angaben Stationen'!D79,"")</f>
        <v/>
      </c>
      <c r="F67" t="str">
        <f>IF(SUM('Angaben Stationen'!W79:Y79)=3,'Angaben Stationen'!C79,"")</f>
        <v/>
      </c>
      <c r="G67" t="str">
        <f>IF(SUM('Angaben Stationen'!W79:Y79)=3,'Angaben Stationen'!E79,"")</f>
        <v/>
      </c>
    </row>
    <row r="68" spans="1:7" x14ac:dyDescent="0.25">
      <c r="A68" t="str">
        <f>IF(SUM('Angaben Stationen'!W80:Y80)=3,'Angaben KH-Standort'!$D$25,"")</f>
        <v/>
      </c>
      <c r="B68" t="str">
        <f>IF(SUM('Angaben Stationen'!W80:Y80)=3,'Angaben KH-Standort'!$D$26,"")</f>
        <v/>
      </c>
      <c r="C68" t="str">
        <f>IF(SUM('Angaben Stationen'!W80:Y80)=3,'Angaben KH-Standort'!$D$13,"")</f>
        <v/>
      </c>
      <c r="D68" t="s">
        <v>356</v>
      </c>
      <c r="E68" t="str">
        <f>IF(SUM('Angaben Stationen'!W80:Y80)=3,'Angaben Stationen'!D80,"")</f>
        <v/>
      </c>
      <c r="F68" t="str">
        <f>IF(SUM('Angaben Stationen'!W80:Y80)=3,'Angaben Stationen'!C80,"")</f>
        <v/>
      </c>
      <c r="G68" t="str">
        <f>IF(SUM('Angaben Stationen'!W80:Y80)=3,'Angaben Stationen'!E80,"")</f>
        <v/>
      </c>
    </row>
    <row r="69" spans="1:7" x14ac:dyDescent="0.25">
      <c r="A69" t="str">
        <f>IF(SUM('Angaben Stationen'!W81:Y81)=3,'Angaben KH-Standort'!$D$25,"")</f>
        <v/>
      </c>
      <c r="B69" t="str">
        <f>IF(SUM('Angaben Stationen'!W81:Y81)=3,'Angaben KH-Standort'!$D$26,"")</f>
        <v/>
      </c>
      <c r="C69" t="str">
        <f>IF(SUM('Angaben Stationen'!W81:Y81)=3,'Angaben KH-Standort'!$D$13,"")</f>
        <v/>
      </c>
      <c r="D69" t="s">
        <v>356</v>
      </c>
      <c r="E69" t="str">
        <f>IF(SUM('Angaben Stationen'!W81:Y81)=3,'Angaben Stationen'!D81,"")</f>
        <v/>
      </c>
      <c r="F69" t="str">
        <f>IF(SUM('Angaben Stationen'!W81:Y81)=3,'Angaben Stationen'!C81,"")</f>
        <v/>
      </c>
      <c r="G69" t="str">
        <f>IF(SUM('Angaben Stationen'!W81:Y81)=3,'Angaben Stationen'!E81,"")</f>
        <v/>
      </c>
    </row>
    <row r="70" spans="1:7" x14ac:dyDescent="0.25">
      <c r="A70" t="str">
        <f>IF(SUM('Angaben Stationen'!W82:Y82)=3,'Angaben KH-Standort'!$D$25,"")</f>
        <v/>
      </c>
      <c r="B70" t="str">
        <f>IF(SUM('Angaben Stationen'!W82:Y82)=3,'Angaben KH-Standort'!$D$26,"")</f>
        <v/>
      </c>
      <c r="C70" t="str">
        <f>IF(SUM('Angaben Stationen'!W82:Y82)=3,'Angaben KH-Standort'!$D$13,"")</f>
        <v/>
      </c>
      <c r="D70" t="s">
        <v>356</v>
      </c>
      <c r="E70" t="str">
        <f>IF(SUM('Angaben Stationen'!W82:Y82)=3,'Angaben Stationen'!D82,"")</f>
        <v/>
      </c>
      <c r="F70" t="str">
        <f>IF(SUM('Angaben Stationen'!W82:Y82)=3,'Angaben Stationen'!C82,"")</f>
        <v/>
      </c>
      <c r="G70" t="str">
        <f>IF(SUM('Angaben Stationen'!W82:Y82)=3,'Angaben Stationen'!E82,"")</f>
        <v/>
      </c>
    </row>
    <row r="71" spans="1:7" x14ac:dyDescent="0.25">
      <c r="A71" t="str">
        <f>IF(SUM('Angaben Stationen'!W83:Y83)=3,'Angaben KH-Standort'!$D$25,"")</f>
        <v/>
      </c>
      <c r="B71" t="str">
        <f>IF(SUM('Angaben Stationen'!W83:Y83)=3,'Angaben KH-Standort'!$D$26,"")</f>
        <v/>
      </c>
      <c r="C71" t="str">
        <f>IF(SUM('Angaben Stationen'!W83:Y83)=3,'Angaben KH-Standort'!$D$13,"")</f>
        <v/>
      </c>
      <c r="D71" t="s">
        <v>356</v>
      </c>
      <c r="E71" t="str">
        <f>IF(SUM('Angaben Stationen'!W83:Y83)=3,'Angaben Stationen'!D83,"")</f>
        <v/>
      </c>
      <c r="F71" t="str">
        <f>IF(SUM('Angaben Stationen'!W83:Y83)=3,'Angaben Stationen'!C83,"")</f>
        <v/>
      </c>
      <c r="G71" t="str">
        <f>IF(SUM('Angaben Stationen'!W83:Y83)=3,'Angaben Stationen'!E83,"")</f>
        <v/>
      </c>
    </row>
    <row r="72" spans="1:7" x14ac:dyDescent="0.25">
      <c r="A72" t="str">
        <f>IF(SUM('Angaben Stationen'!W84:Y84)=3,'Angaben KH-Standort'!$D$25,"")</f>
        <v/>
      </c>
      <c r="B72" t="str">
        <f>IF(SUM('Angaben Stationen'!W84:Y84)=3,'Angaben KH-Standort'!$D$26,"")</f>
        <v/>
      </c>
      <c r="C72" t="str">
        <f>IF(SUM('Angaben Stationen'!W84:Y84)=3,'Angaben KH-Standort'!$D$13,"")</f>
        <v/>
      </c>
      <c r="D72" t="s">
        <v>356</v>
      </c>
      <c r="E72" t="str">
        <f>IF(SUM('Angaben Stationen'!W84:Y84)=3,'Angaben Stationen'!D84,"")</f>
        <v/>
      </c>
      <c r="F72" t="str">
        <f>IF(SUM('Angaben Stationen'!W84:Y84)=3,'Angaben Stationen'!C84,"")</f>
        <v/>
      </c>
      <c r="G72" t="str">
        <f>IF(SUM('Angaben Stationen'!W84:Y84)=3,'Angaben Stationen'!E84,"")</f>
        <v/>
      </c>
    </row>
    <row r="73" spans="1:7" x14ac:dyDescent="0.25">
      <c r="A73" t="str">
        <f>IF(SUM('Angaben Stationen'!W85:Y85)=3,'Angaben KH-Standort'!$D$25,"")</f>
        <v/>
      </c>
      <c r="B73" t="str">
        <f>IF(SUM('Angaben Stationen'!W85:Y85)=3,'Angaben KH-Standort'!$D$26,"")</f>
        <v/>
      </c>
      <c r="C73" t="str">
        <f>IF(SUM('Angaben Stationen'!W85:Y85)=3,'Angaben KH-Standort'!$D$13,"")</f>
        <v/>
      </c>
      <c r="D73" t="s">
        <v>356</v>
      </c>
      <c r="E73" t="str">
        <f>IF(SUM('Angaben Stationen'!W85:Y85)=3,'Angaben Stationen'!D85,"")</f>
        <v/>
      </c>
      <c r="F73" t="str">
        <f>IF(SUM('Angaben Stationen'!W85:Y85)=3,'Angaben Stationen'!C85,"")</f>
        <v/>
      </c>
      <c r="G73" t="str">
        <f>IF(SUM('Angaben Stationen'!W85:Y85)=3,'Angaben Stationen'!E85,"")</f>
        <v/>
      </c>
    </row>
    <row r="74" spans="1:7" x14ac:dyDescent="0.25">
      <c r="A74" t="str">
        <f>IF(SUM('Angaben Stationen'!W86:Y86)=3,'Angaben KH-Standort'!$D$25,"")</f>
        <v/>
      </c>
      <c r="B74" t="str">
        <f>IF(SUM('Angaben Stationen'!W86:Y86)=3,'Angaben KH-Standort'!$D$26,"")</f>
        <v/>
      </c>
      <c r="C74" t="str">
        <f>IF(SUM('Angaben Stationen'!W86:Y86)=3,'Angaben KH-Standort'!$D$13,"")</f>
        <v/>
      </c>
      <c r="D74" t="s">
        <v>356</v>
      </c>
      <c r="E74" t="str">
        <f>IF(SUM('Angaben Stationen'!W86:Y86)=3,'Angaben Stationen'!D86,"")</f>
        <v/>
      </c>
      <c r="F74" t="str">
        <f>IF(SUM('Angaben Stationen'!W86:Y86)=3,'Angaben Stationen'!C86,"")</f>
        <v/>
      </c>
      <c r="G74" t="str">
        <f>IF(SUM('Angaben Stationen'!W86:Y86)=3,'Angaben Stationen'!E86,"")</f>
        <v/>
      </c>
    </row>
    <row r="75" spans="1:7" x14ac:dyDescent="0.25">
      <c r="A75" t="str">
        <f>IF(SUM('Angaben Stationen'!W87:Y87)=3,'Angaben KH-Standort'!$D$25,"")</f>
        <v/>
      </c>
      <c r="B75" t="str">
        <f>IF(SUM('Angaben Stationen'!W87:Y87)=3,'Angaben KH-Standort'!$D$26,"")</f>
        <v/>
      </c>
      <c r="C75" t="str">
        <f>IF(SUM('Angaben Stationen'!W87:Y87)=3,'Angaben KH-Standort'!$D$13,"")</f>
        <v/>
      </c>
      <c r="D75" t="s">
        <v>356</v>
      </c>
      <c r="E75" t="str">
        <f>IF(SUM('Angaben Stationen'!W87:Y87)=3,'Angaben Stationen'!D87,"")</f>
        <v/>
      </c>
      <c r="F75" t="str">
        <f>IF(SUM('Angaben Stationen'!W87:Y87)=3,'Angaben Stationen'!C87,"")</f>
        <v/>
      </c>
      <c r="G75" t="str">
        <f>IF(SUM('Angaben Stationen'!W87:Y87)=3,'Angaben Stationen'!E87,"")</f>
        <v/>
      </c>
    </row>
    <row r="76" spans="1:7" x14ac:dyDescent="0.25">
      <c r="A76" t="str">
        <f>IF(SUM('Angaben Stationen'!W88:Y88)=3,'Angaben KH-Standort'!$D$25,"")</f>
        <v/>
      </c>
      <c r="B76" t="str">
        <f>IF(SUM('Angaben Stationen'!W88:Y88)=3,'Angaben KH-Standort'!$D$26,"")</f>
        <v/>
      </c>
      <c r="C76" t="str">
        <f>IF(SUM('Angaben Stationen'!W88:Y88)=3,'Angaben KH-Standort'!$D$13,"")</f>
        <v/>
      </c>
      <c r="D76" t="s">
        <v>356</v>
      </c>
      <c r="E76" t="str">
        <f>IF(SUM('Angaben Stationen'!W88:Y88)=3,'Angaben Stationen'!D88,"")</f>
        <v/>
      </c>
      <c r="F76" t="str">
        <f>IF(SUM('Angaben Stationen'!W88:Y88)=3,'Angaben Stationen'!C88,"")</f>
        <v/>
      </c>
      <c r="G76" t="str">
        <f>IF(SUM('Angaben Stationen'!W88:Y88)=3,'Angaben Stationen'!E88,"")</f>
        <v/>
      </c>
    </row>
    <row r="77" spans="1:7" x14ac:dyDescent="0.25">
      <c r="A77" t="str">
        <f>IF(SUM('Angaben Stationen'!W89:Y89)=3,'Angaben KH-Standort'!$D$25,"")</f>
        <v/>
      </c>
      <c r="B77" t="str">
        <f>IF(SUM('Angaben Stationen'!W89:Y89)=3,'Angaben KH-Standort'!$D$26,"")</f>
        <v/>
      </c>
      <c r="C77" t="str">
        <f>IF(SUM('Angaben Stationen'!W89:Y89)=3,'Angaben KH-Standort'!$D$13,"")</f>
        <v/>
      </c>
      <c r="D77" t="s">
        <v>356</v>
      </c>
      <c r="E77" t="str">
        <f>IF(SUM('Angaben Stationen'!W89:Y89)=3,'Angaben Stationen'!D89,"")</f>
        <v/>
      </c>
      <c r="F77" t="str">
        <f>IF(SUM('Angaben Stationen'!W89:Y89)=3,'Angaben Stationen'!C89,"")</f>
        <v/>
      </c>
      <c r="G77" t="str">
        <f>IF(SUM('Angaben Stationen'!W89:Y89)=3,'Angaben Stationen'!E89,"")</f>
        <v/>
      </c>
    </row>
    <row r="78" spans="1:7" x14ac:dyDescent="0.25">
      <c r="A78" t="str">
        <f>IF(SUM('Angaben Stationen'!W90:Y90)=3,'Angaben KH-Standort'!$D$25,"")</f>
        <v/>
      </c>
      <c r="B78" t="str">
        <f>IF(SUM('Angaben Stationen'!W90:Y90)=3,'Angaben KH-Standort'!$D$26,"")</f>
        <v/>
      </c>
      <c r="C78" t="str">
        <f>IF(SUM('Angaben Stationen'!W90:Y90)=3,'Angaben KH-Standort'!$D$13,"")</f>
        <v/>
      </c>
      <c r="D78" t="s">
        <v>356</v>
      </c>
      <c r="E78" t="str">
        <f>IF(SUM('Angaben Stationen'!W90:Y90)=3,'Angaben Stationen'!D90,"")</f>
        <v/>
      </c>
      <c r="F78" t="str">
        <f>IF(SUM('Angaben Stationen'!W90:Y90)=3,'Angaben Stationen'!C90,"")</f>
        <v/>
      </c>
      <c r="G78" t="str">
        <f>IF(SUM('Angaben Stationen'!W90:Y90)=3,'Angaben Stationen'!E90,"")</f>
        <v/>
      </c>
    </row>
    <row r="79" spans="1:7" x14ac:dyDescent="0.25">
      <c r="A79" t="str">
        <f>IF(SUM('Angaben Stationen'!W91:Y91)=3,'Angaben KH-Standort'!$D$25,"")</f>
        <v/>
      </c>
      <c r="B79" t="str">
        <f>IF(SUM('Angaben Stationen'!W91:Y91)=3,'Angaben KH-Standort'!$D$26,"")</f>
        <v/>
      </c>
      <c r="C79" t="str">
        <f>IF(SUM('Angaben Stationen'!W91:Y91)=3,'Angaben KH-Standort'!$D$13,"")</f>
        <v/>
      </c>
      <c r="D79" t="s">
        <v>356</v>
      </c>
      <c r="E79" t="str">
        <f>IF(SUM('Angaben Stationen'!W91:Y91)=3,'Angaben Stationen'!D91,"")</f>
        <v/>
      </c>
      <c r="F79" t="str">
        <f>IF(SUM('Angaben Stationen'!W91:Y91)=3,'Angaben Stationen'!C91,"")</f>
        <v/>
      </c>
      <c r="G79" t="str">
        <f>IF(SUM('Angaben Stationen'!W91:Y91)=3,'Angaben Stationen'!E91,"")</f>
        <v/>
      </c>
    </row>
    <row r="80" spans="1:7" x14ac:dyDescent="0.25">
      <c r="A80" t="str">
        <f>IF(SUM('Angaben Stationen'!W92:Y92)=3,'Angaben KH-Standort'!$D$25,"")</f>
        <v/>
      </c>
      <c r="B80" t="str">
        <f>IF(SUM('Angaben Stationen'!W92:Y92)=3,'Angaben KH-Standort'!$D$26,"")</f>
        <v/>
      </c>
      <c r="C80" t="str">
        <f>IF(SUM('Angaben Stationen'!W92:Y92)=3,'Angaben KH-Standort'!$D$13,"")</f>
        <v/>
      </c>
      <c r="D80" t="s">
        <v>356</v>
      </c>
      <c r="E80" t="str">
        <f>IF(SUM('Angaben Stationen'!W92:Y92)=3,'Angaben Stationen'!D92,"")</f>
        <v/>
      </c>
      <c r="F80" t="str">
        <f>IF(SUM('Angaben Stationen'!W92:Y92)=3,'Angaben Stationen'!C92,"")</f>
        <v/>
      </c>
      <c r="G80" t="str">
        <f>IF(SUM('Angaben Stationen'!W92:Y92)=3,'Angaben Stationen'!E92,"")</f>
        <v/>
      </c>
    </row>
    <row r="81" spans="1:7" x14ac:dyDescent="0.25">
      <c r="A81" t="str">
        <f>IF(SUM('Angaben Stationen'!W93:Y93)=3,'Angaben KH-Standort'!$D$25,"")</f>
        <v/>
      </c>
      <c r="B81" t="str">
        <f>IF(SUM('Angaben Stationen'!W93:Y93)=3,'Angaben KH-Standort'!$D$26,"")</f>
        <v/>
      </c>
      <c r="C81" t="str">
        <f>IF(SUM('Angaben Stationen'!W93:Y93)=3,'Angaben KH-Standort'!$D$13,"")</f>
        <v/>
      </c>
      <c r="D81" t="s">
        <v>356</v>
      </c>
      <c r="E81" t="str">
        <f>IF(SUM('Angaben Stationen'!W93:Y93)=3,'Angaben Stationen'!D93,"")</f>
        <v/>
      </c>
      <c r="F81" t="str">
        <f>IF(SUM('Angaben Stationen'!W93:Y93)=3,'Angaben Stationen'!C93,"")</f>
        <v/>
      </c>
      <c r="G81" t="str">
        <f>IF(SUM('Angaben Stationen'!W93:Y93)=3,'Angaben Stationen'!E93,"")</f>
        <v/>
      </c>
    </row>
    <row r="82" spans="1:7" x14ac:dyDescent="0.25">
      <c r="A82" t="str">
        <f>IF(SUM('Angaben Stationen'!W94:Y94)=3,'Angaben KH-Standort'!$D$25,"")</f>
        <v/>
      </c>
      <c r="B82" t="str">
        <f>IF(SUM('Angaben Stationen'!W94:Y94)=3,'Angaben KH-Standort'!$D$26,"")</f>
        <v/>
      </c>
      <c r="C82" t="str">
        <f>IF(SUM('Angaben Stationen'!W94:Y94)=3,'Angaben KH-Standort'!$D$13,"")</f>
        <v/>
      </c>
      <c r="D82" t="s">
        <v>356</v>
      </c>
      <c r="E82" t="str">
        <f>IF(SUM('Angaben Stationen'!W94:Y94)=3,'Angaben Stationen'!D94,"")</f>
        <v/>
      </c>
      <c r="F82" t="str">
        <f>IF(SUM('Angaben Stationen'!W94:Y94)=3,'Angaben Stationen'!C94,"")</f>
        <v/>
      </c>
      <c r="G82" t="str">
        <f>IF(SUM('Angaben Stationen'!W94:Y94)=3,'Angaben Stationen'!E94,"")</f>
        <v/>
      </c>
    </row>
    <row r="83" spans="1:7" x14ac:dyDescent="0.25">
      <c r="A83" t="str">
        <f>IF(SUM('Angaben Stationen'!W95:Y95)=3,'Angaben KH-Standort'!$D$25,"")</f>
        <v/>
      </c>
      <c r="B83" t="str">
        <f>IF(SUM('Angaben Stationen'!W95:Y95)=3,'Angaben KH-Standort'!$D$26,"")</f>
        <v/>
      </c>
      <c r="C83" t="str">
        <f>IF(SUM('Angaben Stationen'!W95:Y95)=3,'Angaben KH-Standort'!$D$13,"")</f>
        <v/>
      </c>
      <c r="D83" t="s">
        <v>356</v>
      </c>
      <c r="E83" t="str">
        <f>IF(SUM('Angaben Stationen'!W95:Y95)=3,'Angaben Stationen'!D95,"")</f>
        <v/>
      </c>
      <c r="F83" t="str">
        <f>IF(SUM('Angaben Stationen'!W95:Y95)=3,'Angaben Stationen'!C95,"")</f>
        <v/>
      </c>
      <c r="G83" t="str">
        <f>IF(SUM('Angaben Stationen'!W95:Y95)=3,'Angaben Stationen'!E95,"")</f>
        <v/>
      </c>
    </row>
    <row r="84" spans="1:7" x14ac:dyDescent="0.25">
      <c r="A84" t="str">
        <f>IF(SUM('Angaben Stationen'!W96:Y96)=3,'Angaben KH-Standort'!$D$25,"")</f>
        <v/>
      </c>
      <c r="B84" t="str">
        <f>IF(SUM('Angaben Stationen'!W96:Y96)=3,'Angaben KH-Standort'!$D$26,"")</f>
        <v/>
      </c>
      <c r="C84" t="str">
        <f>IF(SUM('Angaben Stationen'!W96:Y96)=3,'Angaben KH-Standort'!$D$13,"")</f>
        <v/>
      </c>
      <c r="D84" t="s">
        <v>356</v>
      </c>
      <c r="E84" t="str">
        <f>IF(SUM('Angaben Stationen'!W96:Y96)=3,'Angaben Stationen'!D96,"")</f>
        <v/>
      </c>
      <c r="F84" t="str">
        <f>IF(SUM('Angaben Stationen'!W96:Y96)=3,'Angaben Stationen'!C96,"")</f>
        <v/>
      </c>
      <c r="G84" t="str">
        <f>IF(SUM('Angaben Stationen'!W96:Y96)=3,'Angaben Stationen'!E96,"")</f>
        <v/>
      </c>
    </row>
    <row r="85" spans="1:7" x14ac:dyDescent="0.25">
      <c r="A85" t="str">
        <f>IF(SUM('Angaben Stationen'!W97:Y97)=3,'Angaben KH-Standort'!$D$25,"")</f>
        <v/>
      </c>
      <c r="B85" t="str">
        <f>IF(SUM('Angaben Stationen'!W97:Y97)=3,'Angaben KH-Standort'!$D$26,"")</f>
        <v/>
      </c>
      <c r="C85" t="str">
        <f>IF(SUM('Angaben Stationen'!W97:Y97)=3,'Angaben KH-Standort'!$D$13,"")</f>
        <v/>
      </c>
      <c r="D85" t="s">
        <v>356</v>
      </c>
      <c r="E85" t="str">
        <f>IF(SUM('Angaben Stationen'!W97:Y97)=3,'Angaben Stationen'!D97,"")</f>
        <v/>
      </c>
      <c r="F85" t="str">
        <f>IF(SUM('Angaben Stationen'!W97:Y97)=3,'Angaben Stationen'!C97,"")</f>
        <v/>
      </c>
      <c r="G85" t="str">
        <f>IF(SUM('Angaben Stationen'!W97:Y97)=3,'Angaben Stationen'!E97,"")</f>
        <v/>
      </c>
    </row>
    <row r="86" spans="1:7" x14ac:dyDescent="0.25">
      <c r="A86" t="str">
        <f>IF(SUM('Angaben Stationen'!W98:Y98)=3,'Angaben KH-Standort'!$D$25,"")</f>
        <v/>
      </c>
      <c r="B86" t="str">
        <f>IF(SUM('Angaben Stationen'!W98:Y98)=3,'Angaben KH-Standort'!$D$26,"")</f>
        <v/>
      </c>
      <c r="C86" t="str">
        <f>IF(SUM('Angaben Stationen'!W98:Y98)=3,'Angaben KH-Standort'!$D$13,"")</f>
        <v/>
      </c>
      <c r="D86" t="s">
        <v>356</v>
      </c>
      <c r="E86" t="str">
        <f>IF(SUM('Angaben Stationen'!W98:Y98)=3,'Angaben Stationen'!D98,"")</f>
        <v/>
      </c>
      <c r="F86" t="str">
        <f>IF(SUM('Angaben Stationen'!W98:Y98)=3,'Angaben Stationen'!C98,"")</f>
        <v/>
      </c>
      <c r="G86" t="str">
        <f>IF(SUM('Angaben Stationen'!W98:Y98)=3,'Angaben Stationen'!E98,"")</f>
        <v/>
      </c>
    </row>
    <row r="87" spans="1:7" x14ac:dyDescent="0.25">
      <c r="A87" t="str">
        <f>IF(SUM('Angaben Stationen'!W99:Y99)=3,'Angaben KH-Standort'!$D$25,"")</f>
        <v/>
      </c>
      <c r="B87" t="str">
        <f>IF(SUM('Angaben Stationen'!W99:Y99)=3,'Angaben KH-Standort'!$D$26,"")</f>
        <v/>
      </c>
      <c r="C87" t="str">
        <f>IF(SUM('Angaben Stationen'!W99:Y99)=3,'Angaben KH-Standort'!$D$13,"")</f>
        <v/>
      </c>
      <c r="D87" t="s">
        <v>356</v>
      </c>
      <c r="E87" t="str">
        <f>IF(SUM('Angaben Stationen'!W99:Y99)=3,'Angaben Stationen'!D99,"")</f>
        <v/>
      </c>
      <c r="F87" t="str">
        <f>IF(SUM('Angaben Stationen'!W99:Y99)=3,'Angaben Stationen'!C99,"")</f>
        <v/>
      </c>
      <c r="G87" t="str">
        <f>IF(SUM('Angaben Stationen'!W99:Y99)=3,'Angaben Stationen'!E99,"")</f>
        <v/>
      </c>
    </row>
    <row r="88" spans="1:7" x14ac:dyDescent="0.25">
      <c r="A88" t="str">
        <f>IF(SUM('Angaben Stationen'!W100:Y100)=3,'Angaben KH-Standort'!$D$25,"")</f>
        <v/>
      </c>
      <c r="B88" t="str">
        <f>IF(SUM('Angaben Stationen'!W100:Y100)=3,'Angaben KH-Standort'!$D$26,"")</f>
        <v/>
      </c>
      <c r="C88" t="str">
        <f>IF(SUM('Angaben Stationen'!W100:Y100)=3,'Angaben KH-Standort'!$D$13,"")</f>
        <v/>
      </c>
      <c r="D88" t="s">
        <v>356</v>
      </c>
      <c r="E88" t="str">
        <f>IF(SUM('Angaben Stationen'!W100:Y100)=3,'Angaben Stationen'!D100,"")</f>
        <v/>
      </c>
      <c r="F88" t="str">
        <f>IF(SUM('Angaben Stationen'!W100:Y100)=3,'Angaben Stationen'!C100,"")</f>
        <v/>
      </c>
      <c r="G88" t="str">
        <f>IF(SUM('Angaben Stationen'!W100:Y100)=3,'Angaben Stationen'!E100,"")</f>
        <v/>
      </c>
    </row>
    <row r="89" spans="1:7" x14ac:dyDescent="0.25">
      <c r="A89" t="str">
        <f>IF(SUM('Angaben Stationen'!W101:Y101)=3,'Angaben KH-Standort'!$D$25,"")</f>
        <v/>
      </c>
      <c r="B89" t="str">
        <f>IF(SUM('Angaben Stationen'!W101:Y101)=3,'Angaben KH-Standort'!$D$26,"")</f>
        <v/>
      </c>
      <c r="C89" t="str">
        <f>IF(SUM('Angaben Stationen'!W101:Y101)=3,'Angaben KH-Standort'!$D$13,"")</f>
        <v/>
      </c>
      <c r="D89" t="s">
        <v>356</v>
      </c>
      <c r="E89" t="str">
        <f>IF(SUM('Angaben Stationen'!W101:Y101)=3,'Angaben Stationen'!D101,"")</f>
        <v/>
      </c>
      <c r="F89" t="str">
        <f>IF(SUM('Angaben Stationen'!W101:Y101)=3,'Angaben Stationen'!C101,"")</f>
        <v/>
      </c>
      <c r="G89" t="str">
        <f>IF(SUM('Angaben Stationen'!W101:Y101)=3,'Angaben Stationen'!E101,"")</f>
        <v/>
      </c>
    </row>
    <row r="90" spans="1:7" x14ac:dyDescent="0.25">
      <c r="A90" t="str">
        <f>IF(SUM('Angaben Stationen'!W102:Y102)=3,'Angaben KH-Standort'!$D$25,"")</f>
        <v/>
      </c>
      <c r="B90" t="str">
        <f>IF(SUM('Angaben Stationen'!W102:Y102)=3,'Angaben KH-Standort'!$D$26,"")</f>
        <v/>
      </c>
      <c r="C90" t="str">
        <f>IF(SUM('Angaben Stationen'!W102:Y102)=3,'Angaben KH-Standort'!$D$13,"")</f>
        <v/>
      </c>
      <c r="D90" t="s">
        <v>356</v>
      </c>
      <c r="E90" t="str">
        <f>IF(SUM('Angaben Stationen'!W102:Y102)=3,'Angaben Stationen'!D102,"")</f>
        <v/>
      </c>
      <c r="F90" t="str">
        <f>IF(SUM('Angaben Stationen'!W102:Y102)=3,'Angaben Stationen'!C102,"")</f>
        <v/>
      </c>
      <c r="G90" t="str">
        <f>IF(SUM('Angaben Stationen'!W102:Y102)=3,'Angaben Stationen'!E102,"")</f>
        <v/>
      </c>
    </row>
    <row r="91" spans="1:7" x14ac:dyDescent="0.25">
      <c r="A91" t="str">
        <f>IF(SUM('Angaben Stationen'!W103:Y103)=3,'Angaben KH-Standort'!$D$25,"")</f>
        <v/>
      </c>
      <c r="B91" t="str">
        <f>IF(SUM('Angaben Stationen'!W103:Y103)=3,'Angaben KH-Standort'!$D$26,"")</f>
        <v/>
      </c>
      <c r="C91" t="str">
        <f>IF(SUM('Angaben Stationen'!W103:Y103)=3,'Angaben KH-Standort'!$D$13,"")</f>
        <v/>
      </c>
      <c r="D91" t="s">
        <v>356</v>
      </c>
      <c r="E91" t="str">
        <f>IF(SUM('Angaben Stationen'!W103:Y103)=3,'Angaben Stationen'!D103,"")</f>
        <v/>
      </c>
      <c r="F91" t="str">
        <f>IF(SUM('Angaben Stationen'!W103:Y103)=3,'Angaben Stationen'!C103,"")</f>
        <v/>
      </c>
      <c r="G91" t="str">
        <f>IF(SUM('Angaben Stationen'!W103:Y103)=3,'Angaben Stationen'!E103,"")</f>
        <v/>
      </c>
    </row>
    <row r="92" spans="1:7" x14ac:dyDescent="0.25">
      <c r="A92" t="str">
        <f>IF(SUM('Angaben Stationen'!W104:Y104)=3,'Angaben KH-Standort'!$D$25,"")</f>
        <v/>
      </c>
      <c r="B92" t="str">
        <f>IF(SUM('Angaben Stationen'!W104:Y104)=3,'Angaben KH-Standort'!$D$26,"")</f>
        <v/>
      </c>
      <c r="C92" t="str">
        <f>IF(SUM('Angaben Stationen'!W104:Y104)=3,'Angaben KH-Standort'!$D$13,"")</f>
        <v/>
      </c>
      <c r="D92" t="s">
        <v>356</v>
      </c>
      <c r="E92" t="str">
        <f>IF(SUM('Angaben Stationen'!W104:Y104)=3,'Angaben Stationen'!D104,"")</f>
        <v/>
      </c>
      <c r="F92" t="str">
        <f>IF(SUM('Angaben Stationen'!W104:Y104)=3,'Angaben Stationen'!C104,"")</f>
        <v/>
      </c>
      <c r="G92" t="str">
        <f>IF(SUM('Angaben Stationen'!W104:Y104)=3,'Angaben Stationen'!E104,"")</f>
        <v/>
      </c>
    </row>
    <row r="93" spans="1:7" x14ac:dyDescent="0.25">
      <c r="A93" t="str">
        <f>IF(SUM('Angaben Stationen'!W105:Y105)=3,'Angaben KH-Standort'!$D$25,"")</f>
        <v/>
      </c>
      <c r="B93" t="str">
        <f>IF(SUM('Angaben Stationen'!W105:Y105)=3,'Angaben KH-Standort'!$D$26,"")</f>
        <v/>
      </c>
      <c r="C93" t="str">
        <f>IF(SUM('Angaben Stationen'!W105:Y105)=3,'Angaben KH-Standort'!$D$13,"")</f>
        <v/>
      </c>
      <c r="D93" t="s">
        <v>356</v>
      </c>
      <c r="E93" t="str">
        <f>IF(SUM('Angaben Stationen'!W105:Y105)=3,'Angaben Stationen'!D105,"")</f>
        <v/>
      </c>
      <c r="F93" t="str">
        <f>IF(SUM('Angaben Stationen'!W105:Y105)=3,'Angaben Stationen'!C105,"")</f>
        <v/>
      </c>
      <c r="G93" t="str">
        <f>IF(SUM('Angaben Stationen'!W105:Y105)=3,'Angaben Stationen'!E105,"")</f>
        <v/>
      </c>
    </row>
    <row r="94" spans="1:7" x14ac:dyDescent="0.25">
      <c r="A94" t="str">
        <f>IF(SUM('Angaben Stationen'!W106:Y106)=3,'Angaben KH-Standort'!$D$25,"")</f>
        <v/>
      </c>
      <c r="B94" t="str">
        <f>IF(SUM('Angaben Stationen'!W106:Y106)=3,'Angaben KH-Standort'!$D$26,"")</f>
        <v/>
      </c>
      <c r="C94" t="str">
        <f>IF(SUM('Angaben Stationen'!W106:Y106)=3,'Angaben KH-Standort'!$D$13,"")</f>
        <v/>
      </c>
      <c r="D94" t="s">
        <v>356</v>
      </c>
      <c r="E94" t="str">
        <f>IF(SUM('Angaben Stationen'!W106:Y106)=3,'Angaben Stationen'!D106,"")</f>
        <v/>
      </c>
      <c r="F94" t="str">
        <f>IF(SUM('Angaben Stationen'!W106:Y106)=3,'Angaben Stationen'!C106,"")</f>
        <v/>
      </c>
      <c r="G94" t="str">
        <f>IF(SUM('Angaben Stationen'!W106:Y106)=3,'Angaben Stationen'!E106,"")</f>
        <v/>
      </c>
    </row>
    <row r="95" spans="1:7" x14ac:dyDescent="0.25">
      <c r="A95" t="str">
        <f>IF(SUM('Angaben Stationen'!W107:Y107)=3,'Angaben KH-Standort'!$D$25,"")</f>
        <v/>
      </c>
      <c r="B95" t="str">
        <f>IF(SUM('Angaben Stationen'!W107:Y107)=3,'Angaben KH-Standort'!$D$26,"")</f>
        <v/>
      </c>
      <c r="C95" t="str">
        <f>IF(SUM('Angaben Stationen'!W107:Y107)=3,'Angaben KH-Standort'!$D$13,"")</f>
        <v/>
      </c>
      <c r="D95" t="s">
        <v>356</v>
      </c>
      <c r="E95" t="str">
        <f>IF(SUM('Angaben Stationen'!W107:Y107)=3,'Angaben Stationen'!D107,"")</f>
        <v/>
      </c>
      <c r="F95" t="str">
        <f>IF(SUM('Angaben Stationen'!W107:Y107)=3,'Angaben Stationen'!C107,"")</f>
        <v/>
      </c>
      <c r="G95" t="str">
        <f>IF(SUM('Angaben Stationen'!W107:Y107)=3,'Angaben Stationen'!E107,"")</f>
        <v/>
      </c>
    </row>
    <row r="96" spans="1:7" x14ac:dyDescent="0.25">
      <c r="A96" t="str">
        <f>IF(SUM('Angaben Stationen'!W108:Y108)=3,'Angaben KH-Standort'!$D$25,"")</f>
        <v/>
      </c>
      <c r="B96" t="str">
        <f>IF(SUM('Angaben Stationen'!W108:Y108)=3,'Angaben KH-Standort'!$D$26,"")</f>
        <v/>
      </c>
      <c r="C96" t="str">
        <f>IF(SUM('Angaben Stationen'!W108:Y108)=3,'Angaben KH-Standort'!$D$13,"")</f>
        <v/>
      </c>
      <c r="D96" t="s">
        <v>356</v>
      </c>
      <c r="E96" t="str">
        <f>IF(SUM('Angaben Stationen'!W108:Y108)=3,'Angaben Stationen'!D108,"")</f>
        <v/>
      </c>
      <c r="F96" t="str">
        <f>IF(SUM('Angaben Stationen'!W108:Y108)=3,'Angaben Stationen'!C108,"")</f>
        <v/>
      </c>
      <c r="G96" t="str">
        <f>IF(SUM('Angaben Stationen'!W108:Y108)=3,'Angaben Stationen'!E108,"")</f>
        <v/>
      </c>
    </row>
    <row r="97" spans="1:7" x14ac:dyDescent="0.25">
      <c r="A97" t="str">
        <f>IF(SUM('Angaben Stationen'!W109:Y109)=3,'Angaben KH-Standort'!$D$25,"")</f>
        <v/>
      </c>
      <c r="B97" t="str">
        <f>IF(SUM('Angaben Stationen'!W109:Y109)=3,'Angaben KH-Standort'!$D$26,"")</f>
        <v/>
      </c>
      <c r="C97" t="str">
        <f>IF(SUM('Angaben Stationen'!W109:Y109)=3,'Angaben KH-Standort'!$D$13,"")</f>
        <v/>
      </c>
      <c r="D97" t="s">
        <v>356</v>
      </c>
      <c r="E97" t="str">
        <f>IF(SUM('Angaben Stationen'!W109:Y109)=3,'Angaben Stationen'!D109,"")</f>
        <v/>
      </c>
      <c r="F97" t="str">
        <f>IF(SUM('Angaben Stationen'!W109:Y109)=3,'Angaben Stationen'!C109,"")</f>
        <v/>
      </c>
      <c r="G97" t="str">
        <f>IF(SUM('Angaben Stationen'!W109:Y109)=3,'Angaben Stationen'!E109,"")</f>
        <v/>
      </c>
    </row>
    <row r="98" spans="1:7" x14ac:dyDescent="0.25">
      <c r="A98" t="str">
        <f>IF(SUM('Angaben Stationen'!W110:Y110)=3,'Angaben KH-Standort'!$D$25,"")</f>
        <v/>
      </c>
      <c r="B98" t="str">
        <f>IF(SUM('Angaben Stationen'!W110:Y110)=3,'Angaben KH-Standort'!$D$26,"")</f>
        <v/>
      </c>
      <c r="C98" t="str">
        <f>IF(SUM('Angaben Stationen'!W110:Y110)=3,'Angaben KH-Standort'!$D$13,"")</f>
        <v/>
      </c>
      <c r="D98" t="s">
        <v>356</v>
      </c>
      <c r="E98" t="str">
        <f>IF(SUM('Angaben Stationen'!W110:Y110)=3,'Angaben Stationen'!D110,"")</f>
        <v/>
      </c>
      <c r="F98" t="str">
        <f>IF(SUM('Angaben Stationen'!W110:Y110)=3,'Angaben Stationen'!C110,"")</f>
        <v/>
      </c>
      <c r="G98" t="str">
        <f>IF(SUM('Angaben Stationen'!W110:Y110)=3,'Angaben Stationen'!E110,"")</f>
        <v/>
      </c>
    </row>
    <row r="99" spans="1:7" x14ac:dyDescent="0.25">
      <c r="A99" t="str">
        <f>IF(SUM('Angaben Stationen'!W111:Y111)=3,'Angaben KH-Standort'!$D$25,"")</f>
        <v/>
      </c>
      <c r="B99" t="str">
        <f>IF(SUM('Angaben Stationen'!W111:Y111)=3,'Angaben KH-Standort'!$D$26,"")</f>
        <v/>
      </c>
      <c r="C99" t="str">
        <f>IF(SUM('Angaben Stationen'!W111:Y111)=3,'Angaben KH-Standort'!$D$13,"")</f>
        <v/>
      </c>
      <c r="D99" t="s">
        <v>356</v>
      </c>
      <c r="E99" t="str">
        <f>IF(SUM('Angaben Stationen'!W111:Y111)=3,'Angaben Stationen'!D111,"")</f>
        <v/>
      </c>
      <c r="F99" t="str">
        <f>IF(SUM('Angaben Stationen'!W111:Y111)=3,'Angaben Stationen'!C111,"")</f>
        <v/>
      </c>
      <c r="G99" t="str">
        <f>IF(SUM('Angaben Stationen'!W111:Y111)=3,'Angaben Stationen'!E111,"")</f>
        <v/>
      </c>
    </row>
    <row r="100" spans="1:7" x14ac:dyDescent="0.25">
      <c r="A100" t="str">
        <f>IF(SUM('Angaben Stationen'!W112:Y112)=3,'Angaben KH-Standort'!$D$25,"")</f>
        <v/>
      </c>
      <c r="B100" t="str">
        <f>IF(SUM('Angaben Stationen'!W112:Y112)=3,'Angaben KH-Standort'!$D$26,"")</f>
        <v/>
      </c>
      <c r="C100" t="str">
        <f>IF(SUM('Angaben Stationen'!W112:Y112)=3,'Angaben KH-Standort'!$D$13,"")</f>
        <v/>
      </c>
      <c r="D100" t="s">
        <v>356</v>
      </c>
      <c r="E100" t="str">
        <f>IF(SUM('Angaben Stationen'!W112:Y112)=3,'Angaben Stationen'!D112,"")</f>
        <v/>
      </c>
      <c r="F100" t="str">
        <f>IF(SUM('Angaben Stationen'!W112:Y112)=3,'Angaben Stationen'!C112,"")</f>
        <v/>
      </c>
      <c r="G100" t="str">
        <f>IF(SUM('Angaben Stationen'!W112:Y112)=3,'Angaben Stationen'!E112,"")</f>
        <v/>
      </c>
    </row>
    <row r="101" spans="1:7" x14ac:dyDescent="0.25">
      <c r="A101" t="str">
        <f>IF(SUM('Angaben Stationen'!W113:Y113)=3,'Angaben KH-Standort'!$D$25,"")</f>
        <v/>
      </c>
      <c r="B101" t="str">
        <f>IF(SUM('Angaben Stationen'!W113:Y113)=3,'Angaben KH-Standort'!$D$26,"")</f>
        <v/>
      </c>
      <c r="C101" t="str">
        <f>IF(SUM('Angaben Stationen'!W113:Y113)=3,'Angaben KH-Standort'!$D$13,"")</f>
        <v/>
      </c>
      <c r="D101" t="s">
        <v>356</v>
      </c>
      <c r="E101" t="str">
        <f>IF(SUM('Angaben Stationen'!W113:Y113)=3,'Angaben Stationen'!D113,"")</f>
        <v/>
      </c>
      <c r="F101" t="str">
        <f>IF(SUM('Angaben Stationen'!W113:Y113)=3,'Angaben Stationen'!C113,"")</f>
        <v/>
      </c>
      <c r="G101" t="str">
        <f>IF(SUM('Angaben Stationen'!W113:Y113)=3,'Angaben Stationen'!E113,"")</f>
        <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J4"/>
  <sheetViews>
    <sheetView zoomScale="85" zoomScaleNormal="85" workbookViewId="0">
      <selection activeCell="C3" sqref="C3"/>
    </sheetView>
  </sheetViews>
  <sheetFormatPr baseColWidth="10" defaultRowHeight="15" x14ac:dyDescent="0.25"/>
  <cols>
    <col min="1" max="1" width="32" bestFit="1" customWidth="1"/>
    <col min="5" max="5" width="27.140625" bestFit="1" customWidth="1"/>
    <col min="6" max="6" width="61.85546875" bestFit="1" customWidth="1"/>
    <col min="8" max="8" width="19.28515625" bestFit="1" customWidth="1"/>
  </cols>
  <sheetData>
    <row r="1" spans="1:10" x14ac:dyDescent="0.25">
      <c r="A1" t="s">
        <v>152</v>
      </c>
      <c r="B1" t="s">
        <v>153</v>
      </c>
      <c r="C1" t="s">
        <v>154</v>
      </c>
      <c r="D1" t="s">
        <v>155</v>
      </c>
      <c r="E1" t="s">
        <v>156</v>
      </c>
      <c r="F1" t="s">
        <v>179</v>
      </c>
      <c r="G1" t="s">
        <v>180</v>
      </c>
      <c r="H1" t="s">
        <v>181</v>
      </c>
      <c r="I1" t="s">
        <v>182</v>
      </c>
      <c r="J1" t="s">
        <v>183</v>
      </c>
    </row>
    <row r="2" spans="1:10" x14ac:dyDescent="0.25">
      <c r="A2" t="str">
        <f>IF(SUM('A1'!M21:M21)=1,'Angaben KH-Standort'!$D$26,"")</f>
        <v/>
      </c>
      <c r="B2" t="str">
        <f>IF(SUM('A1'!M21:M21)=1,'Angaben KH-Standort'!$D$27,"")</f>
        <v/>
      </c>
      <c r="C2" t="str">
        <f>IF(SUM('A1'!M21:M21)=1,'Angaben KH-Standort'!$D$13,"")</f>
        <v/>
      </c>
      <c r="D2" t="str">
        <f>IF(SUM('A1'!M21:M21)=1,'A1'!$F$15,"")</f>
        <v/>
      </c>
      <c r="E2" t="str">
        <f>IF(SUM('A1'!M21:M21)=1,'A1'!C21,"")</f>
        <v/>
      </c>
      <c r="F2" t="str">
        <f>IF(SUM('A1'!M21:Q21)=5,'A1'!D21,"")</f>
        <v/>
      </c>
      <c r="G2" t="str">
        <f>IF(SUM('A1'!M21:Q21)=5,'A1'!E21,"")</f>
        <v/>
      </c>
      <c r="H2" t="str">
        <f>IF(SUM('A1'!M21:Q21)=5,'A1'!F21,"")</f>
        <v/>
      </c>
      <c r="I2" t="str">
        <f>IF(SUM('A1'!M27:O27)=3,'A1'!D27,"")</f>
        <v/>
      </c>
      <c r="J2" t="str">
        <f>IF(SUM('A1'!M27:O27)=3,'A1'!E27,"")</f>
        <v/>
      </c>
    </row>
    <row r="3" spans="1:10" x14ac:dyDescent="0.25">
      <c r="A3" t="str">
        <f>IF(SUM('A1'!M22:M22)=1,'Angaben KH-Standort'!$D$26,"")</f>
        <v/>
      </c>
      <c r="B3" t="str">
        <f>IF(SUM('A1'!M22:M22)=1,'Angaben KH-Standort'!$D$27,"")</f>
        <v/>
      </c>
      <c r="C3" t="str">
        <f>IF(SUM('A1'!M22:M22)=1,'Angaben KH-Standort'!$D$13,"")</f>
        <v/>
      </c>
      <c r="D3" t="str">
        <f>IF(SUM('A1'!M22:M22)=1,'A1'!$F$15,"")</f>
        <v/>
      </c>
      <c r="E3" t="str">
        <f>IF(SUM('A1'!M22:M22)=1,'A1'!C22,"")</f>
        <v/>
      </c>
      <c r="F3" t="str">
        <f>IF(SUM('A1'!M22:Q22)=5,'A1'!D22,"")</f>
        <v/>
      </c>
      <c r="G3" t="str">
        <f>IF(SUM('A1'!M22:Q22)=5,'A1'!E22,"")</f>
        <v/>
      </c>
      <c r="H3" t="str">
        <f>IF(SUM('A1'!M22:Q22)=5,'A1'!F22,"")</f>
        <v/>
      </c>
      <c r="I3" t="str">
        <f>IF(SUM('A1'!M28:O28)=3,'A1'!D28,"")</f>
        <v/>
      </c>
      <c r="J3" t="str">
        <f>IF(SUM('A1'!M28:O28)=3,'A1'!E28,"")</f>
        <v/>
      </c>
    </row>
    <row r="4" spans="1:10" x14ac:dyDescent="0.25">
      <c r="A4" t="str">
        <f>IF(SUM('A1'!M23:M23)=1,'Angaben KH-Standort'!$D$26,"")</f>
        <v/>
      </c>
      <c r="B4" t="str">
        <f>IF(SUM('A1'!M23:M23)=1,'Angaben KH-Standort'!$D$27,"")</f>
        <v/>
      </c>
      <c r="C4" t="str">
        <f>IF(SUM('A1'!M23:M23)=1,'Angaben KH-Standort'!$D$13,"")</f>
        <v/>
      </c>
      <c r="D4" t="str">
        <f>IF(SUM('A1'!M23:M23)=1,'A1'!$F$15,"")</f>
        <v/>
      </c>
      <c r="E4" t="str">
        <f>IF(SUM('A1'!M23:M23)=1,'A1'!C23,"")</f>
        <v/>
      </c>
      <c r="F4" t="str">
        <f>IF(SUM('A1'!M23:Q23)=5,'A1'!D23,"")</f>
        <v/>
      </c>
      <c r="G4" t="str">
        <f>IF(SUM('A1'!M23:Q23)=5,'A1'!E23,"")</f>
        <v/>
      </c>
      <c r="H4" t="str">
        <f>IF(SUM('A1'!M23:Q23)=5,'A1'!F23,"")</f>
        <v/>
      </c>
      <c r="I4" t="str">
        <f>IF(SUM('A1'!M29:O29)=3,'A1'!D29,"")</f>
        <v/>
      </c>
      <c r="J4" t="str">
        <f>IF(SUM('A1'!M29:O29)=3,'A1'!E29,"")</f>
        <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I101"/>
  <sheetViews>
    <sheetView zoomScale="85" zoomScaleNormal="85" workbookViewId="0">
      <selection activeCell="A101" sqref="A101"/>
    </sheetView>
  </sheetViews>
  <sheetFormatPr baseColWidth="10" defaultRowHeight="15" x14ac:dyDescent="0.25"/>
  <cols>
    <col min="1" max="1" width="32" bestFit="1" customWidth="1"/>
    <col min="5" max="5" width="27.140625" bestFit="1" customWidth="1"/>
    <col min="6" max="6" width="23.28515625" bestFit="1" customWidth="1"/>
    <col min="7" max="9" width="12.42578125" customWidth="1"/>
  </cols>
  <sheetData>
    <row r="1" spans="1:9" x14ac:dyDescent="0.25">
      <c r="A1" t="s">
        <v>152</v>
      </c>
      <c r="B1" t="s">
        <v>153</v>
      </c>
      <c r="C1" t="s">
        <v>154</v>
      </c>
      <c r="D1" t="s">
        <v>155</v>
      </c>
      <c r="E1" t="s">
        <v>156</v>
      </c>
      <c r="F1" t="s">
        <v>157</v>
      </c>
      <c r="G1" t="s">
        <v>176</v>
      </c>
      <c r="H1" t="s">
        <v>177</v>
      </c>
      <c r="I1" t="s">
        <v>178</v>
      </c>
    </row>
    <row r="2" spans="1:9" x14ac:dyDescent="0.25">
      <c r="A2" t="str">
        <f>IF(SUM('A2'!N15:R15)=5,'Angaben KH-Standort'!$D$26,"")</f>
        <v/>
      </c>
      <c r="B2" t="str">
        <f>IF(SUM('A2'!N15:R15)=5,'Angaben KH-Standort'!$D$27,"")</f>
        <v/>
      </c>
      <c r="C2" t="str">
        <f>IF(SUM('A2'!N15:R15)=5,'Angaben KH-Standort'!$D$13,"")</f>
        <v/>
      </c>
      <c r="D2" t="str">
        <f>IF(SUM('A2'!N15:R15)=5,'A1'!$F$15,"")</f>
        <v/>
      </c>
      <c r="E2" t="str">
        <f>IF(SUM('A2'!N15:R15)=5,'A2'!C15,"")</f>
        <v/>
      </c>
      <c r="F2" t="str">
        <f>IF(SUM('A2'!N15:R15)=5,'A2'!D15,"")</f>
        <v/>
      </c>
      <c r="G2" t="str">
        <f>IF(SUM('A2'!N15:R15)=5,'A2'!E15,"")</f>
        <v/>
      </c>
      <c r="H2" t="str">
        <f>IF(SUM('A2'!N15:R15)=5,'A2'!F15,"")</f>
        <v/>
      </c>
      <c r="I2" t="str">
        <f>IF(SUM('A2'!N15:R15)=5,'A2'!G15,"")</f>
        <v/>
      </c>
    </row>
    <row r="3" spans="1:9" x14ac:dyDescent="0.25">
      <c r="A3" t="str">
        <f>IF(SUM('A2'!N16:R16)=5,'Angaben KH-Standort'!$D$26,"")</f>
        <v/>
      </c>
      <c r="B3" t="str">
        <f>IF(SUM('A2'!N16:R16)=5,'Angaben KH-Standort'!$D$27,"")</f>
        <v/>
      </c>
      <c r="C3" t="str">
        <f>IF(SUM('A2'!N16:R16)=5,'Angaben KH-Standort'!$D$13,"")</f>
        <v/>
      </c>
      <c r="D3" t="str">
        <f>IF(SUM('A2'!N16:R16)=5,'A1'!$F$15,"")</f>
        <v/>
      </c>
      <c r="E3" t="str">
        <f>IF(SUM('A2'!N16:R16)=5,'A2'!C16,"")</f>
        <v/>
      </c>
      <c r="F3" t="str">
        <f>IF(SUM('A2'!N16:R16)=5,'A2'!D16,"")</f>
        <v/>
      </c>
      <c r="G3" t="str">
        <f>IF(SUM('A2'!N16:R16)=5,'A2'!E16,"")</f>
        <v/>
      </c>
      <c r="H3" t="str">
        <f>IF(SUM('A2'!N16:R16)=5,'A2'!F16,"")</f>
        <v/>
      </c>
      <c r="I3" t="str">
        <f>IF(SUM('A2'!N16:R16)=5,'A2'!G16,"")</f>
        <v/>
      </c>
    </row>
    <row r="4" spans="1:9" x14ac:dyDescent="0.25">
      <c r="A4" t="str">
        <f>IF(SUM('A2'!N17:R17)=5,'Angaben KH-Standort'!$D$26,"")</f>
        <v/>
      </c>
      <c r="B4" t="str">
        <f>IF(SUM('A2'!N17:R17)=5,'Angaben KH-Standort'!$D$27,"")</f>
        <v/>
      </c>
      <c r="C4" t="str">
        <f>IF(SUM('A2'!N17:R17)=5,'Angaben KH-Standort'!$D$13,"")</f>
        <v/>
      </c>
      <c r="D4" t="str">
        <f>IF(SUM('A2'!N17:R17)=5,'A1'!$F$15,"")</f>
        <v/>
      </c>
      <c r="E4" t="str">
        <f>IF(SUM('A2'!N17:R17)=5,'A2'!C17,"")</f>
        <v/>
      </c>
      <c r="F4" t="str">
        <f>IF(SUM('A2'!N17:R17)=5,'A2'!D17,"")</f>
        <v/>
      </c>
      <c r="G4" t="str">
        <f>IF(SUM('A2'!N17:R17)=5,'A2'!E17,"")</f>
        <v/>
      </c>
      <c r="H4" t="str">
        <f>IF(SUM('A2'!N17:R17)=5,'A2'!F17,"")</f>
        <v/>
      </c>
      <c r="I4" t="str">
        <f>IF(SUM('A2'!N17:R17)=5,'A2'!G17,"")</f>
        <v/>
      </c>
    </row>
    <row r="5" spans="1:9" x14ac:dyDescent="0.25">
      <c r="A5" t="str">
        <f>IF(SUM('A2'!N18:R18)=5,'Angaben KH-Standort'!$D$26,"")</f>
        <v/>
      </c>
      <c r="B5" t="str">
        <f>IF(SUM('A2'!N18:R18)=5,'Angaben KH-Standort'!$D$27,"")</f>
        <v/>
      </c>
      <c r="C5" t="str">
        <f>IF(SUM('A2'!N18:R18)=5,'Angaben KH-Standort'!$D$13,"")</f>
        <v/>
      </c>
      <c r="D5" t="str">
        <f>IF(SUM('A2'!N18:R18)=5,'A1'!$F$15,"")</f>
        <v/>
      </c>
      <c r="E5" t="str">
        <f>IF(SUM('A2'!N18:R18)=5,'A2'!C18,"")</f>
        <v/>
      </c>
      <c r="F5" t="str">
        <f>IF(SUM('A2'!N18:R18)=5,'A2'!D18,"")</f>
        <v/>
      </c>
      <c r="G5" t="str">
        <f>IF(SUM('A2'!N18:R18)=5,'A2'!E18,"")</f>
        <v/>
      </c>
      <c r="H5" t="str">
        <f>IF(SUM('A2'!N18:R18)=5,'A2'!F18,"")</f>
        <v/>
      </c>
      <c r="I5" t="str">
        <f>IF(SUM('A2'!N18:R18)=5,'A2'!G18,"")</f>
        <v/>
      </c>
    </row>
    <row r="6" spans="1:9" x14ac:dyDescent="0.25">
      <c r="A6" t="str">
        <f>IF(SUM('A2'!N19:R19)=5,'Angaben KH-Standort'!$D$26,"")</f>
        <v/>
      </c>
      <c r="B6" t="str">
        <f>IF(SUM('A2'!N19:R19)=5,'Angaben KH-Standort'!$D$27,"")</f>
        <v/>
      </c>
      <c r="C6" t="str">
        <f>IF(SUM('A2'!N19:R19)=5,'Angaben KH-Standort'!$D$13,"")</f>
        <v/>
      </c>
      <c r="D6" t="str">
        <f>IF(SUM('A2'!N19:R19)=5,'A1'!$F$15,"")</f>
        <v/>
      </c>
      <c r="E6" t="str">
        <f>IF(SUM('A2'!N19:R19)=5,'A2'!C19,"")</f>
        <v/>
      </c>
      <c r="F6" t="str">
        <f>IF(SUM('A2'!N19:R19)=5,'A2'!D19,"")</f>
        <v/>
      </c>
      <c r="G6" t="str">
        <f>IF(SUM('A2'!N19:R19)=5,'A2'!E19,"")</f>
        <v/>
      </c>
      <c r="H6" t="str">
        <f>IF(SUM('A2'!N19:R19)=5,'A2'!F19,"")</f>
        <v/>
      </c>
      <c r="I6" t="str">
        <f>IF(SUM('A2'!N19:R19)=5,'A2'!G19,"")</f>
        <v/>
      </c>
    </row>
    <row r="7" spans="1:9" x14ac:dyDescent="0.25">
      <c r="A7" t="str">
        <f>IF(SUM('A2'!N20:R20)=5,'Angaben KH-Standort'!$D$26,"")</f>
        <v/>
      </c>
      <c r="B7" t="str">
        <f>IF(SUM('A2'!N20:R20)=5,'Angaben KH-Standort'!$D$27,"")</f>
        <v/>
      </c>
      <c r="C7" t="str">
        <f>IF(SUM('A2'!N20:R20)=5,'Angaben KH-Standort'!$D$13,"")</f>
        <v/>
      </c>
      <c r="D7" t="str">
        <f>IF(SUM('A2'!N20:R20)=5,'A1'!$F$15,"")</f>
        <v/>
      </c>
      <c r="E7" t="str">
        <f>IF(SUM('A2'!N20:R20)=5,'A2'!C20,"")</f>
        <v/>
      </c>
      <c r="F7" t="str">
        <f>IF(SUM('A2'!N20:R20)=5,'A2'!D20,"")</f>
        <v/>
      </c>
      <c r="G7" t="str">
        <f>IF(SUM('A2'!N20:R20)=5,'A2'!E20,"")</f>
        <v/>
      </c>
      <c r="H7" t="str">
        <f>IF(SUM('A2'!N20:R20)=5,'A2'!F20,"")</f>
        <v/>
      </c>
      <c r="I7" t="str">
        <f>IF(SUM('A2'!N20:R20)=5,'A2'!G20,"")</f>
        <v/>
      </c>
    </row>
    <row r="8" spans="1:9" x14ac:dyDescent="0.25">
      <c r="A8" t="str">
        <f>IF(SUM('A2'!N21:R21)=5,'Angaben KH-Standort'!$D$26,"")</f>
        <v/>
      </c>
      <c r="B8" t="str">
        <f>IF(SUM('A2'!N21:R21)=5,'Angaben KH-Standort'!$D$27,"")</f>
        <v/>
      </c>
      <c r="C8" t="str">
        <f>IF(SUM('A2'!N21:R21)=5,'Angaben KH-Standort'!$D$13,"")</f>
        <v/>
      </c>
      <c r="D8" t="str">
        <f>IF(SUM('A2'!N21:R21)=5,'A1'!$F$15,"")</f>
        <v/>
      </c>
      <c r="E8" t="str">
        <f>IF(SUM('A2'!N21:R21)=5,'A2'!C21,"")</f>
        <v/>
      </c>
      <c r="F8" t="str">
        <f>IF(SUM('A2'!N21:R21)=5,'A2'!D21,"")</f>
        <v/>
      </c>
      <c r="G8" t="str">
        <f>IF(SUM('A2'!N21:R21)=5,'A2'!E21,"")</f>
        <v/>
      </c>
      <c r="H8" t="str">
        <f>IF(SUM('A2'!N21:R21)=5,'A2'!F21,"")</f>
        <v/>
      </c>
      <c r="I8" t="str">
        <f>IF(SUM('A2'!N21:R21)=5,'A2'!G21,"")</f>
        <v/>
      </c>
    </row>
    <row r="9" spans="1:9" x14ac:dyDescent="0.25">
      <c r="A9" t="str">
        <f>IF(SUM('A2'!N22:R22)=5,'Angaben KH-Standort'!$D$26,"")</f>
        <v/>
      </c>
      <c r="B9" t="str">
        <f>IF(SUM('A2'!N22:R22)=5,'Angaben KH-Standort'!$D$27,"")</f>
        <v/>
      </c>
      <c r="C9" t="str">
        <f>IF(SUM('A2'!N22:R22)=5,'Angaben KH-Standort'!$D$13,"")</f>
        <v/>
      </c>
      <c r="D9" t="str">
        <f>IF(SUM('A2'!N22:R22)=5,'A1'!$F$15,"")</f>
        <v/>
      </c>
      <c r="E9" t="str">
        <f>IF(SUM('A2'!N22:R22)=5,'A2'!C22,"")</f>
        <v/>
      </c>
      <c r="F9" t="str">
        <f>IF(SUM('A2'!N22:R22)=5,'A2'!D22,"")</f>
        <v/>
      </c>
      <c r="G9" t="str">
        <f>IF(SUM('A2'!N22:R22)=5,'A2'!E22,"")</f>
        <v/>
      </c>
      <c r="H9" t="str">
        <f>IF(SUM('A2'!N22:R22)=5,'A2'!F22,"")</f>
        <v/>
      </c>
      <c r="I9" t="str">
        <f>IF(SUM('A2'!N22:R22)=5,'A2'!G22,"")</f>
        <v/>
      </c>
    </row>
    <row r="10" spans="1:9" x14ac:dyDescent="0.25">
      <c r="A10" t="str">
        <f>IF(SUM('A2'!N23:R23)=5,'Angaben KH-Standort'!$D$26,"")</f>
        <v/>
      </c>
      <c r="B10" t="str">
        <f>IF(SUM('A2'!N23:R23)=5,'Angaben KH-Standort'!$D$27,"")</f>
        <v/>
      </c>
      <c r="C10" t="str">
        <f>IF(SUM('A2'!N23:R23)=5,'Angaben KH-Standort'!$D$13,"")</f>
        <v/>
      </c>
      <c r="D10" t="str">
        <f>IF(SUM('A2'!N23:R23)=5,'A1'!$F$15,"")</f>
        <v/>
      </c>
      <c r="E10" t="str">
        <f>IF(SUM('A2'!N23:R23)=5,'A2'!C23,"")</f>
        <v/>
      </c>
      <c r="F10" t="str">
        <f>IF(SUM('A2'!N23:R23)=5,'A2'!D23,"")</f>
        <v/>
      </c>
      <c r="G10" t="str">
        <f>IF(SUM('A2'!N23:R23)=5,'A2'!E23,"")</f>
        <v/>
      </c>
      <c r="H10" t="str">
        <f>IF(SUM('A2'!N23:R23)=5,'A2'!F23,"")</f>
        <v/>
      </c>
      <c r="I10" t="str">
        <f>IF(SUM('A2'!N23:R23)=5,'A2'!G23,"")</f>
        <v/>
      </c>
    </row>
    <row r="11" spans="1:9" x14ac:dyDescent="0.25">
      <c r="A11" t="str">
        <f>IF(SUM('A2'!N24:R24)=5,'Angaben KH-Standort'!$D$26,"")</f>
        <v/>
      </c>
      <c r="B11" t="str">
        <f>IF(SUM('A2'!N24:R24)=5,'Angaben KH-Standort'!$D$27,"")</f>
        <v/>
      </c>
      <c r="C11" t="str">
        <f>IF(SUM('A2'!N24:R24)=5,'Angaben KH-Standort'!$D$13,"")</f>
        <v/>
      </c>
      <c r="D11" t="str">
        <f>IF(SUM('A2'!N24:R24)=5,'A1'!$F$15,"")</f>
        <v/>
      </c>
      <c r="E11" t="str">
        <f>IF(SUM('A2'!N24:R24)=5,'A2'!C24,"")</f>
        <v/>
      </c>
      <c r="F11" t="str">
        <f>IF(SUM('A2'!N24:R24)=5,'A2'!D24,"")</f>
        <v/>
      </c>
      <c r="G11" t="str">
        <f>IF(SUM('A2'!N24:R24)=5,'A2'!E24,"")</f>
        <v/>
      </c>
      <c r="H11" t="str">
        <f>IF(SUM('A2'!N24:R24)=5,'A2'!F24,"")</f>
        <v/>
      </c>
      <c r="I11" t="str">
        <f>IF(SUM('A2'!N24:R24)=5,'A2'!G24,"")</f>
        <v/>
      </c>
    </row>
    <row r="12" spans="1:9" x14ac:dyDescent="0.25">
      <c r="A12" t="str">
        <f>IF(SUM('A2'!N25:R25)=5,'Angaben KH-Standort'!$D$26,"")</f>
        <v/>
      </c>
      <c r="B12" t="str">
        <f>IF(SUM('A2'!N25:R25)=5,'Angaben KH-Standort'!$D$27,"")</f>
        <v/>
      </c>
      <c r="C12" t="str">
        <f>IF(SUM('A2'!N25:R25)=5,'Angaben KH-Standort'!$D$13,"")</f>
        <v/>
      </c>
      <c r="D12" t="str">
        <f>IF(SUM('A2'!N25:R25)=5,'A1'!$F$15,"")</f>
        <v/>
      </c>
      <c r="E12" t="str">
        <f>IF(SUM('A2'!N25:R25)=5,'A2'!C25,"")</f>
        <v/>
      </c>
      <c r="F12" t="str">
        <f>IF(SUM('A2'!N25:R25)=5,'A2'!D25,"")</f>
        <v/>
      </c>
      <c r="G12" t="str">
        <f>IF(SUM('A2'!N25:R25)=5,'A2'!E25,"")</f>
        <v/>
      </c>
      <c r="H12" t="str">
        <f>IF(SUM('A2'!N25:R25)=5,'A2'!F25,"")</f>
        <v/>
      </c>
      <c r="I12" t="str">
        <f>IF(SUM('A2'!N25:R25)=5,'A2'!G25,"")</f>
        <v/>
      </c>
    </row>
    <row r="13" spans="1:9" x14ac:dyDescent="0.25">
      <c r="A13" t="str">
        <f>IF(SUM('A2'!N26:R26)=5,'Angaben KH-Standort'!$D$26,"")</f>
        <v/>
      </c>
      <c r="B13" t="str">
        <f>IF(SUM('A2'!N26:R26)=5,'Angaben KH-Standort'!$D$27,"")</f>
        <v/>
      </c>
      <c r="C13" t="str">
        <f>IF(SUM('A2'!N26:R26)=5,'Angaben KH-Standort'!$D$13,"")</f>
        <v/>
      </c>
      <c r="D13" t="str">
        <f>IF(SUM('A2'!N26:R26)=5,'A1'!$F$15,"")</f>
        <v/>
      </c>
      <c r="E13" t="str">
        <f>IF(SUM('A2'!N26:R26)=5,'A2'!C26,"")</f>
        <v/>
      </c>
      <c r="F13" t="str">
        <f>IF(SUM('A2'!N26:R26)=5,'A2'!D26,"")</f>
        <v/>
      </c>
      <c r="G13" t="str">
        <f>IF(SUM('A2'!N26:R26)=5,'A2'!E26,"")</f>
        <v/>
      </c>
      <c r="H13" t="str">
        <f>IF(SUM('A2'!N26:R26)=5,'A2'!F26,"")</f>
        <v/>
      </c>
      <c r="I13" t="str">
        <f>IF(SUM('A2'!N26:R26)=5,'A2'!G26,"")</f>
        <v/>
      </c>
    </row>
    <row r="14" spans="1:9" x14ac:dyDescent="0.25">
      <c r="A14" t="str">
        <f>IF(SUM('A2'!N27:R27)=5,'Angaben KH-Standort'!$D$26,"")</f>
        <v/>
      </c>
      <c r="B14" t="str">
        <f>IF(SUM('A2'!N27:R27)=5,'Angaben KH-Standort'!$D$27,"")</f>
        <v/>
      </c>
      <c r="C14" t="str">
        <f>IF(SUM('A2'!N27:R27)=5,'Angaben KH-Standort'!$D$13,"")</f>
        <v/>
      </c>
      <c r="D14" t="str">
        <f>IF(SUM('A2'!N27:R27)=5,'A1'!$F$15,"")</f>
        <v/>
      </c>
      <c r="E14" t="str">
        <f>IF(SUM('A2'!N27:R27)=5,'A2'!C27,"")</f>
        <v/>
      </c>
      <c r="F14" t="str">
        <f>IF(SUM('A2'!N27:R27)=5,'A2'!D27,"")</f>
        <v/>
      </c>
      <c r="G14" t="str">
        <f>IF(SUM('A2'!N27:R27)=5,'A2'!E27,"")</f>
        <v/>
      </c>
      <c r="H14" t="str">
        <f>IF(SUM('A2'!N27:R27)=5,'A2'!F27,"")</f>
        <v/>
      </c>
      <c r="I14" t="str">
        <f>IF(SUM('A2'!N27:R27)=5,'A2'!G27,"")</f>
        <v/>
      </c>
    </row>
    <row r="15" spans="1:9" x14ac:dyDescent="0.25">
      <c r="A15" t="str">
        <f>IF(SUM('A2'!N28:R28)=5,'Angaben KH-Standort'!$D$26,"")</f>
        <v/>
      </c>
      <c r="B15" t="str">
        <f>IF(SUM('A2'!N28:R28)=5,'Angaben KH-Standort'!$D$27,"")</f>
        <v/>
      </c>
      <c r="C15" t="str">
        <f>IF(SUM('A2'!N28:R28)=5,'Angaben KH-Standort'!$D$13,"")</f>
        <v/>
      </c>
      <c r="D15" t="str">
        <f>IF(SUM('A2'!N28:R28)=5,'A1'!$F$15,"")</f>
        <v/>
      </c>
      <c r="E15" t="str">
        <f>IF(SUM('A2'!N28:R28)=5,'A2'!C28,"")</f>
        <v/>
      </c>
      <c r="F15" t="str">
        <f>IF(SUM('A2'!N28:R28)=5,'A2'!D28,"")</f>
        <v/>
      </c>
      <c r="G15" t="str">
        <f>IF(SUM('A2'!N28:R28)=5,'A2'!E28,"")</f>
        <v/>
      </c>
      <c r="H15" t="str">
        <f>IF(SUM('A2'!N28:R28)=5,'A2'!F28,"")</f>
        <v/>
      </c>
      <c r="I15" t="str">
        <f>IF(SUM('A2'!N28:R28)=5,'A2'!G28,"")</f>
        <v/>
      </c>
    </row>
    <row r="16" spans="1:9" x14ac:dyDescent="0.25">
      <c r="A16" t="str">
        <f>IF(SUM('A2'!N29:R29)=5,'Angaben KH-Standort'!$D$26,"")</f>
        <v/>
      </c>
      <c r="B16" t="str">
        <f>IF(SUM('A2'!N29:R29)=5,'Angaben KH-Standort'!$D$27,"")</f>
        <v/>
      </c>
      <c r="C16" t="str">
        <f>IF(SUM('A2'!N29:R29)=5,'Angaben KH-Standort'!$D$13,"")</f>
        <v/>
      </c>
      <c r="D16" t="str">
        <f>IF(SUM('A2'!N29:R29)=5,'A1'!$F$15,"")</f>
        <v/>
      </c>
      <c r="E16" t="str">
        <f>IF(SUM('A2'!N29:R29)=5,'A2'!C29,"")</f>
        <v/>
      </c>
      <c r="F16" t="str">
        <f>IF(SUM('A2'!N29:R29)=5,'A2'!D29,"")</f>
        <v/>
      </c>
      <c r="G16" t="str">
        <f>IF(SUM('A2'!N29:R29)=5,'A2'!E29,"")</f>
        <v/>
      </c>
      <c r="H16" t="str">
        <f>IF(SUM('A2'!N29:R29)=5,'A2'!F29,"")</f>
        <v/>
      </c>
      <c r="I16" t="str">
        <f>IF(SUM('A2'!N29:R29)=5,'A2'!G29,"")</f>
        <v/>
      </c>
    </row>
    <row r="17" spans="1:9" x14ac:dyDescent="0.25">
      <c r="A17" t="str">
        <f>IF(SUM('A2'!N30:R30)=5,'Angaben KH-Standort'!$D$26,"")</f>
        <v/>
      </c>
      <c r="B17" t="str">
        <f>IF(SUM('A2'!N30:R30)=5,'Angaben KH-Standort'!$D$27,"")</f>
        <v/>
      </c>
      <c r="C17" t="str">
        <f>IF(SUM('A2'!N30:R30)=5,'Angaben KH-Standort'!$D$13,"")</f>
        <v/>
      </c>
      <c r="D17" t="str">
        <f>IF(SUM('A2'!N30:R30)=5,'A1'!$F$15,"")</f>
        <v/>
      </c>
      <c r="E17" t="str">
        <f>IF(SUM('A2'!N30:R30)=5,'A2'!C30,"")</f>
        <v/>
      </c>
      <c r="F17" t="str">
        <f>IF(SUM('A2'!N30:R30)=5,'A2'!D30,"")</f>
        <v/>
      </c>
      <c r="G17" t="str">
        <f>IF(SUM('A2'!N30:R30)=5,'A2'!E30,"")</f>
        <v/>
      </c>
      <c r="H17" t="str">
        <f>IF(SUM('A2'!N30:R30)=5,'A2'!F30,"")</f>
        <v/>
      </c>
      <c r="I17" t="str">
        <f>IF(SUM('A2'!N30:R30)=5,'A2'!G30,"")</f>
        <v/>
      </c>
    </row>
    <row r="18" spans="1:9" x14ac:dyDescent="0.25">
      <c r="A18" t="str">
        <f>IF(SUM('A2'!N31:R31)=5,'Angaben KH-Standort'!$D$26,"")</f>
        <v/>
      </c>
      <c r="B18" t="str">
        <f>IF(SUM('A2'!N31:R31)=5,'Angaben KH-Standort'!$D$27,"")</f>
        <v/>
      </c>
      <c r="C18" t="str">
        <f>IF(SUM('A2'!N31:R31)=5,'Angaben KH-Standort'!$D$13,"")</f>
        <v/>
      </c>
      <c r="D18" t="str">
        <f>IF(SUM('A2'!N31:R31)=5,'A1'!$F$15,"")</f>
        <v/>
      </c>
      <c r="E18" t="str">
        <f>IF(SUM('A2'!N31:R31)=5,'A2'!C31,"")</f>
        <v/>
      </c>
      <c r="F18" t="str">
        <f>IF(SUM('A2'!N31:R31)=5,'A2'!D31,"")</f>
        <v/>
      </c>
      <c r="G18" t="str">
        <f>IF(SUM('A2'!N31:R31)=5,'A2'!E31,"")</f>
        <v/>
      </c>
      <c r="H18" t="str">
        <f>IF(SUM('A2'!N31:R31)=5,'A2'!F31,"")</f>
        <v/>
      </c>
      <c r="I18" t="str">
        <f>IF(SUM('A2'!N31:R31)=5,'A2'!G31,"")</f>
        <v/>
      </c>
    </row>
    <row r="19" spans="1:9" x14ac:dyDescent="0.25">
      <c r="A19" t="str">
        <f>IF(SUM('A2'!N32:R32)=5,'Angaben KH-Standort'!$D$26,"")</f>
        <v/>
      </c>
      <c r="B19" t="str">
        <f>IF(SUM('A2'!N32:R32)=5,'Angaben KH-Standort'!$D$27,"")</f>
        <v/>
      </c>
      <c r="C19" t="str">
        <f>IF(SUM('A2'!N32:R32)=5,'Angaben KH-Standort'!$D$13,"")</f>
        <v/>
      </c>
      <c r="D19" t="str">
        <f>IF(SUM('A2'!N32:R32)=5,'A1'!$F$15,"")</f>
        <v/>
      </c>
      <c r="E19" t="str">
        <f>IF(SUM('A2'!N32:R32)=5,'A2'!C32,"")</f>
        <v/>
      </c>
      <c r="F19" t="str">
        <f>IF(SUM('A2'!N32:R32)=5,'A2'!D32,"")</f>
        <v/>
      </c>
      <c r="G19" t="str">
        <f>IF(SUM('A2'!N32:R32)=5,'A2'!E32,"")</f>
        <v/>
      </c>
      <c r="H19" t="str">
        <f>IF(SUM('A2'!N32:R32)=5,'A2'!F32,"")</f>
        <v/>
      </c>
      <c r="I19" t="str">
        <f>IF(SUM('A2'!N32:R32)=5,'A2'!G32,"")</f>
        <v/>
      </c>
    </row>
    <row r="20" spans="1:9" x14ac:dyDescent="0.25">
      <c r="A20" t="str">
        <f>IF(SUM('A2'!N33:R33)=5,'Angaben KH-Standort'!$D$26,"")</f>
        <v/>
      </c>
      <c r="B20" t="str">
        <f>IF(SUM('A2'!N33:R33)=5,'Angaben KH-Standort'!$D$27,"")</f>
        <v/>
      </c>
      <c r="C20" t="str">
        <f>IF(SUM('A2'!N33:R33)=5,'Angaben KH-Standort'!$D$13,"")</f>
        <v/>
      </c>
      <c r="D20" t="str">
        <f>IF(SUM('A2'!N33:R33)=5,'A1'!$F$15,"")</f>
        <v/>
      </c>
      <c r="E20" t="str">
        <f>IF(SUM('A2'!N33:R33)=5,'A2'!C33,"")</f>
        <v/>
      </c>
      <c r="F20" t="str">
        <f>IF(SUM('A2'!N33:R33)=5,'A2'!D33,"")</f>
        <v/>
      </c>
      <c r="G20" t="str">
        <f>IF(SUM('A2'!N33:R33)=5,'A2'!E33,"")</f>
        <v/>
      </c>
      <c r="H20" t="str">
        <f>IF(SUM('A2'!N33:R33)=5,'A2'!F33,"")</f>
        <v/>
      </c>
      <c r="I20" t="str">
        <f>IF(SUM('A2'!N33:R33)=5,'A2'!G33,"")</f>
        <v/>
      </c>
    </row>
    <row r="21" spans="1:9" x14ac:dyDescent="0.25">
      <c r="A21" t="str">
        <f>IF(SUM('A2'!N34:R34)=5,'Angaben KH-Standort'!$D$26,"")</f>
        <v/>
      </c>
      <c r="B21" t="str">
        <f>IF(SUM('A2'!N34:R34)=5,'Angaben KH-Standort'!$D$27,"")</f>
        <v/>
      </c>
      <c r="C21" t="str">
        <f>IF(SUM('A2'!N34:R34)=5,'Angaben KH-Standort'!$D$13,"")</f>
        <v/>
      </c>
      <c r="D21" t="str">
        <f>IF(SUM('A2'!N34:R34)=5,'A1'!$F$15,"")</f>
        <v/>
      </c>
      <c r="E21" t="str">
        <f>IF(SUM('A2'!N34:R34)=5,'A2'!C34,"")</f>
        <v/>
      </c>
      <c r="F21" t="str">
        <f>IF(SUM('A2'!N34:R34)=5,'A2'!D34,"")</f>
        <v/>
      </c>
      <c r="G21" t="str">
        <f>IF(SUM('A2'!N34:R34)=5,'A2'!E34,"")</f>
        <v/>
      </c>
      <c r="H21" t="str">
        <f>IF(SUM('A2'!N34:R34)=5,'A2'!F34,"")</f>
        <v/>
      </c>
      <c r="I21" t="str">
        <f>IF(SUM('A2'!N34:R34)=5,'A2'!G34,"")</f>
        <v/>
      </c>
    </row>
    <row r="22" spans="1:9" x14ac:dyDescent="0.25">
      <c r="A22" t="str">
        <f>IF(SUM('A2'!N35:R35)=5,'Angaben KH-Standort'!$D$26,"")</f>
        <v/>
      </c>
      <c r="B22" t="str">
        <f>IF(SUM('A2'!N35:R35)=5,'Angaben KH-Standort'!$D$27,"")</f>
        <v/>
      </c>
      <c r="C22" t="str">
        <f>IF(SUM('A2'!N35:R35)=5,'Angaben KH-Standort'!$D$13,"")</f>
        <v/>
      </c>
      <c r="D22" t="str">
        <f>IF(SUM('A2'!N35:R35)=5,'A1'!$F$15,"")</f>
        <v/>
      </c>
      <c r="E22" t="str">
        <f>IF(SUM('A2'!N35:R35)=5,'A2'!C35,"")</f>
        <v/>
      </c>
      <c r="F22" t="str">
        <f>IF(SUM('A2'!N35:R35)=5,'A2'!D35,"")</f>
        <v/>
      </c>
      <c r="G22" t="str">
        <f>IF(SUM('A2'!N35:R35)=5,'A2'!E35,"")</f>
        <v/>
      </c>
      <c r="H22" t="str">
        <f>IF(SUM('A2'!N35:R35)=5,'A2'!F35,"")</f>
        <v/>
      </c>
      <c r="I22" t="str">
        <f>IF(SUM('A2'!N35:R35)=5,'A2'!G35,"")</f>
        <v/>
      </c>
    </row>
    <row r="23" spans="1:9" x14ac:dyDescent="0.25">
      <c r="A23" t="str">
        <f>IF(SUM('A2'!N36:R36)=5,'Angaben KH-Standort'!$D$26,"")</f>
        <v/>
      </c>
      <c r="B23" t="str">
        <f>IF(SUM('A2'!N36:R36)=5,'Angaben KH-Standort'!$D$27,"")</f>
        <v/>
      </c>
      <c r="C23" t="str">
        <f>IF(SUM('A2'!N36:R36)=5,'Angaben KH-Standort'!$D$13,"")</f>
        <v/>
      </c>
      <c r="D23" t="str">
        <f>IF(SUM('A2'!N36:R36)=5,'A1'!$F$15,"")</f>
        <v/>
      </c>
      <c r="E23" t="str">
        <f>IF(SUM('A2'!N36:R36)=5,'A2'!C36,"")</f>
        <v/>
      </c>
      <c r="F23" t="str">
        <f>IF(SUM('A2'!N36:R36)=5,'A2'!D36,"")</f>
        <v/>
      </c>
      <c r="G23" t="str">
        <f>IF(SUM('A2'!N36:R36)=5,'A2'!E36,"")</f>
        <v/>
      </c>
      <c r="H23" t="str">
        <f>IF(SUM('A2'!N36:R36)=5,'A2'!F36,"")</f>
        <v/>
      </c>
      <c r="I23" t="str">
        <f>IF(SUM('A2'!N36:R36)=5,'A2'!G36,"")</f>
        <v/>
      </c>
    </row>
    <row r="24" spans="1:9" x14ac:dyDescent="0.25">
      <c r="A24" t="str">
        <f>IF(SUM('A2'!N37:R37)=5,'Angaben KH-Standort'!$D$26,"")</f>
        <v/>
      </c>
      <c r="B24" t="str">
        <f>IF(SUM('A2'!N37:R37)=5,'Angaben KH-Standort'!$D$27,"")</f>
        <v/>
      </c>
      <c r="C24" t="str">
        <f>IF(SUM('A2'!N37:R37)=5,'Angaben KH-Standort'!$D$13,"")</f>
        <v/>
      </c>
      <c r="D24" t="str">
        <f>IF(SUM('A2'!N37:R37)=5,'A1'!$F$15,"")</f>
        <v/>
      </c>
      <c r="E24" t="str">
        <f>IF(SUM('A2'!N37:R37)=5,'A2'!C37,"")</f>
        <v/>
      </c>
      <c r="F24" t="str">
        <f>IF(SUM('A2'!N37:R37)=5,'A2'!D37,"")</f>
        <v/>
      </c>
      <c r="G24" t="str">
        <f>IF(SUM('A2'!N37:R37)=5,'A2'!E37,"")</f>
        <v/>
      </c>
      <c r="H24" t="str">
        <f>IF(SUM('A2'!N37:R37)=5,'A2'!F37,"")</f>
        <v/>
      </c>
      <c r="I24" t="str">
        <f>IF(SUM('A2'!N37:R37)=5,'A2'!G37,"")</f>
        <v/>
      </c>
    </row>
    <row r="25" spans="1:9" x14ac:dyDescent="0.25">
      <c r="A25" t="str">
        <f>IF(SUM('A2'!N38:R38)=5,'Angaben KH-Standort'!$D$26,"")</f>
        <v/>
      </c>
      <c r="B25" t="str">
        <f>IF(SUM('A2'!N38:R38)=5,'Angaben KH-Standort'!$D$27,"")</f>
        <v/>
      </c>
      <c r="C25" t="str">
        <f>IF(SUM('A2'!N38:R38)=5,'Angaben KH-Standort'!$D$13,"")</f>
        <v/>
      </c>
      <c r="D25" t="str">
        <f>IF(SUM('A2'!N38:R38)=5,'A1'!$F$15,"")</f>
        <v/>
      </c>
      <c r="E25" t="str">
        <f>IF(SUM('A2'!N38:R38)=5,'A2'!C38,"")</f>
        <v/>
      </c>
      <c r="F25" t="str">
        <f>IF(SUM('A2'!N38:R38)=5,'A2'!D38,"")</f>
        <v/>
      </c>
      <c r="G25" t="str">
        <f>IF(SUM('A2'!N38:R38)=5,'A2'!E38,"")</f>
        <v/>
      </c>
      <c r="H25" t="str">
        <f>IF(SUM('A2'!N38:R38)=5,'A2'!F38,"")</f>
        <v/>
      </c>
      <c r="I25" t="str">
        <f>IF(SUM('A2'!N38:R38)=5,'A2'!G38,"")</f>
        <v/>
      </c>
    </row>
    <row r="26" spans="1:9" x14ac:dyDescent="0.25">
      <c r="A26" t="str">
        <f>IF(SUM('A2'!N39:R39)=5,'Angaben KH-Standort'!$D$26,"")</f>
        <v/>
      </c>
      <c r="B26" t="str">
        <f>IF(SUM('A2'!N39:R39)=5,'Angaben KH-Standort'!$D$27,"")</f>
        <v/>
      </c>
      <c r="C26" t="str">
        <f>IF(SUM('A2'!N39:R39)=5,'Angaben KH-Standort'!$D$13,"")</f>
        <v/>
      </c>
      <c r="D26" t="str">
        <f>IF(SUM('A2'!N39:R39)=5,'A1'!$F$15,"")</f>
        <v/>
      </c>
      <c r="E26" t="str">
        <f>IF(SUM('A2'!N39:R39)=5,'A2'!C39,"")</f>
        <v/>
      </c>
      <c r="F26" t="str">
        <f>IF(SUM('A2'!N39:R39)=5,'A2'!D39,"")</f>
        <v/>
      </c>
      <c r="G26" t="str">
        <f>IF(SUM('A2'!N39:R39)=5,'A2'!E39,"")</f>
        <v/>
      </c>
      <c r="H26" t="str">
        <f>IF(SUM('A2'!N39:R39)=5,'A2'!F39,"")</f>
        <v/>
      </c>
      <c r="I26" t="str">
        <f>IF(SUM('A2'!N39:R39)=5,'A2'!G39,"")</f>
        <v/>
      </c>
    </row>
    <row r="27" spans="1:9" x14ac:dyDescent="0.25">
      <c r="A27" t="str">
        <f>IF(SUM('A2'!N40:R40)=5,'Angaben KH-Standort'!$D$26,"")</f>
        <v/>
      </c>
      <c r="B27" t="str">
        <f>IF(SUM('A2'!N40:R40)=5,'Angaben KH-Standort'!$D$27,"")</f>
        <v/>
      </c>
      <c r="C27" t="str">
        <f>IF(SUM('A2'!N40:R40)=5,'Angaben KH-Standort'!$D$13,"")</f>
        <v/>
      </c>
      <c r="D27" t="str">
        <f>IF(SUM('A2'!N40:R40)=5,'A1'!$F$15,"")</f>
        <v/>
      </c>
      <c r="E27" t="str">
        <f>IF(SUM('A2'!N40:R40)=5,'A2'!C40,"")</f>
        <v/>
      </c>
      <c r="F27" t="str">
        <f>IF(SUM('A2'!N40:R40)=5,'A2'!D40,"")</f>
        <v/>
      </c>
      <c r="G27" t="str">
        <f>IF(SUM('A2'!N40:R40)=5,'A2'!E40,"")</f>
        <v/>
      </c>
      <c r="H27" t="str">
        <f>IF(SUM('A2'!N40:R40)=5,'A2'!F40,"")</f>
        <v/>
      </c>
      <c r="I27" t="str">
        <f>IF(SUM('A2'!N40:R40)=5,'A2'!G40,"")</f>
        <v/>
      </c>
    </row>
    <row r="28" spans="1:9" x14ac:dyDescent="0.25">
      <c r="A28" t="str">
        <f>IF(SUM('A2'!N41:R41)=5,'Angaben KH-Standort'!$D$26,"")</f>
        <v/>
      </c>
      <c r="B28" t="str">
        <f>IF(SUM('A2'!N41:R41)=5,'Angaben KH-Standort'!$D$27,"")</f>
        <v/>
      </c>
      <c r="C28" t="str">
        <f>IF(SUM('A2'!N41:R41)=5,'Angaben KH-Standort'!$D$13,"")</f>
        <v/>
      </c>
      <c r="D28" t="str">
        <f>IF(SUM('A2'!N41:R41)=5,'A1'!$F$15,"")</f>
        <v/>
      </c>
      <c r="E28" t="str">
        <f>IF(SUM('A2'!N41:R41)=5,'A2'!C41,"")</f>
        <v/>
      </c>
      <c r="F28" t="str">
        <f>IF(SUM('A2'!N41:R41)=5,'A2'!D41,"")</f>
        <v/>
      </c>
      <c r="G28" t="str">
        <f>IF(SUM('A2'!N41:R41)=5,'A2'!E41,"")</f>
        <v/>
      </c>
      <c r="H28" t="str">
        <f>IF(SUM('A2'!N41:R41)=5,'A2'!F41,"")</f>
        <v/>
      </c>
      <c r="I28" t="str">
        <f>IF(SUM('A2'!N41:R41)=5,'A2'!G41,"")</f>
        <v/>
      </c>
    </row>
    <row r="29" spans="1:9" x14ac:dyDescent="0.25">
      <c r="A29" t="str">
        <f>IF(SUM('A2'!N42:R42)=5,'Angaben KH-Standort'!$D$26,"")</f>
        <v/>
      </c>
      <c r="B29" t="str">
        <f>IF(SUM('A2'!N42:R42)=5,'Angaben KH-Standort'!$D$27,"")</f>
        <v/>
      </c>
      <c r="C29" t="str">
        <f>IF(SUM('A2'!N42:R42)=5,'Angaben KH-Standort'!$D$13,"")</f>
        <v/>
      </c>
      <c r="D29" t="str">
        <f>IF(SUM('A2'!N42:R42)=5,'A1'!$F$15,"")</f>
        <v/>
      </c>
      <c r="E29" t="str">
        <f>IF(SUM('A2'!N42:R42)=5,'A2'!C42,"")</f>
        <v/>
      </c>
      <c r="F29" t="str">
        <f>IF(SUM('A2'!N42:R42)=5,'A2'!D42,"")</f>
        <v/>
      </c>
      <c r="G29" t="str">
        <f>IF(SUM('A2'!N42:R42)=5,'A2'!E42,"")</f>
        <v/>
      </c>
      <c r="H29" t="str">
        <f>IF(SUM('A2'!N42:R42)=5,'A2'!F42,"")</f>
        <v/>
      </c>
      <c r="I29" t="str">
        <f>IF(SUM('A2'!N42:R42)=5,'A2'!G42,"")</f>
        <v/>
      </c>
    </row>
    <row r="30" spans="1:9" x14ac:dyDescent="0.25">
      <c r="A30" t="str">
        <f>IF(SUM('A2'!N43:R43)=5,'Angaben KH-Standort'!$D$26,"")</f>
        <v/>
      </c>
      <c r="B30" t="str">
        <f>IF(SUM('A2'!N43:R43)=5,'Angaben KH-Standort'!$D$27,"")</f>
        <v/>
      </c>
      <c r="C30" t="str">
        <f>IF(SUM('A2'!N43:R43)=5,'Angaben KH-Standort'!$D$13,"")</f>
        <v/>
      </c>
      <c r="D30" t="str">
        <f>IF(SUM('A2'!N43:R43)=5,'A1'!$F$15,"")</f>
        <v/>
      </c>
      <c r="E30" t="str">
        <f>IF(SUM('A2'!N43:R43)=5,'A2'!C43,"")</f>
        <v/>
      </c>
      <c r="F30" t="str">
        <f>IF(SUM('A2'!N43:R43)=5,'A2'!D43,"")</f>
        <v/>
      </c>
      <c r="G30" t="str">
        <f>IF(SUM('A2'!N43:R43)=5,'A2'!E43,"")</f>
        <v/>
      </c>
      <c r="H30" t="str">
        <f>IF(SUM('A2'!N43:R43)=5,'A2'!F43,"")</f>
        <v/>
      </c>
      <c r="I30" t="str">
        <f>IF(SUM('A2'!N43:R43)=5,'A2'!G43,"")</f>
        <v/>
      </c>
    </row>
    <row r="31" spans="1:9" x14ac:dyDescent="0.25">
      <c r="A31" t="str">
        <f>IF(SUM('A2'!N44:R44)=5,'Angaben KH-Standort'!$D$26,"")</f>
        <v/>
      </c>
      <c r="B31" t="str">
        <f>IF(SUM('A2'!N44:R44)=5,'Angaben KH-Standort'!$D$27,"")</f>
        <v/>
      </c>
      <c r="C31" t="str">
        <f>IF(SUM('A2'!N44:R44)=5,'Angaben KH-Standort'!$D$13,"")</f>
        <v/>
      </c>
      <c r="D31" t="str">
        <f>IF(SUM('A2'!N44:R44)=5,'A1'!$F$15,"")</f>
        <v/>
      </c>
      <c r="E31" t="str">
        <f>IF(SUM('A2'!N44:R44)=5,'A2'!C44,"")</f>
        <v/>
      </c>
      <c r="F31" t="str">
        <f>IF(SUM('A2'!N44:R44)=5,'A2'!D44,"")</f>
        <v/>
      </c>
      <c r="G31" t="str">
        <f>IF(SUM('A2'!N44:R44)=5,'A2'!E44,"")</f>
        <v/>
      </c>
      <c r="H31" t="str">
        <f>IF(SUM('A2'!N44:R44)=5,'A2'!F44,"")</f>
        <v/>
      </c>
      <c r="I31" t="str">
        <f>IF(SUM('A2'!N44:R44)=5,'A2'!G44,"")</f>
        <v/>
      </c>
    </row>
    <row r="32" spans="1:9" x14ac:dyDescent="0.25">
      <c r="A32" t="str">
        <f>IF(SUM('A2'!N45:R45)=5,'Angaben KH-Standort'!$D$26,"")</f>
        <v/>
      </c>
      <c r="B32" t="str">
        <f>IF(SUM('A2'!N45:R45)=5,'Angaben KH-Standort'!$D$27,"")</f>
        <v/>
      </c>
      <c r="C32" t="str">
        <f>IF(SUM('A2'!N45:R45)=5,'Angaben KH-Standort'!$D$13,"")</f>
        <v/>
      </c>
      <c r="D32" t="str">
        <f>IF(SUM('A2'!N45:R45)=5,'A1'!$F$15,"")</f>
        <v/>
      </c>
      <c r="E32" t="str">
        <f>IF(SUM('A2'!N45:R45)=5,'A2'!C45,"")</f>
        <v/>
      </c>
      <c r="F32" t="str">
        <f>IF(SUM('A2'!N45:R45)=5,'A2'!D45,"")</f>
        <v/>
      </c>
      <c r="G32" t="str">
        <f>IF(SUM('A2'!N45:R45)=5,'A2'!E45,"")</f>
        <v/>
      </c>
      <c r="H32" t="str">
        <f>IF(SUM('A2'!N45:R45)=5,'A2'!F45,"")</f>
        <v/>
      </c>
      <c r="I32" t="str">
        <f>IF(SUM('A2'!N45:R45)=5,'A2'!G45,"")</f>
        <v/>
      </c>
    </row>
    <row r="33" spans="1:9" x14ac:dyDescent="0.25">
      <c r="A33" t="str">
        <f>IF(SUM('A2'!N46:R46)=5,'Angaben KH-Standort'!$D$26,"")</f>
        <v/>
      </c>
      <c r="B33" t="str">
        <f>IF(SUM('A2'!N46:R46)=5,'Angaben KH-Standort'!$D$27,"")</f>
        <v/>
      </c>
      <c r="C33" t="str">
        <f>IF(SUM('A2'!N46:R46)=5,'Angaben KH-Standort'!$D$13,"")</f>
        <v/>
      </c>
      <c r="D33" t="str">
        <f>IF(SUM('A2'!N46:R46)=5,'A1'!$F$15,"")</f>
        <v/>
      </c>
      <c r="E33" t="str">
        <f>IF(SUM('A2'!N46:R46)=5,'A2'!C46,"")</f>
        <v/>
      </c>
      <c r="F33" t="str">
        <f>IF(SUM('A2'!N46:R46)=5,'A2'!D46,"")</f>
        <v/>
      </c>
      <c r="G33" t="str">
        <f>IF(SUM('A2'!N46:R46)=5,'A2'!E46,"")</f>
        <v/>
      </c>
      <c r="H33" t="str">
        <f>IF(SUM('A2'!N46:R46)=5,'A2'!F46,"")</f>
        <v/>
      </c>
      <c r="I33" t="str">
        <f>IF(SUM('A2'!N46:R46)=5,'A2'!G46,"")</f>
        <v/>
      </c>
    </row>
    <row r="34" spans="1:9" x14ac:dyDescent="0.25">
      <c r="A34" t="str">
        <f>IF(SUM('A2'!N47:R47)=5,'Angaben KH-Standort'!$D$26,"")</f>
        <v/>
      </c>
      <c r="B34" t="str">
        <f>IF(SUM('A2'!N47:R47)=5,'Angaben KH-Standort'!$D$27,"")</f>
        <v/>
      </c>
      <c r="C34" t="str">
        <f>IF(SUM('A2'!N47:R47)=5,'Angaben KH-Standort'!$D$13,"")</f>
        <v/>
      </c>
      <c r="D34" t="str">
        <f>IF(SUM('A2'!N47:R47)=5,'A1'!$F$15,"")</f>
        <v/>
      </c>
      <c r="E34" t="str">
        <f>IF(SUM('A2'!N47:R47)=5,'A2'!C47,"")</f>
        <v/>
      </c>
      <c r="F34" t="str">
        <f>IF(SUM('A2'!N47:R47)=5,'A2'!D47,"")</f>
        <v/>
      </c>
      <c r="G34" t="str">
        <f>IF(SUM('A2'!N47:R47)=5,'A2'!E47,"")</f>
        <v/>
      </c>
      <c r="H34" t="str">
        <f>IF(SUM('A2'!N47:R47)=5,'A2'!F47,"")</f>
        <v/>
      </c>
      <c r="I34" t="str">
        <f>IF(SUM('A2'!N47:R47)=5,'A2'!G47,"")</f>
        <v/>
      </c>
    </row>
    <row r="35" spans="1:9" x14ac:dyDescent="0.25">
      <c r="A35" t="str">
        <f>IF(SUM('A2'!N48:R48)=5,'Angaben KH-Standort'!$D$26,"")</f>
        <v/>
      </c>
      <c r="B35" t="str">
        <f>IF(SUM('A2'!N48:R48)=5,'Angaben KH-Standort'!$D$27,"")</f>
        <v/>
      </c>
      <c r="C35" t="str">
        <f>IF(SUM('A2'!N48:R48)=5,'Angaben KH-Standort'!$D$13,"")</f>
        <v/>
      </c>
      <c r="D35" t="str">
        <f>IF(SUM('A2'!N48:R48)=5,'A1'!$F$15,"")</f>
        <v/>
      </c>
      <c r="E35" t="str">
        <f>IF(SUM('A2'!N48:R48)=5,'A2'!C48,"")</f>
        <v/>
      </c>
      <c r="F35" t="str">
        <f>IF(SUM('A2'!N48:R48)=5,'A2'!D48,"")</f>
        <v/>
      </c>
      <c r="G35" t="str">
        <f>IF(SUM('A2'!N48:R48)=5,'A2'!E48,"")</f>
        <v/>
      </c>
      <c r="H35" t="str">
        <f>IF(SUM('A2'!N48:R48)=5,'A2'!F48,"")</f>
        <v/>
      </c>
      <c r="I35" t="str">
        <f>IF(SUM('A2'!N48:R48)=5,'A2'!G48,"")</f>
        <v/>
      </c>
    </row>
    <row r="36" spans="1:9" x14ac:dyDescent="0.25">
      <c r="A36" t="str">
        <f>IF(SUM('A2'!N49:R49)=5,'Angaben KH-Standort'!$D$26,"")</f>
        <v/>
      </c>
      <c r="B36" t="str">
        <f>IF(SUM('A2'!N49:R49)=5,'Angaben KH-Standort'!$D$27,"")</f>
        <v/>
      </c>
      <c r="C36" t="str">
        <f>IF(SUM('A2'!N49:R49)=5,'Angaben KH-Standort'!$D$13,"")</f>
        <v/>
      </c>
      <c r="D36" t="str">
        <f>IF(SUM('A2'!N49:R49)=5,'A1'!$F$15,"")</f>
        <v/>
      </c>
      <c r="E36" t="str">
        <f>IF(SUM('A2'!N49:R49)=5,'A2'!C49,"")</f>
        <v/>
      </c>
      <c r="F36" t="str">
        <f>IF(SUM('A2'!N49:R49)=5,'A2'!D49,"")</f>
        <v/>
      </c>
      <c r="G36" t="str">
        <f>IF(SUM('A2'!N49:R49)=5,'A2'!E49,"")</f>
        <v/>
      </c>
      <c r="H36" t="str">
        <f>IF(SUM('A2'!N49:R49)=5,'A2'!F49,"")</f>
        <v/>
      </c>
      <c r="I36" t="str">
        <f>IF(SUM('A2'!N49:R49)=5,'A2'!G49,"")</f>
        <v/>
      </c>
    </row>
    <row r="37" spans="1:9" x14ac:dyDescent="0.25">
      <c r="A37" t="str">
        <f>IF(SUM('A2'!N50:R50)=5,'Angaben KH-Standort'!$D$26,"")</f>
        <v/>
      </c>
      <c r="B37" t="str">
        <f>IF(SUM('A2'!N50:R50)=5,'Angaben KH-Standort'!$D$27,"")</f>
        <v/>
      </c>
      <c r="C37" t="str">
        <f>IF(SUM('A2'!N50:R50)=5,'Angaben KH-Standort'!$D$13,"")</f>
        <v/>
      </c>
      <c r="D37" t="str">
        <f>IF(SUM('A2'!N50:R50)=5,'A1'!$F$15,"")</f>
        <v/>
      </c>
      <c r="E37" t="str">
        <f>IF(SUM('A2'!N50:R50)=5,'A2'!C50,"")</f>
        <v/>
      </c>
      <c r="F37" t="str">
        <f>IF(SUM('A2'!N50:R50)=5,'A2'!D50,"")</f>
        <v/>
      </c>
      <c r="G37" t="str">
        <f>IF(SUM('A2'!N50:R50)=5,'A2'!E50,"")</f>
        <v/>
      </c>
      <c r="H37" t="str">
        <f>IF(SUM('A2'!N50:R50)=5,'A2'!F50,"")</f>
        <v/>
      </c>
      <c r="I37" t="str">
        <f>IF(SUM('A2'!N50:R50)=5,'A2'!G50,"")</f>
        <v/>
      </c>
    </row>
    <row r="38" spans="1:9" x14ac:dyDescent="0.25">
      <c r="A38" t="str">
        <f>IF(SUM('A2'!N51:R51)=5,'Angaben KH-Standort'!$D$26,"")</f>
        <v/>
      </c>
      <c r="B38" t="str">
        <f>IF(SUM('A2'!N51:R51)=5,'Angaben KH-Standort'!$D$27,"")</f>
        <v/>
      </c>
      <c r="C38" t="str">
        <f>IF(SUM('A2'!N51:R51)=5,'Angaben KH-Standort'!$D$13,"")</f>
        <v/>
      </c>
      <c r="D38" t="str">
        <f>IF(SUM('A2'!N51:R51)=5,'A1'!$F$15,"")</f>
        <v/>
      </c>
      <c r="E38" t="str">
        <f>IF(SUM('A2'!N51:R51)=5,'A2'!C51,"")</f>
        <v/>
      </c>
      <c r="F38" t="str">
        <f>IF(SUM('A2'!N51:R51)=5,'A2'!D51,"")</f>
        <v/>
      </c>
      <c r="G38" t="str">
        <f>IF(SUM('A2'!N51:R51)=5,'A2'!E51,"")</f>
        <v/>
      </c>
      <c r="H38" t="str">
        <f>IF(SUM('A2'!N51:R51)=5,'A2'!F51,"")</f>
        <v/>
      </c>
      <c r="I38" t="str">
        <f>IF(SUM('A2'!N51:R51)=5,'A2'!G51,"")</f>
        <v/>
      </c>
    </row>
    <row r="39" spans="1:9" x14ac:dyDescent="0.25">
      <c r="A39" t="str">
        <f>IF(SUM('A2'!N52:R52)=5,'Angaben KH-Standort'!$D$26,"")</f>
        <v/>
      </c>
      <c r="B39" t="str">
        <f>IF(SUM('A2'!N52:R52)=5,'Angaben KH-Standort'!$D$27,"")</f>
        <v/>
      </c>
      <c r="C39" t="str">
        <f>IF(SUM('A2'!N52:R52)=5,'Angaben KH-Standort'!$D$13,"")</f>
        <v/>
      </c>
      <c r="D39" t="str">
        <f>IF(SUM('A2'!N52:R52)=5,'A1'!$F$15,"")</f>
        <v/>
      </c>
      <c r="E39" t="str">
        <f>IF(SUM('A2'!N52:R52)=5,'A2'!C52,"")</f>
        <v/>
      </c>
      <c r="F39" t="str">
        <f>IF(SUM('A2'!N52:R52)=5,'A2'!D52,"")</f>
        <v/>
      </c>
      <c r="G39" t="str">
        <f>IF(SUM('A2'!N52:R52)=5,'A2'!E52,"")</f>
        <v/>
      </c>
      <c r="H39" t="str">
        <f>IF(SUM('A2'!N52:R52)=5,'A2'!F52,"")</f>
        <v/>
      </c>
      <c r="I39" t="str">
        <f>IF(SUM('A2'!N52:R52)=5,'A2'!G52,"")</f>
        <v/>
      </c>
    </row>
    <row r="40" spans="1:9" x14ac:dyDescent="0.25">
      <c r="A40" t="str">
        <f>IF(SUM('A2'!N53:R53)=5,'Angaben KH-Standort'!$D$26,"")</f>
        <v/>
      </c>
      <c r="B40" t="str">
        <f>IF(SUM('A2'!N53:R53)=5,'Angaben KH-Standort'!$D$27,"")</f>
        <v/>
      </c>
      <c r="C40" t="str">
        <f>IF(SUM('A2'!N53:R53)=5,'Angaben KH-Standort'!$D$13,"")</f>
        <v/>
      </c>
      <c r="D40" t="str">
        <f>IF(SUM('A2'!N53:R53)=5,'A1'!$F$15,"")</f>
        <v/>
      </c>
      <c r="E40" t="str">
        <f>IF(SUM('A2'!N53:R53)=5,'A2'!C53,"")</f>
        <v/>
      </c>
      <c r="F40" t="str">
        <f>IF(SUM('A2'!N53:R53)=5,'A2'!D53,"")</f>
        <v/>
      </c>
      <c r="G40" t="str">
        <f>IF(SUM('A2'!N53:R53)=5,'A2'!E53,"")</f>
        <v/>
      </c>
      <c r="H40" t="str">
        <f>IF(SUM('A2'!N53:R53)=5,'A2'!F53,"")</f>
        <v/>
      </c>
      <c r="I40" t="str">
        <f>IF(SUM('A2'!N53:R53)=5,'A2'!G53,"")</f>
        <v/>
      </c>
    </row>
    <row r="41" spans="1:9" x14ac:dyDescent="0.25">
      <c r="A41" t="str">
        <f>IF(SUM('A2'!N54:R54)=5,'Angaben KH-Standort'!$D$26,"")</f>
        <v/>
      </c>
      <c r="B41" t="str">
        <f>IF(SUM('A2'!N54:R54)=5,'Angaben KH-Standort'!$D$27,"")</f>
        <v/>
      </c>
      <c r="C41" t="str">
        <f>IF(SUM('A2'!N54:R54)=5,'Angaben KH-Standort'!$D$13,"")</f>
        <v/>
      </c>
      <c r="D41" t="str">
        <f>IF(SUM('A2'!N54:R54)=5,'A1'!$F$15,"")</f>
        <v/>
      </c>
      <c r="E41" t="str">
        <f>IF(SUM('A2'!N54:R54)=5,'A2'!C54,"")</f>
        <v/>
      </c>
      <c r="F41" t="str">
        <f>IF(SUM('A2'!N54:R54)=5,'A2'!D54,"")</f>
        <v/>
      </c>
      <c r="G41" t="str">
        <f>IF(SUM('A2'!N54:R54)=5,'A2'!E54,"")</f>
        <v/>
      </c>
      <c r="H41" t="str">
        <f>IF(SUM('A2'!N54:R54)=5,'A2'!F54,"")</f>
        <v/>
      </c>
      <c r="I41" t="str">
        <f>IF(SUM('A2'!N54:R54)=5,'A2'!G54,"")</f>
        <v/>
      </c>
    </row>
    <row r="42" spans="1:9" x14ac:dyDescent="0.25">
      <c r="A42" t="str">
        <f>IF(SUM('A2'!N55:R55)=5,'Angaben KH-Standort'!$D$26,"")</f>
        <v/>
      </c>
      <c r="B42" t="str">
        <f>IF(SUM('A2'!N55:R55)=5,'Angaben KH-Standort'!$D$27,"")</f>
        <v/>
      </c>
      <c r="C42" t="str">
        <f>IF(SUM('A2'!N55:R55)=5,'Angaben KH-Standort'!$D$13,"")</f>
        <v/>
      </c>
      <c r="D42" t="str">
        <f>IF(SUM('A2'!N55:R55)=5,'A1'!$F$15,"")</f>
        <v/>
      </c>
      <c r="E42" t="str">
        <f>IF(SUM('A2'!N55:R55)=5,'A2'!C55,"")</f>
        <v/>
      </c>
      <c r="F42" t="str">
        <f>IF(SUM('A2'!N55:R55)=5,'A2'!D55,"")</f>
        <v/>
      </c>
      <c r="G42" t="str">
        <f>IF(SUM('A2'!N55:R55)=5,'A2'!E55,"")</f>
        <v/>
      </c>
      <c r="H42" t="str">
        <f>IF(SUM('A2'!N55:R55)=5,'A2'!F55,"")</f>
        <v/>
      </c>
      <c r="I42" t="str">
        <f>IF(SUM('A2'!N55:R55)=5,'A2'!G55,"")</f>
        <v/>
      </c>
    </row>
    <row r="43" spans="1:9" x14ac:dyDescent="0.25">
      <c r="A43" t="str">
        <f>IF(SUM('A2'!N56:R56)=5,'Angaben KH-Standort'!$D$26,"")</f>
        <v/>
      </c>
      <c r="B43" t="str">
        <f>IF(SUM('A2'!N56:R56)=5,'Angaben KH-Standort'!$D$27,"")</f>
        <v/>
      </c>
      <c r="C43" t="str">
        <f>IF(SUM('A2'!N56:R56)=5,'Angaben KH-Standort'!$D$13,"")</f>
        <v/>
      </c>
      <c r="D43" t="str">
        <f>IF(SUM('A2'!N56:R56)=5,'A1'!$F$15,"")</f>
        <v/>
      </c>
      <c r="E43" t="str">
        <f>IF(SUM('A2'!N56:R56)=5,'A2'!C56,"")</f>
        <v/>
      </c>
      <c r="F43" t="str">
        <f>IF(SUM('A2'!N56:R56)=5,'A2'!D56,"")</f>
        <v/>
      </c>
      <c r="G43" t="str">
        <f>IF(SUM('A2'!N56:R56)=5,'A2'!E56,"")</f>
        <v/>
      </c>
      <c r="H43" t="str">
        <f>IF(SUM('A2'!N56:R56)=5,'A2'!F56,"")</f>
        <v/>
      </c>
      <c r="I43" t="str">
        <f>IF(SUM('A2'!N56:R56)=5,'A2'!G56,"")</f>
        <v/>
      </c>
    </row>
    <row r="44" spans="1:9" x14ac:dyDescent="0.25">
      <c r="A44" t="str">
        <f>IF(SUM('A2'!N57:R57)=5,'Angaben KH-Standort'!$D$26,"")</f>
        <v/>
      </c>
      <c r="B44" t="str">
        <f>IF(SUM('A2'!N57:R57)=5,'Angaben KH-Standort'!$D$27,"")</f>
        <v/>
      </c>
      <c r="C44" t="str">
        <f>IF(SUM('A2'!N57:R57)=5,'Angaben KH-Standort'!$D$13,"")</f>
        <v/>
      </c>
      <c r="D44" t="str">
        <f>IF(SUM('A2'!N57:R57)=5,'A1'!$F$15,"")</f>
        <v/>
      </c>
      <c r="E44" t="str">
        <f>IF(SUM('A2'!N57:R57)=5,'A2'!C57,"")</f>
        <v/>
      </c>
      <c r="F44" t="str">
        <f>IF(SUM('A2'!N57:R57)=5,'A2'!D57,"")</f>
        <v/>
      </c>
      <c r="G44" t="str">
        <f>IF(SUM('A2'!N57:R57)=5,'A2'!E57,"")</f>
        <v/>
      </c>
      <c r="H44" t="str">
        <f>IF(SUM('A2'!N57:R57)=5,'A2'!F57,"")</f>
        <v/>
      </c>
      <c r="I44" t="str">
        <f>IF(SUM('A2'!N57:R57)=5,'A2'!G57,"")</f>
        <v/>
      </c>
    </row>
    <row r="45" spans="1:9" x14ac:dyDescent="0.25">
      <c r="A45" t="str">
        <f>IF(SUM('A2'!N58:R58)=5,'Angaben KH-Standort'!$D$26,"")</f>
        <v/>
      </c>
      <c r="B45" t="str">
        <f>IF(SUM('A2'!N58:R58)=5,'Angaben KH-Standort'!$D$27,"")</f>
        <v/>
      </c>
      <c r="C45" t="str">
        <f>IF(SUM('A2'!N58:R58)=5,'Angaben KH-Standort'!$D$13,"")</f>
        <v/>
      </c>
      <c r="D45" t="str">
        <f>IF(SUM('A2'!N58:R58)=5,'A1'!$F$15,"")</f>
        <v/>
      </c>
      <c r="E45" t="str">
        <f>IF(SUM('A2'!N58:R58)=5,'A2'!C58,"")</f>
        <v/>
      </c>
      <c r="F45" t="str">
        <f>IF(SUM('A2'!N58:R58)=5,'A2'!D58,"")</f>
        <v/>
      </c>
      <c r="G45" t="str">
        <f>IF(SUM('A2'!N58:R58)=5,'A2'!E58,"")</f>
        <v/>
      </c>
      <c r="H45" t="str">
        <f>IF(SUM('A2'!N58:R58)=5,'A2'!F58,"")</f>
        <v/>
      </c>
      <c r="I45" t="str">
        <f>IF(SUM('A2'!N58:R58)=5,'A2'!G58,"")</f>
        <v/>
      </c>
    </row>
    <row r="46" spans="1:9" x14ac:dyDescent="0.25">
      <c r="A46" t="str">
        <f>IF(SUM('A2'!N59:R59)=5,'Angaben KH-Standort'!$D$26,"")</f>
        <v/>
      </c>
      <c r="B46" t="str">
        <f>IF(SUM('A2'!N59:R59)=5,'Angaben KH-Standort'!$D$27,"")</f>
        <v/>
      </c>
      <c r="C46" t="str">
        <f>IF(SUM('A2'!N59:R59)=5,'Angaben KH-Standort'!$D$13,"")</f>
        <v/>
      </c>
      <c r="D46" t="str">
        <f>IF(SUM('A2'!N59:R59)=5,'A1'!$F$15,"")</f>
        <v/>
      </c>
      <c r="E46" t="str">
        <f>IF(SUM('A2'!N59:R59)=5,'A2'!C59,"")</f>
        <v/>
      </c>
      <c r="F46" t="str">
        <f>IF(SUM('A2'!N59:R59)=5,'A2'!D59,"")</f>
        <v/>
      </c>
      <c r="G46" t="str">
        <f>IF(SUM('A2'!N59:R59)=5,'A2'!E59,"")</f>
        <v/>
      </c>
      <c r="H46" t="str">
        <f>IF(SUM('A2'!N59:R59)=5,'A2'!F59,"")</f>
        <v/>
      </c>
      <c r="I46" t="str">
        <f>IF(SUM('A2'!N59:R59)=5,'A2'!G59,"")</f>
        <v/>
      </c>
    </row>
    <row r="47" spans="1:9" x14ac:dyDescent="0.25">
      <c r="A47" t="str">
        <f>IF(SUM('A2'!N60:R60)=5,'Angaben KH-Standort'!$D$26,"")</f>
        <v/>
      </c>
      <c r="B47" t="str">
        <f>IF(SUM('A2'!N60:R60)=5,'Angaben KH-Standort'!$D$27,"")</f>
        <v/>
      </c>
      <c r="C47" t="str">
        <f>IF(SUM('A2'!N60:R60)=5,'Angaben KH-Standort'!$D$13,"")</f>
        <v/>
      </c>
      <c r="D47" t="str">
        <f>IF(SUM('A2'!N60:R60)=5,'A1'!$F$15,"")</f>
        <v/>
      </c>
      <c r="E47" t="str">
        <f>IF(SUM('A2'!N60:R60)=5,'A2'!C60,"")</f>
        <v/>
      </c>
      <c r="F47" t="str">
        <f>IF(SUM('A2'!N60:R60)=5,'A2'!D60,"")</f>
        <v/>
      </c>
      <c r="G47" t="str">
        <f>IF(SUM('A2'!N60:R60)=5,'A2'!E60,"")</f>
        <v/>
      </c>
      <c r="H47" t="str">
        <f>IF(SUM('A2'!N60:R60)=5,'A2'!F60,"")</f>
        <v/>
      </c>
      <c r="I47" t="str">
        <f>IF(SUM('A2'!N60:R60)=5,'A2'!G60,"")</f>
        <v/>
      </c>
    </row>
    <row r="48" spans="1:9" x14ac:dyDescent="0.25">
      <c r="A48" t="str">
        <f>IF(SUM('A2'!N61:R61)=5,'Angaben KH-Standort'!$D$26,"")</f>
        <v/>
      </c>
      <c r="B48" t="str">
        <f>IF(SUM('A2'!N61:R61)=5,'Angaben KH-Standort'!$D$27,"")</f>
        <v/>
      </c>
      <c r="C48" t="str">
        <f>IF(SUM('A2'!N61:R61)=5,'Angaben KH-Standort'!$D$13,"")</f>
        <v/>
      </c>
      <c r="D48" t="str">
        <f>IF(SUM('A2'!N61:R61)=5,'A1'!$F$15,"")</f>
        <v/>
      </c>
      <c r="E48" t="str">
        <f>IF(SUM('A2'!N61:R61)=5,'A2'!C61,"")</f>
        <v/>
      </c>
      <c r="F48" t="str">
        <f>IF(SUM('A2'!N61:R61)=5,'A2'!D61,"")</f>
        <v/>
      </c>
      <c r="G48" t="str">
        <f>IF(SUM('A2'!N61:R61)=5,'A2'!E61,"")</f>
        <v/>
      </c>
      <c r="H48" t="str">
        <f>IF(SUM('A2'!N61:R61)=5,'A2'!F61,"")</f>
        <v/>
      </c>
      <c r="I48" t="str">
        <f>IF(SUM('A2'!N61:R61)=5,'A2'!G61,"")</f>
        <v/>
      </c>
    </row>
    <row r="49" spans="1:9" x14ac:dyDescent="0.25">
      <c r="A49" t="str">
        <f>IF(SUM('A2'!N62:R62)=5,'Angaben KH-Standort'!$D$26,"")</f>
        <v/>
      </c>
      <c r="B49" t="str">
        <f>IF(SUM('A2'!N62:R62)=5,'Angaben KH-Standort'!$D$27,"")</f>
        <v/>
      </c>
      <c r="C49" t="str">
        <f>IF(SUM('A2'!N62:R62)=5,'Angaben KH-Standort'!$D$13,"")</f>
        <v/>
      </c>
      <c r="D49" t="str">
        <f>IF(SUM('A2'!N62:R62)=5,'A1'!$F$15,"")</f>
        <v/>
      </c>
      <c r="E49" t="str">
        <f>IF(SUM('A2'!N62:R62)=5,'A2'!C62,"")</f>
        <v/>
      </c>
      <c r="F49" t="str">
        <f>IF(SUM('A2'!N62:R62)=5,'A2'!D62,"")</f>
        <v/>
      </c>
      <c r="G49" t="str">
        <f>IF(SUM('A2'!N62:R62)=5,'A2'!E62,"")</f>
        <v/>
      </c>
      <c r="H49" t="str">
        <f>IF(SUM('A2'!N62:R62)=5,'A2'!F62,"")</f>
        <v/>
      </c>
      <c r="I49" t="str">
        <f>IF(SUM('A2'!N62:R62)=5,'A2'!G62,"")</f>
        <v/>
      </c>
    </row>
    <row r="50" spans="1:9" x14ac:dyDescent="0.25">
      <c r="A50" t="str">
        <f>IF(SUM('A2'!N63:R63)=5,'Angaben KH-Standort'!$D$26,"")</f>
        <v/>
      </c>
      <c r="B50" t="str">
        <f>IF(SUM('A2'!N63:R63)=5,'Angaben KH-Standort'!$D$27,"")</f>
        <v/>
      </c>
      <c r="C50" t="str">
        <f>IF(SUM('A2'!N63:R63)=5,'Angaben KH-Standort'!$D$13,"")</f>
        <v/>
      </c>
      <c r="D50" t="str">
        <f>IF(SUM('A2'!N63:R63)=5,'A1'!$F$15,"")</f>
        <v/>
      </c>
      <c r="E50" t="str">
        <f>IF(SUM('A2'!N63:R63)=5,'A2'!C63,"")</f>
        <v/>
      </c>
      <c r="F50" t="str">
        <f>IF(SUM('A2'!N63:R63)=5,'A2'!D63,"")</f>
        <v/>
      </c>
      <c r="G50" t="str">
        <f>IF(SUM('A2'!N63:R63)=5,'A2'!E63,"")</f>
        <v/>
      </c>
      <c r="H50" t="str">
        <f>IF(SUM('A2'!N63:R63)=5,'A2'!F63,"")</f>
        <v/>
      </c>
      <c r="I50" t="str">
        <f>IF(SUM('A2'!N63:R63)=5,'A2'!G63,"")</f>
        <v/>
      </c>
    </row>
    <row r="51" spans="1:9" x14ac:dyDescent="0.25">
      <c r="A51" t="str">
        <f>IF(SUM('A2'!N64:R64)=5,'Angaben KH-Standort'!$D$26,"")</f>
        <v/>
      </c>
      <c r="B51" t="str">
        <f>IF(SUM('A2'!N64:R64)=5,'Angaben KH-Standort'!$D$27,"")</f>
        <v/>
      </c>
      <c r="C51" t="str">
        <f>IF(SUM('A2'!N64:R64)=5,'Angaben KH-Standort'!$D$13,"")</f>
        <v/>
      </c>
      <c r="D51" t="str">
        <f>IF(SUM('A2'!N64:R64)=5,'A1'!$F$15,"")</f>
        <v/>
      </c>
      <c r="E51" t="str">
        <f>IF(SUM('A2'!N64:R64)=5,'A2'!C64,"")</f>
        <v/>
      </c>
      <c r="F51" t="str">
        <f>IF(SUM('A2'!N64:R64)=5,'A2'!D64,"")</f>
        <v/>
      </c>
      <c r="G51" t="str">
        <f>IF(SUM('A2'!N64:R64)=5,'A2'!E64,"")</f>
        <v/>
      </c>
      <c r="H51" t="str">
        <f>IF(SUM('A2'!N64:R64)=5,'A2'!F64,"")</f>
        <v/>
      </c>
      <c r="I51" t="str">
        <f>IF(SUM('A2'!N64:R64)=5,'A2'!G64,"")</f>
        <v/>
      </c>
    </row>
    <row r="52" spans="1:9" x14ac:dyDescent="0.25">
      <c r="A52" t="str">
        <f>IF(SUM('A2'!N65:R65)=5,'Angaben KH-Standort'!$D$26,"")</f>
        <v/>
      </c>
      <c r="B52" t="str">
        <f>IF(SUM('A2'!N65:R65)=5,'Angaben KH-Standort'!$D$27,"")</f>
        <v/>
      </c>
      <c r="C52" t="str">
        <f>IF(SUM('A2'!N65:R65)=5,'Angaben KH-Standort'!$D$13,"")</f>
        <v/>
      </c>
      <c r="D52" t="str">
        <f>IF(SUM('A2'!N65:R65)=5,'A1'!$F$15,"")</f>
        <v/>
      </c>
      <c r="E52" t="str">
        <f>IF(SUM('A2'!N65:R65)=5,'A2'!C65,"")</f>
        <v/>
      </c>
      <c r="F52" t="str">
        <f>IF(SUM('A2'!N65:R65)=5,'A2'!D65,"")</f>
        <v/>
      </c>
      <c r="G52" t="str">
        <f>IF(SUM('A2'!N65:R65)=5,'A2'!E65,"")</f>
        <v/>
      </c>
      <c r="H52" t="str">
        <f>IF(SUM('A2'!N65:R65)=5,'A2'!F65,"")</f>
        <v/>
      </c>
      <c r="I52" t="str">
        <f>IF(SUM('A2'!N65:R65)=5,'A2'!G65,"")</f>
        <v/>
      </c>
    </row>
    <row r="53" spans="1:9" x14ac:dyDescent="0.25">
      <c r="A53" t="str">
        <f>IF(SUM('A2'!N66:R66)=5,'Angaben KH-Standort'!$D$26,"")</f>
        <v/>
      </c>
      <c r="B53" t="str">
        <f>IF(SUM('A2'!N66:R66)=5,'Angaben KH-Standort'!$D$27,"")</f>
        <v/>
      </c>
      <c r="C53" t="str">
        <f>IF(SUM('A2'!N66:R66)=5,'Angaben KH-Standort'!$D$13,"")</f>
        <v/>
      </c>
      <c r="D53" t="str">
        <f>IF(SUM('A2'!N66:R66)=5,'A1'!$F$15,"")</f>
        <v/>
      </c>
      <c r="E53" t="str">
        <f>IF(SUM('A2'!N66:R66)=5,'A2'!C66,"")</f>
        <v/>
      </c>
      <c r="F53" t="str">
        <f>IF(SUM('A2'!N66:R66)=5,'A2'!D66,"")</f>
        <v/>
      </c>
      <c r="G53" t="str">
        <f>IF(SUM('A2'!N66:R66)=5,'A2'!E66,"")</f>
        <v/>
      </c>
      <c r="H53" t="str">
        <f>IF(SUM('A2'!N66:R66)=5,'A2'!F66,"")</f>
        <v/>
      </c>
      <c r="I53" t="str">
        <f>IF(SUM('A2'!N66:R66)=5,'A2'!G66,"")</f>
        <v/>
      </c>
    </row>
    <row r="54" spans="1:9" x14ac:dyDescent="0.25">
      <c r="A54" t="str">
        <f>IF(SUM('A2'!N67:R67)=5,'Angaben KH-Standort'!$D$26,"")</f>
        <v/>
      </c>
      <c r="B54" t="str">
        <f>IF(SUM('A2'!N67:R67)=5,'Angaben KH-Standort'!$D$27,"")</f>
        <v/>
      </c>
      <c r="C54" t="str">
        <f>IF(SUM('A2'!N67:R67)=5,'Angaben KH-Standort'!$D$13,"")</f>
        <v/>
      </c>
      <c r="D54" t="str">
        <f>IF(SUM('A2'!N67:R67)=5,'A1'!$F$15,"")</f>
        <v/>
      </c>
      <c r="E54" t="str">
        <f>IF(SUM('A2'!N67:R67)=5,'A2'!C67,"")</f>
        <v/>
      </c>
      <c r="F54" t="str">
        <f>IF(SUM('A2'!N67:R67)=5,'A2'!D67,"")</f>
        <v/>
      </c>
      <c r="G54" t="str">
        <f>IF(SUM('A2'!N67:R67)=5,'A2'!E67,"")</f>
        <v/>
      </c>
      <c r="H54" t="str">
        <f>IF(SUM('A2'!N67:R67)=5,'A2'!F67,"")</f>
        <v/>
      </c>
      <c r="I54" t="str">
        <f>IF(SUM('A2'!N67:R67)=5,'A2'!G67,"")</f>
        <v/>
      </c>
    </row>
    <row r="55" spans="1:9" x14ac:dyDescent="0.25">
      <c r="A55" t="str">
        <f>IF(SUM('A2'!N68:R68)=5,'Angaben KH-Standort'!$D$26,"")</f>
        <v/>
      </c>
      <c r="B55" t="str">
        <f>IF(SUM('A2'!N68:R68)=5,'Angaben KH-Standort'!$D$27,"")</f>
        <v/>
      </c>
      <c r="C55" t="str">
        <f>IF(SUM('A2'!N68:R68)=5,'Angaben KH-Standort'!$D$13,"")</f>
        <v/>
      </c>
      <c r="D55" t="str">
        <f>IF(SUM('A2'!N68:R68)=5,'A1'!$F$15,"")</f>
        <v/>
      </c>
      <c r="E55" t="str">
        <f>IF(SUM('A2'!N68:R68)=5,'A2'!C68,"")</f>
        <v/>
      </c>
      <c r="F55" t="str">
        <f>IF(SUM('A2'!N68:R68)=5,'A2'!D68,"")</f>
        <v/>
      </c>
      <c r="G55" t="str">
        <f>IF(SUM('A2'!N68:R68)=5,'A2'!E68,"")</f>
        <v/>
      </c>
      <c r="H55" t="str">
        <f>IF(SUM('A2'!N68:R68)=5,'A2'!F68,"")</f>
        <v/>
      </c>
      <c r="I55" t="str">
        <f>IF(SUM('A2'!N68:R68)=5,'A2'!G68,"")</f>
        <v/>
      </c>
    </row>
    <row r="56" spans="1:9" x14ac:dyDescent="0.25">
      <c r="A56" t="str">
        <f>IF(SUM('A2'!N69:R69)=5,'Angaben KH-Standort'!$D$26,"")</f>
        <v/>
      </c>
      <c r="B56" t="str">
        <f>IF(SUM('A2'!N69:R69)=5,'Angaben KH-Standort'!$D$27,"")</f>
        <v/>
      </c>
      <c r="C56" t="str">
        <f>IF(SUM('A2'!N69:R69)=5,'Angaben KH-Standort'!$D$13,"")</f>
        <v/>
      </c>
      <c r="D56" t="str">
        <f>IF(SUM('A2'!N69:R69)=5,'A1'!$F$15,"")</f>
        <v/>
      </c>
      <c r="E56" t="str">
        <f>IF(SUM('A2'!N69:R69)=5,'A2'!C69,"")</f>
        <v/>
      </c>
      <c r="F56" t="str">
        <f>IF(SUM('A2'!N69:R69)=5,'A2'!D69,"")</f>
        <v/>
      </c>
      <c r="G56" t="str">
        <f>IF(SUM('A2'!N69:R69)=5,'A2'!E69,"")</f>
        <v/>
      </c>
      <c r="H56" t="str">
        <f>IF(SUM('A2'!N69:R69)=5,'A2'!F69,"")</f>
        <v/>
      </c>
      <c r="I56" t="str">
        <f>IF(SUM('A2'!N69:R69)=5,'A2'!G69,"")</f>
        <v/>
      </c>
    </row>
    <row r="57" spans="1:9" x14ac:dyDescent="0.25">
      <c r="A57" t="str">
        <f>IF(SUM('A2'!N70:R70)=5,'Angaben KH-Standort'!$D$26,"")</f>
        <v/>
      </c>
      <c r="B57" t="str">
        <f>IF(SUM('A2'!N70:R70)=5,'Angaben KH-Standort'!$D$27,"")</f>
        <v/>
      </c>
      <c r="C57" t="str">
        <f>IF(SUM('A2'!N70:R70)=5,'Angaben KH-Standort'!$D$13,"")</f>
        <v/>
      </c>
      <c r="D57" t="str">
        <f>IF(SUM('A2'!N70:R70)=5,'A1'!$F$15,"")</f>
        <v/>
      </c>
      <c r="E57" t="str">
        <f>IF(SUM('A2'!N70:R70)=5,'A2'!C70,"")</f>
        <v/>
      </c>
      <c r="F57" t="str">
        <f>IF(SUM('A2'!N70:R70)=5,'A2'!D70,"")</f>
        <v/>
      </c>
      <c r="G57" t="str">
        <f>IF(SUM('A2'!N70:R70)=5,'A2'!E70,"")</f>
        <v/>
      </c>
      <c r="H57" t="str">
        <f>IF(SUM('A2'!N70:R70)=5,'A2'!F70,"")</f>
        <v/>
      </c>
      <c r="I57" t="str">
        <f>IF(SUM('A2'!N70:R70)=5,'A2'!G70,"")</f>
        <v/>
      </c>
    </row>
    <row r="58" spans="1:9" x14ac:dyDescent="0.25">
      <c r="A58" t="str">
        <f>IF(SUM('A2'!N71:R71)=5,'Angaben KH-Standort'!$D$26,"")</f>
        <v/>
      </c>
      <c r="B58" t="str">
        <f>IF(SUM('A2'!N71:R71)=5,'Angaben KH-Standort'!$D$27,"")</f>
        <v/>
      </c>
      <c r="C58" t="str">
        <f>IF(SUM('A2'!N71:R71)=5,'Angaben KH-Standort'!$D$13,"")</f>
        <v/>
      </c>
      <c r="D58" t="str">
        <f>IF(SUM('A2'!N71:R71)=5,'A1'!$F$15,"")</f>
        <v/>
      </c>
      <c r="E58" t="str">
        <f>IF(SUM('A2'!N71:R71)=5,'A2'!C71,"")</f>
        <v/>
      </c>
      <c r="F58" t="str">
        <f>IF(SUM('A2'!N71:R71)=5,'A2'!D71,"")</f>
        <v/>
      </c>
      <c r="G58" t="str">
        <f>IF(SUM('A2'!N71:R71)=5,'A2'!E71,"")</f>
        <v/>
      </c>
      <c r="H58" t="str">
        <f>IF(SUM('A2'!N71:R71)=5,'A2'!F71,"")</f>
        <v/>
      </c>
      <c r="I58" t="str">
        <f>IF(SUM('A2'!N71:R71)=5,'A2'!G71,"")</f>
        <v/>
      </c>
    </row>
    <row r="59" spans="1:9" x14ac:dyDescent="0.25">
      <c r="A59" t="str">
        <f>IF(SUM('A2'!N72:R72)=5,'Angaben KH-Standort'!$D$26,"")</f>
        <v/>
      </c>
      <c r="B59" t="str">
        <f>IF(SUM('A2'!N72:R72)=5,'Angaben KH-Standort'!$D$27,"")</f>
        <v/>
      </c>
      <c r="C59" t="str">
        <f>IF(SUM('A2'!N72:R72)=5,'Angaben KH-Standort'!$D$13,"")</f>
        <v/>
      </c>
      <c r="D59" t="str">
        <f>IF(SUM('A2'!N72:R72)=5,'A1'!$F$15,"")</f>
        <v/>
      </c>
      <c r="E59" t="str">
        <f>IF(SUM('A2'!N72:R72)=5,'A2'!C72,"")</f>
        <v/>
      </c>
      <c r="F59" t="str">
        <f>IF(SUM('A2'!N72:R72)=5,'A2'!D72,"")</f>
        <v/>
      </c>
      <c r="G59" t="str">
        <f>IF(SUM('A2'!N72:R72)=5,'A2'!E72,"")</f>
        <v/>
      </c>
      <c r="H59" t="str">
        <f>IF(SUM('A2'!N72:R72)=5,'A2'!F72,"")</f>
        <v/>
      </c>
      <c r="I59" t="str">
        <f>IF(SUM('A2'!N72:R72)=5,'A2'!G72,"")</f>
        <v/>
      </c>
    </row>
    <row r="60" spans="1:9" x14ac:dyDescent="0.25">
      <c r="A60" t="str">
        <f>IF(SUM('A2'!N73:R73)=5,'Angaben KH-Standort'!$D$26,"")</f>
        <v/>
      </c>
      <c r="B60" t="str">
        <f>IF(SUM('A2'!N73:R73)=5,'Angaben KH-Standort'!$D$27,"")</f>
        <v/>
      </c>
      <c r="C60" t="str">
        <f>IF(SUM('A2'!N73:R73)=5,'Angaben KH-Standort'!$D$13,"")</f>
        <v/>
      </c>
      <c r="D60" t="str">
        <f>IF(SUM('A2'!N73:R73)=5,'A1'!$F$15,"")</f>
        <v/>
      </c>
      <c r="E60" t="str">
        <f>IF(SUM('A2'!N73:R73)=5,'A2'!C73,"")</f>
        <v/>
      </c>
      <c r="F60" t="str">
        <f>IF(SUM('A2'!N73:R73)=5,'A2'!D73,"")</f>
        <v/>
      </c>
      <c r="G60" t="str">
        <f>IF(SUM('A2'!N73:R73)=5,'A2'!E73,"")</f>
        <v/>
      </c>
      <c r="H60" t="str">
        <f>IF(SUM('A2'!N73:R73)=5,'A2'!F73,"")</f>
        <v/>
      </c>
      <c r="I60" t="str">
        <f>IF(SUM('A2'!N73:R73)=5,'A2'!G73,"")</f>
        <v/>
      </c>
    </row>
    <row r="61" spans="1:9" x14ac:dyDescent="0.25">
      <c r="A61" t="str">
        <f>IF(SUM('A2'!N74:R74)=5,'Angaben KH-Standort'!$D$26,"")</f>
        <v/>
      </c>
      <c r="B61" t="str">
        <f>IF(SUM('A2'!N74:R74)=5,'Angaben KH-Standort'!$D$27,"")</f>
        <v/>
      </c>
      <c r="C61" t="str">
        <f>IF(SUM('A2'!N74:R74)=5,'Angaben KH-Standort'!$D$13,"")</f>
        <v/>
      </c>
      <c r="D61" t="str">
        <f>IF(SUM('A2'!N74:R74)=5,'A1'!$F$15,"")</f>
        <v/>
      </c>
      <c r="E61" t="str">
        <f>IF(SUM('A2'!N74:R74)=5,'A2'!C74,"")</f>
        <v/>
      </c>
      <c r="F61" t="str">
        <f>IF(SUM('A2'!N74:R74)=5,'A2'!D74,"")</f>
        <v/>
      </c>
      <c r="G61" t="str">
        <f>IF(SUM('A2'!N74:R74)=5,'A2'!E74,"")</f>
        <v/>
      </c>
      <c r="H61" t="str">
        <f>IF(SUM('A2'!N74:R74)=5,'A2'!F74,"")</f>
        <v/>
      </c>
      <c r="I61" t="str">
        <f>IF(SUM('A2'!N74:R74)=5,'A2'!G74,"")</f>
        <v/>
      </c>
    </row>
    <row r="62" spans="1:9" x14ac:dyDescent="0.25">
      <c r="A62" t="str">
        <f>IF(SUM('A2'!N75:R75)=5,'Angaben KH-Standort'!$D$26,"")</f>
        <v/>
      </c>
      <c r="B62" t="str">
        <f>IF(SUM('A2'!N75:R75)=5,'Angaben KH-Standort'!$D$27,"")</f>
        <v/>
      </c>
      <c r="C62" t="str">
        <f>IF(SUM('A2'!N75:R75)=5,'Angaben KH-Standort'!$D$13,"")</f>
        <v/>
      </c>
      <c r="D62" t="str">
        <f>IF(SUM('A2'!N75:R75)=5,'A1'!$F$15,"")</f>
        <v/>
      </c>
      <c r="E62" t="str">
        <f>IF(SUM('A2'!N75:R75)=5,'A2'!C75,"")</f>
        <v/>
      </c>
      <c r="F62" t="str">
        <f>IF(SUM('A2'!N75:R75)=5,'A2'!D75,"")</f>
        <v/>
      </c>
      <c r="G62" t="str">
        <f>IF(SUM('A2'!N75:R75)=5,'A2'!E75,"")</f>
        <v/>
      </c>
      <c r="H62" t="str">
        <f>IF(SUM('A2'!N75:R75)=5,'A2'!F75,"")</f>
        <v/>
      </c>
      <c r="I62" t="str">
        <f>IF(SUM('A2'!N75:R75)=5,'A2'!G75,"")</f>
        <v/>
      </c>
    </row>
    <row r="63" spans="1:9" x14ac:dyDescent="0.25">
      <c r="A63" t="str">
        <f>IF(SUM('A2'!N76:R76)=5,'Angaben KH-Standort'!$D$26,"")</f>
        <v/>
      </c>
      <c r="B63" t="str">
        <f>IF(SUM('A2'!N76:R76)=5,'Angaben KH-Standort'!$D$27,"")</f>
        <v/>
      </c>
      <c r="C63" t="str">
        <f>IF(SUM('A2'!N76:R76)=5,'Angaben KH-Standort'!$D$13,"")</f>
        <v/>
      </c>
      <c r="D63" t="str">
        <f>IF(SUM('A2'!N76:R76)=5,'A1'!$F$15,"")</f>
        <v/>
      </c>
      <c r="E63" t="str">
        <f>IF(SUM('A2'!N76:R76)=5,'A2'!C76,"")</f>
        <v/>
      </c>
      <c r="F63" t="str">
        <f>IF(SUM('A2'!N76:R76)=5,'A2'!D76,"")</f>
        <v/>
      </c>
      <c r="G63" t="str">
        <f>IF(SUM('A2'!N76:R76)=5,'A2'!E76,"")</f>
        <v/>
      </c>
      <c r="H63" t="str">
        <f>IF(SUM('A2'!N76:R76)=5,'A2'!F76,"")</f>
        <v/>
      </c>
      <c r="I63" t="str">
        <f>IF(SUM('A2'!N76:R76)=5,'A2'!G76,"")</f>
        <v/>
      </c>
    </row>
    <row r="64" spans="1:9" x14ac:dyDescent="0.25">
      <c r="A64" t="str">
        <f>IF(SUM('A2'!N77:R77)=5,'Angaben KH-Standort'!$D$26,"")</f>
        <v/>
      </c>
      <c r="B64" t="str">
        <f>IF(SUM('A2'!N77:R77)=5,'Angaben KH-Standort'!$D$27,"")</f>
        <v/>
      </c>
      <c r="C64" t="str">
        <f>IF(SUM('A2'!N77:R77)=5,'Angaben KH-Standort'!$D$13,"")</f>
        <v/>
      </c>
      <c r="D64" t="str">
        <f>IF(SUM('A2'!N77:R77)=5,'A1'!$F$15,"")</f>
        <v/>
      </c>
      <c r="E64" t="str">
        <f>IF(SUM('A2'!N77:R77)=5,'A2'!C77,"")</f>
        <v/>
      </c>
      <c r="F64" t="str">
        <f>IF(SUM('A2'!N77:R77)=5,'A2'!D77,"")</f>
        <v/>
      </c>
      <c r="G64" t="str">
        <f>IF(SUM('A2'!N77:R77)=5,'A2'!E77,"")</f>
        <v/>
      </c>
      <c r="H64" t="str">
        <f>IF(SUM('A2'!N77:R77)=5,'A2'!F77,"")</f>
        <v/>
      </c>
      <c r="I64" t="str">
        <f>IF(SUM('A2'!N77:R77)=5,'A2'!G77,"")</f>
        <v/>
      </c>
    </row>
    <row r="65" spans="1:9" x14ac:dyDescent="0.25">
      <c r="A65" t="str">
        <f>IF(SUM('A2'!N78:R78)=5,'Angaben KH-Standort'!$D$26,"")</f>
        <v/>
      </c>
      <c r="B65" t="str">
        <f>IF(SUM('A2'!N78:R78)=5,'Angaben KH-Standort'!$D$27,"")</f>
        <v/>
      </c>
      <c r="C65" t="str">
        <f>IF(SUM('A2'!N78:R78)=5,'Angaben KH-Standort'!$D$13,"")</f>
        <v/>
      </c>
      <c r="D65" t="str">
        <f>IF(SUM('A2'!N78:R78)=5,'A1'!$F$15,"")</f>
        <v/>
      </c>
      <c r="E65" t="str">
        <f>IF(SUM('A2'!N78:R78)=5,'A2'!C78,"")</f>
        <v/>
      </c>
      <c r="F65" t="str">
        <f>IF(SUM('A2'!N78:R78)=5,'A2'!D78,"")</f>
        <v/>
      </c>
      <c r="G65" t="str">
        <f>IF(SUM('A2'!N78:R78)=5,'A2'!E78,"")</f>
        <v/>
      </c>
      <c r="H65" t="str">
        <f>IF(SUM('A2'!N78:R78)=5,'A2'!F78,"")</f>
        <v/>
      </c>
      <c r="I65" t="str">
        <f>IF(SUM('A2'!N78:R78)=5,'A2'!G78,"")</f>
        <v/>
      </c>
    </row>
    <row r="66" spans="1:9" x14ac:dyDescent="0.25">
      <c r="A66" t="str">
        <f>IF(SUM('A2'!N79:R79)=5,'Angaben KH-Standort'!$D$26,"")</f>
        <v/>
      </c>
      <c r="B66" t="str">
        <f>IF(SUM('A2'!N79:R79)=5,'Angaben KH-Standort'!$D$27,"")</f>
        <v/>
      </c>
      <c r="C66" t="str">
        <f>IF(SUM('A2'!N79:R79)=5,'Angaben KH-Standort'!$D$13,"")</f>
        <v/>
      </c>
      <c r="D66" t="str">
        <f>IF(SUM('A2'!N79:R79)=5,'A1'!$F$15,"")</f>
        <v/>
      </c>
      <c r="E66" t="str">
        <f>IF(SUM('A2'!N79:R79)=5,'A2'!C79,"")</f>
        <v/>
      </c>
      <c r="F66" t="str">
        <f>IF(SUM('A2'!N79:R79)=5,'A2'!D79,"")</f>
        <v/>
      </c>
      <c r="G66" t="str">
        <f>IF(SUM('A2'!N79:R79)=5,'A2'!E79,"")</f>
        <v/>
      </c>
      <c r="H66" t="str">
        <f>IF(SUM('A2'!N79:R79)=5,'A2'!F79,"")</f>
        <v/>
      </c>
      <c r="I66" t="str">
        <f>IF(SUM('A2'!N79:R79)=5,'A2'!G79,"")</f>
        <v/>
      </c>
    </row>
    <row r="67" spans="1:9" x14ac:dyDescent="0.25">
      <c r="A67" t="str">
        <f>IF(SUM('A2'!N80:R80)=5,'Angaben KH-Standort'!$D$26,"")</f>
        <v/>
      </c>
      <c r="B67" t="str">
        <f>IF(SUM('A2'!N80:R80)=5,'Angaben KH-Standort'!$D$27,"")</f>
        <v/>
      </c>
      <c r="C67" t="str">
        <f>IF(SUM('A2'!N80:R80)=5,'Angaben KH-Standort'!$D$13,"")</f>
        <v/>
      </c>
      <c r="D67" t="str">
        <f>IF(SUM('A2'!N80:R80)=5,'A1'!$F$15,"")</f>
        <v/>
      </c>
      <c r="E67" t="str">
        <f>IF(SUM('A2'!N80:R80)=5,'A2'!C80,"")</f>
        <v/>
      </c>
      <c r="F67" t="str">
        <f>IF(SUM('A2'!N80:R80)=5,'A2'!D80,"")</f>
        <v/>
      </c>
      <c r="G67" t="str">
        <f>IF(SUM('A2'!N80:R80)=5,'A2'!E80,"")</f>
        <v/>
      </c>
      <c r="H67" t="str">
        <f>IF(SUM('A2'!N80:R80)=5,'A2'!F80,"")</f>
        <v/>
      </c>
      <c r="I67" t="str">
        <f>IF(SUM('A2'!N80:R80)=5,'A2'!G80,"")</f>
        <v/>
      </c>
    </row>
    <row r="68" spans="1:9" x14ac:dyDescent="0.25">
      <c r="A68" t="str">
        <f>IF(SUM('A2'!N81:R81)=5,'Angaben KH-Standort'!$D$26,"")</f>
        <v/>
      </c>
      <c r="B68" t="str">
        <f>IF(SUM('A2'!N81:R81)=5,'Angaben KH-Standort'!$D$27,"")</f>
        <v/>
      </c>
      <c r="C68" t="str">
        <f>IF(SUM('A2'!N81:R81)=5,'Angaben KH-Standort'!$D$13,"")</f>
        <v/>
      </c>
      <c r="D68" t="str">
        <f>IF(SUM('A2'!N81:R81)=5,'A1'!$F$15,"")</f>
        <v/>
      </c>
      <c r="E68" t="str">
        <f>IF(SUM('A2'!N81:R81)=5,'A2'!C81,"")</f>
        <v/>
      </c>
      <c r="F68" t="str">
        <f>IF(SUM('A2'!N81:R81)=5,'A2'!D81,"")</f>
        <v/>
      </c>
      <c r="G68" t="str">
        <f>IF(SUM('A2'!N81:R81)=5,'A2'!E81,"")</f>
        <v/>
      </c>
      <c r="H68" t="str">
        <f>IF(SUM('A2'!N81:R81)=5,'A2'!F81,"")</f>
        <v/>
      </c>
      <c r="I68" t="str">
        <f>IF(SUM('A2'!N81:R81)=5,'A2'!G81,"")</f>
        <v/>
      </c>
    </row>
    <row r="69" spans="1:9" x14ac:dyDescent="0.25">
      <c r="A69" t="str">
        <f>IF(SUM('A2'!N82:R82)=5,'Angaben KH-Standort'!$D$26,"")</f>
        <v/>
      </c>
      <c r="B69" t="str">
        <f>IF(SUM('A2'!N82:R82)=5,'Angaben KH-Standort'!$D$27,"")</f>
        <v/>
      </c>
      <c r="C69" t="str">
        <f>IF(SUM('A2'!N82:R82)=5,'Angaben KH-Standort'!$D$13,"")</f>
        <v/>
      </c>
      <c r="D69" t="str">
        <f>IF(SUM('A2'!N82:R82)=5,'A1'!$F$15,"")</f>
        <v/>
      </c>
      <c r="E69" t="str">
        <f>IF(SUM('A2'!N82:R82)=5,'A2'!C82,"")</f>
        <v/>
      </c>
      <c r="F69" t="str">
        <f>IF(SUM('A2'!N82:R82)=5,'A2'!D82,"")</f>
        <v/>
      </c>
      <c r="G69" t="str">
        <f>IF(SUM('A2'!N82:R82)=5,'A2'!E82,"")</f>
        <v/>
      </c>
      <c r="H69" t="str">
        <f>IF(SUM('A2'!N82:R82)=5,'A2'!F82,"")</f>
        <v/>
      </c>
      <c r="I69" t="str">
        <f>IF(SUM('A2'!N82:R82)=5,'A2'!G82,"")</f>
        <v/>
      </c>
    </row>
    <row r="70" spans="1:9" x14ac:dyDescent="0.25">
      <c r="A70" t="str">
        <f>IF(SUM('A2'!N83:R83)=5,'Angaben KH-Standort'!$D$26,"")</f>
        <v/>
      </c>
      <c r="B70" t="str">
        <f>IF(SUM('A2'!N83:R83)=5,'Angaben KH-Standort'!$D$27,"")</f>
        <v/>
      </c>
      <c r="C70" t="str">
        <f>IF(SUM('A2'!N83:R83)=5,'Angaben KH-Standort'!$D$13,"")</f>
        <v/>
      </c>
      <c r="D70" t="str">
        <f>IF(SUM('A2'!N83:R83)=5,'A1'!$F$15,"")</f>
        <v/>
      </c>
      <c r="E70" t="str">
        <f>IF(SUM('A2'!N83:R83)=5,'A2'!C83,"")</f>
        <v/>
      </c>
      <c r="F70" t="str">
        <f>IF(SUM('A2'!N83:R83)=5,'A2'!D83,"")</f>
        <v/>
      </c>
      <c r="G70" t="str">
        <f>IF(SUM('A2'!N83:R83)=5,'A2'!E83,"")</f>
        <v/>
      </c>
      <c r="H70" t="str">
        <f>IF(SUM('A2'!N83:R83)=5,'A2'!F83,"")</f>
        <v/>
      </c>
      <c r="I70" t="str">
        <f>IF(SUM('A2'!N83:R83)=5,'A2'!G83,"")</f>
        <v/>
      </c>
    </row>
    <row r="71" spans="1:9" x14ac:dyDescent="0.25">
      <c r="A71" t="str">
        <f>IF(SUM('A2'!N84:R84)=5,'Angaben KH-Standort'!$D$26,"")</f>
        <v/>
      </c>
      <c r="B71" t="str">
        <f>IF(SUM('A2'!N84:R84)=5,'Angaben KH-Standort'!$D$27,"")</f>
        <v/>
      </c>
      <c r="C71" t="str">
        <f>IF(SUM('A2'!N84:R84)=5,'Angaben KH-Standort'!$D$13,"")</f>
        <v/>
      </c>
      <c r="D71" t="str">
        <f>IF(SUM('A2'!N84:R84)=5,'A1'!$F$15,"")</f>
        <v/>
      </c>
      <c r="E71" t="str">
        <f>IF(SUM('A2'!N84:R84)=5,'A2'!C84,"")</f>
        <v/>
      </c>
      <c r="F71" t="str">
        <f>IF(SUM('A2'!N84:R84)=5,'A2'!D84,"")</f>
        <v/>
      </c>
      <c r="G71" t="str">
        <f>IF(SUM('A2'!N84:R84)=5,'A2'!E84,"")</f>
        <v/>
      </c>
      <c r="H71" t="str">
        <f>IF(SUM('A2'!N84:R84)=5,'A2'!F84,"")</f>
        <v/>
      </c>
      <c r="I71" t="str">
        <f>IF(SUM('A2'!N84:R84)=5,'A2'!G84,"")</f>
        <v/>
      </c>
    </row>
    <row r="72" spans="1:9" x14ac:dyDescent="0.25">
      <c r="A72" t="str">
        <f>IF(SUM('A2'!N85:R85)=5,'Angaben KH-Standort'!$D$26,"")</f>
        <v/>
      </c>
      <c r="B72" t="str">
        <f>IF(SUM('A2'!N85:R85)=5,'Angaben KH-Standort'!$D$27,"")</f>
        <v/>
      </c>
      <c r="C72" t="str">
        <f>IF(SUM('A2'!N85:R85)=5,'Angaben KH-Standort'!$D$13,"")</f>
        <v/>
      </c>
      <c r="D72" t="str">
        <f>IF(SUM('A2'!N85:R85)=5,'A1'!$F$15,"")</f>
        <v/>
      </c>
      <c r="E72" t="str">
        <f>IF(SUM('A2'!N85:R85)=5,'A2'!C85,"")</f>
        <v/>
      </c>
      <c r="F72" t="str">
        <f>IF(SUM('A2'!N85:R85)=5,'A2'!D85,"")</f>
        <v/>
      </c>
      <c r="G72" t="str">
        <f>IF(SUM('A2'!N85:R85)=5,'A2'!E85,"")</f>
        <v/>
      </c>
      <c r="H72" t="str">
        <f>IF(SUM('A2'!N85:R85)=5,'A2'!F85,"")</f>
        <v/>
      </c>
      <c r="I72" t="str">
        <f>IF(SUM('A2'!N85:R85)=5,'A2'!G85,"")</f>
        <v/>
      </c>
    </row>
    <row r="73" spans="1:9" x14ac:dyDescent="0.25">
      <c r="A73" t="str">
        <f>IF(SUM('A2'!N86:R86)=5,'Angaben KH-Standort'!$D$26,"")</f>
        <v/>
      </c>
      <c r="B73" t="str">
        <f>IF(SUM('A2'!N86:R86)=5,'Angaben KH-Standort'!$D$27,"")</f>
        <v/>
      </c>
      <c r="C73" t="str">
        <f>IF(SUM('A2'!N86:R86)=5,'Angaben KH-Standort'!$D$13,"")</f>
        <v/>
      </c>
      <c r="D73" t="str">
        <f>IF(SUM('A2'!N86:R86)=5,'A1'!$F$15,"")</f>
        <v/>
      </c>
      <c r="E73" t="str">
        <f>IF(SUM('A2'!N86:R86)=5,'A2'!C86,"")</f>
        <v/>
      </c>
      <c r="F73" t="str">
        <f>IF(SUM('A2'!N86:R86)=5,'A2'!D86,"")</f>
        <v/>
      </c>
      <c r="G73" t="str">
        <f>IF(SUM('A2'!N86:R86)=5,'A2'!E86,"")</f>
        <v/>
      </c>
      <c r="H73" t="str">
        <f>IF(SUM('A2'!N86:R86)=5,'A2'!F86,"")</f>
        <v/>
      </c>
      <c r="I73" t="str">
        <f>IF(SUM('A2'!N86:R86)=5,'A2'!G86,"")</f>
        <v/>
      </c>
    </row>
    <row r="74" spans="1:9" x14ac:dyDescent="0.25">
      <c r="A74" t="str">
        <f>IF(SUM('A2'!N87:R87)=5,'Angaben KH-Standort'!$D$26,"")</f>
        <v/>
      </c>
      <c r="B74" t="str">
        <f>IF(SUM('A2'!N87:R87)=5,'Angaben KH-Standort'!$D$27,"")</f>
        <v/>
      </c>
      <c r="C74" t="str">
        <f>IF(SUM('A2'!N87:R87)=5,'Angaben KH-Standort'!$D$13,"")</f>
        <v/>
      </c>
      <c r="D74" t="str">
        <f>IF(SUM('A2'!N87:R87)=5,'A1'!$F$15,"")</f>
        <v/>
      </c>
      <c r="E74" t="str">
        <f>IF(SUM('A2'!N87:R87)=5,'A2'!C87,"")</f>
        <v/>
      </c>
      <c r="F74" t="str">
        <f>IF(SUM('A2'!N87:R87)=5,'A2'!D87,"")</f>
        <v/>
      </c>
      <c r="G74" t="str">
        <f>IF(SUM('A2'!N87:R87)=5,'A2'!E87,"")</f>
        <v/>
      </c>
      <c r="H74" t="str">
        <f>IF(SUM('A2'!N87:R87)=5,'A2'!F87,"")</f>
        <v/>
      </c>
      <c r="I74" t="str">
        <f>IF(SUM('A2'!N87:R87)=5,'A2'!G87,"")</f>
        <v/>
      </c>
    </row>
    <row r="75" spans="1:9" x14ac:dyDescent="0.25">
      <c r="A75" t="str">
        <f>IF(SUM('A2'!N88:R88)=5,'Angaben KH-Standort'!$D$26,"")</f>
        <v/>
      </c>
      <c r="B75" t="str">
        <f>IF(SUM('A2'!N88:R88)=5,'Angaben KH-Standort'!$D$27,"")</f>
        <v/>
      </c>
      <c r="C75" t="str">
        <f>IF(SUM('A2'!N88:R88)=5,'Angaben KH-Standort'!$D$13,"")</f>
        <v/>
      </c>
      <c r="D75" t="str">
        <f>IF(SUM('A2'!N88:R88)=5,'A1'!$F$15,"")</f>
        <v/>
      </c>
      <c r="E75" t="str">
        <f>IF(SUM('A2'!N88:R88)=5,'A2'!C88,"")</f>
        <v/>
      </c>
      <c r="F75" t="str">
        <f>IF(SUM('A2'!N88:R88)=5,'A2'!D88,"")</f>
        <v/>
      </c>
      <c r="G75" t="str">
        <f>IF(SUM('A2'!N88:R88)=5,'A2'!E88,"")</f>
        <v/>
      </c>
      <c r="H75" t="str">
        <f>IF(SUM('A2'!N88:R88)=5,'A2'!F88,"")</f>
        <v/>
      </c>
      <c r="I75" t="str">
        <f>IF(SUM('A2'!N88:R88)=5,'A2'!G88,"")</f>
        <v/>
      </c>
    </row>
    <row r="76" spans="1:9" x14ac:dyDescent="0.25">
      <c r="A76" t="str">
        <f>IF(SUM('A2'!N89:R89)=5,'Angaben KH-Standort'!$D$26,"")</f>
        <v/>
      </c>
      <c r="B76" t="str">
        <f>IF(SUM('A2'!N89:R89)=5,'Angaben KH-Standort'!$D$27,"")</f>
        <v/>
      </c>
      <c r="C76" t="str">
        <f>IF(SUM('A2'!N89:R89)=5,'Angaben KH-Standort'!$D$13,"")</f>
        <v/>
      </c>
      <c r="D76" t="str">
        <f>IF(SUM('A2'!N89:R89)=5,'A1'!$F$15,"")</f>
        <v/>
      </c>
      <c r="E76" t="str">
        <f>IF(SUM('A2'!N89:R89)=5,'A2'!C89,"")</f>
        <v/>
      </c>
      <c r="F76" t="str">
        <f>IF(SUM('A2'!N89:R89)=5,'A2'!D89,"")</f>
        <v/>
      </c>
      <c r="G76" t="str">
        <f>IF(SUM('A2'!N89:R89)=5,'A2'!E89,"")</f>
        <v/>
      </c>
      <c r="H76" t="str">
        <f>IF(SUM('A2'!N89:R89)=5,'A2'!F89,"")</f>
        <v/>
      </c>
      <c r="I76" t="str">
        <f>IF(SUM('A2'!N89:R89)=5,'A2'!G89,"")</f>
        <v/>
      </c>
    </row>
    <row r="77" spans="1:9" x14ac:dyDescent="0.25">
      <c r="A77" t="str">
        <f>IF(SUM('A2'!N90:R90)=5,'Angaben KH-Standort'!$D$26,"")</f>
        <v/>
      </c>
      <c r="B77" t="str">
        <f>IF(SUM('A2'!N90:R90)=5,'Angaben KH-Standort'!$D$27,"")</f>
        <v/>
      </c>
      <c r="C77" t="str">
        <f>IF(SUM('A2'!N90:R90)=5,'Angaben KH-Standort'!$D$13,"")</f>
        <v/>
      </c>
      <c r="D77" t="str">
        <f>IF(SUM('A2'!N90:R90)=5,'A1'!$F$15,"")</f>
        <v/>
      </c>
      <c r="E77" t="str">
        <f>IF(SUM('A2'!N90:R90)=5,'A2'!C90,"")</f>
        <v/>
      </c>
      <c r="F77" t="str">
        <f>IF(SUM('A2'!N90:R90)=5,'A2'!D90,"")</f>
        <v/>
      </c>
      <c r="G77" t="str">
        <f>IF(SUM('A2'!N90:R90)=5,'A2'!E90,"")</f>
        <v/>
      </c>
      <c r="H77" t="str">
        <f>IF(SUM('A2'!N90:R90)=5,'A2'!F90,"")</f>
        <v/>
      </c>
      <c r="I77" t="str">
        <f>IF(SUM('A2'!N90:R90)=5,'A2'!G90,"")</f>
        <v/>
      </c>
    </row>
    <row r="78" spans="1:9" x14ac:dyDescent="0.25">
      <c r="A78" t="str">
        <f>IF(SUM('A2'!N91:R91)=5,'Angaben KH-Standort'!$D$26,"")</f>
        <v/>
      </c>
      <c r="B78" t="str">
        <f>IF(SUM('A2'!N91:R91)=5,'Angaben KH-Standort'!$D$27,"")</f>
        <v/>
      </c>
      <c r="C78" t="str">
        <f>IF(SUM('A2'!N91:R91)=5,'Angaben KH-Standort'!$D$13,"")</f>
        <v/>
      </c>
      <c r="D78" t="str">
        <f>IF(SUM('A2'!N91:R91)=5,'A1'!$F$15,"")</f>
        <v/>
      </c>
      <c r="E78" t="str">
        <f>IF(SUM('A2'!N91:R91)=5,'A2'!C91,"")</f>
        <v/>
      </c>
      <c r="F78" t="str">
        <f>IF(SUM('A2'!N91:R91)=5,'A2'!D91,"")</f>
        <v/>
      </c>
      <c r="G78" t="str">
        <f>IF(SUM('A2'!N91:R91)=5,'A2'!E91,"")</f>
        <v/>
      </c>
      <c r="H78" t="str">
        <f>IF(SUM('A2'!N91:R91)=5,'A2'!F91,"")</f>
        <v/>
      </c>
      <c r="I78" t="str">
        <f>IF(SUM('A2'!N91:R91)=5,'A2'!G91,"")</f>
        <v/>
      </c>
    </row>
    <row r="79" spans="1:9" x14ac:dyDescent="0.25">
      <c r="A79" t="str">
        <f>IF(SUM('A2'!N92:R92)=5,'Angaben KH-Standort'!$D$26,"")</f>
        <v/>
      </c>
      <c r="B79" t="str">
        <f>IF(SUM('A2'!N92:R92)=5,'Angaben KH-Standort'!$D$27,"")</f>
        <v/>
      </c>
      <c r="C79" t="str">
        <f>IF(SUM('A2'!N92:R92)=5,'Angaben KH-Standort'!$D$13,"")</f>
        <v/>
      </c>
      <c r="D79" t="str">
        <f>IF(SUM('A2'!N92:R92)=5,'A1'!$F$15,"")</f>
        <v/>
      </c>
      <c r="E79" t="str">
        <f>IF(SUM('A2'!N92:R92)=5,'A2'!C92,"")</f>
        <v/>
      </c>
      <c r="F79" t="str">
        <f>IF(SUM('A2'!N92:R92)=5,'A2'!D92,"")</f>
        <v/>
      </c>
      <c r="G79" t="str">
        <f>IF(SUM('A2'!N92:R92)=5,'A2'!E92,"")</f>
        <v/>
      </c>
      <c r="H79" t="str">
        <f>IF(SUM('A2'!N92:R92)=5,'A2'!F92,"")</f>
        <v/>
      </c>
      <c r="I79" t="str">
        <f>IF(SUM('A2'!N92:R92)=5,'A2'!G92,"")</f>
        <v/>
      </c>
    </row>
    <row r="80" spans="1:9" x14ac:dyDescent="0.25">
      <c r="A80" t="str">
        <f>IF(SUM('A2'!N93:R93)=5,'Angaben KH-Standort'!$D$26,"")</f>
        <v/>
      </c>
      <c r="B80" t="str">
        <f>IF(SUM('A2'!N93:R93)=5,'Angaben KH-Standort'!$D$27,"")</f>
        <v/>
      </c>
      <c r="C80" t="str">
        <f>IF(SUM('A2'!N93:R93)=5,'Angaben KH-Standort'!$D$13,"")</f>
        <v/>
      </c>
      <c r="D80" t="str">
        <f>IF(SUM('A2'!N93:R93)=5,'A1'!$F$15,"")</f>
        <v/>
      </c>
      <c r="E80" t="str">
        <f>IF(SUM('A2'!N93:R93)=5,'A2'!C93,"")</f>
        <v/>
      </c>
      <c r="F80" t="str">
        <f>IF(SUM('A2'!N93:R93)=5,'A2'!D93,"")</f>
        <v/>
      </c>
      <c r="G80" t="str">
        <f>IF(SUM('A2'!N93:R93)=5,'A2'!E93,"")</f>
        <v/>
      </c>
      <c r="H80" t="str">
        <f>IF(SUM('A2'!N93:R93)=5,'A2'!F93,"")</f>
        <v/>
      </c>
      <c r="I80" t="str">
        <f>IF(SUM('A2'!N93:R93)=5,'A2'!G93,"")</f>
        <v/>
      </c>
    </row>
    <row r="81" spans="1:9" x14ac:dyDescent="0.25">
      <c r="A81" t="str">
        <f>IF(SUM('A2'!N94:R94)=5,'Angaben KH-Standort'!$D$26,"")</f>
        <v/>
      </c>
      <c r="B81" t="str">
        <f>IF(SUM('A2'!N94:R94)=5,'Angaben KH-Standort'!$D$27,"")</f>
        <v/>
      </c>
      <c r="C81" t="str">
        <f>IF(SUM('A2'!N94:R94)=5,'Angaben KH-Standort'!$D$13,"")</f>
        <v/>
      </c>
      <c r="D81" t="str">
        <f>IF(SUM('A2'!N94:R94)=5,'A1'!$F$15,"")</f>
        <v/>
      </c>
      <c r="E81" t="str">
        <f>IF(SUM('A2'!N94:R94)=5,'A2'!C94,"")</f>
        <v/>
      </c>
      <c r="F81" t="str">
        <f>IF(SUM('A2'!N94:R94)=5,'A2'!D94,"")</f>
        <v/>
      </c>
      <c r="G81" t="str">
        <f>IF(SUM('A2'!N94:R94)=5,'A2'!E94,"")</f>
        <v/>
      </c>
      <c r="H81" t="str">
        <f>IF(SUM('A2'!N94:R94)=5,'A2'!F94,"")</f>
        <v/>
      </c>
      <c r="I81" t="str">
        <f>IF(SUM('A2'!N94:R94)=5,'A2'!G94,"")</f>
        <v/>
      </c>
    </row>
    <row r="82" spans="1:9" x14ac:dyDescent="0.25">
      <c r="A82" t="str">
        <f>IF(SUM('A2'!N95:R95)=5,'Angaben KH-Standort'!$D$26,"")</f>
        <v/>
      </c>
      <c r="B82" t="str">
        <f>IF(SUM('A2'!N95:R95)=5,'Angaben KH-Standort'!$D$27,"")</f>
        <v/>
      </c>
      <c r="C82" t="str">
        <f>IF(SUM('A2'!N95:R95)=5,'Angaben KH-Standort'!$D$13,"")</f>
        <v/>
      </c>
      <c r="D82" t="str">
        <f>IF(SUM('A2'!N95:R95)=5,'A1'!$F$15,"")</f>
        <v/>
      </c>
      <c r="E82" t="str">
        <f>IF(SUM('A2'!N95:R95)=5,'A2'!C95,"")</f>
        <v/>
      </c>
      <c r="F82" t="str">
        <f>IF(SUM('A2'!N95:R95)=5,'A2'!D95,"")</f>
        <v/>
      </c>
      <c r="G82" t="str">
        <f>IF(SUM('A2'!N95:R95)=5,'A2'!E95,"")</f>
        <v/>
      </c>
      <c r="H82" t="str">
        <f>IF(SUM('A2'!N95:R95)=5,'A2'!F95,"")</f>
        <v/>
      </c>
      <c r="I82" t="str">
        <f>IF(SUM('A2'!N95:R95)=5,'A2'!G95,"")</f>
        <v/>
      </c>
    </row>
    <row r="83" spans="1:9" x14ac:dyDescent="0.25">
      <c r="A83" t="str">
        <f>IF(SUM('A2'!N96:R96)=5,'Angaben KH-Standort'!$D$26,"")</f>
        <v/>
      </c>
      <c r="B83" t="str">
        <f>IF(SUM('A2'!N96:R96)=5,'Angaben KH-Standort'!$D$27,"")</f>
        <v/>
      </c>
      <c r="C83" t="str">
        <f>IF(SUM('A2'!N96:R96)=5,'Angaben KH-Standort'!$D$13,"")</f>
        <v/>
      </c>
      <c r="D83" t="str">
        <f>IF(SUM('A2'!N96:R96)=5,'A1'!$F$15,"")</f>
        <v/>
      </c>
      <c r="E83" t="str">
        <f>IF(SUM('A2'!N96:R96)=5,'A2'!C96,"")</f>
        <v/>
      </c>
      <c r="F83" t="str">
        <f>IF(SUM('A2'!N96:R96)=5,'A2'!D96,"")</f>
        <v/>
      </c>
      <c r="G83" t="str">
        <f>IF(SUM('A2'!N96:R96)=5,'A2'!E96,"")</f>
        <v/>
      </c>
      <c r="H83" t="str">
        <f>IF(SUM('A2'!N96:R96)=5,'A2'!F96,"")</f>
        <v/>
      </c>
      <c r="I83" t="str">
        <f>IF(SUM('A2'!N96:R96)=5,'A2'!G96,"")</f>
        <v/>
      </c>
    </row>
    <row r="84" spans="1:9" x14ac:dyDescent="0.25">
      <c r="A84" t="str">
        <f>IF(SUM('A2'!N97:R97)=5,'Angaben KH-Standort'!$D$26,"")</f>
        <v/>
      </c>
      <c r="B84" t="str">
        <f>IF(SUM('A2'!N97:R97)=5,'Angaben KH-Standort'!$D$27,"")</f>
        <v/>
      </c>
      <c r="C84" t="str">
        <f>IF(SUM('A2'!N97:R97)=5,'Angaben KH-Standort'!$D$13,"")</f>
        <v/>
      </c>
      <c r="D84" t="str">
        <f>IF(SUM('A2'!N97:R97)=5,'A1'!$F$15,"")</f>
        <v/>
      </c>
      <c r="E84" t="str">
        <f>IF(SUM('A2'!N97:R97)=5,'A2'!C97,"")</f>
        <v/>
      </c>
      <c r="F84" t="str">
        <f>IF(SUM('A2'!N97:R97)=5,'A2'!D97,"")</f>
        <v/>
      </c>
      <c r="G84" t="str">
        <f>IF(SUM('A2'!N97:R97)=5,'A2'!E97,"")</f>
        <v/>
      </c>
      <c r="H84" t="str">
        <f>IF(SUM('A2'!N97:R97)=5,'A2'!F97,"")</f>
        <v/>
      </c>
      <c r="I84" t="str">
        <f>IF(SUM('A2'!N97:R97)=5,'A2'!G97,"")</f>
        <v/>
      </c>
    </row>
    <row r="85" spans="1:9" x14ac:dyDescent="0.25">
      <c r="A85" t="str">
        <f>IF(SUM('A2'!N98:R98)=5,'Angaben KH-Standort'!$D$26,"")</f>
        <v/>
      </c>
      <c r="B85" t="str">
        <f>IF(SUM('A2'!N98:R98)=5,'Angaben KH-Standort'!$D$27,"")</f>
        <v/>
      </c>
      <c r="C85" t="str">
        <f>IF(SUM('A2'!N98:R98)=5,'Angaben KH-Standort'!$D$13,"")</f>
        <v/>
      </c>
      <c r="D85" t="str">
        <f>IF(SUM('A2'!N98:R98)=5,'A1'!$F$15,"")</f>
        <v/>
      </c>
      <c r="E85" t="str">
        <f>IF(SUM('A2'!N98:R98)=5,'A2'!C98,"")</f>
        <v/>
      </c>
      <c r="F85" t="str">
        <f>IF(SUM('A2'!N98:R98)=5,'A2'!D98,"")</f>
        <v/>
      </c>
      <c r="G85" t="str">
        <f>IF(SUM('A2'!N98:R98)=5,'A2'!E98,"")</f>
        <v/>
      </c>
      <c r="H85" t="str">
        <f>IF(SUM('A2'!N98:R98)=5,'A2'!F98,"")</f>
        <v/>
      </c>
      <c r="I85" t="str">
        <f>IF(SUM('A2'!N98:R98)=5,'A2'!G98,"")</f>
        <v/>
      </c>
    </row>
    <row r="86" spans="1:9" x14ac:dyDescent="0.25">
      <c r="A86" t="str">
        <f>IF(SUM('A2'!N99:R99)=5,'Angaben KH-Standort'!$D$26,"")</f>
        <v/>
      </c>
      <c r="B86" t="str">
        <f>IF(SUM('A2'!N99:R99)=5,'Angaben KH-Standort'!$D$27,"")</f>
        <v/>
      </c>
      <c r="C86" t="str">
        <f>IF(SUM('A2'!N99:R99)=5,'Angaben KH-Standort'!$D$13,"")</f>
        <v/>
      </c>
      <c r="D86" t="str">
        <f>IF(SUM('A2'!N99:R99)=5,'A1'!$F$15,"")</f>
        <v/>
      </c>
      <c r="E86" t="str">
        <f>IF(SUM('A2'!N99:R99)=5,'A2'!C99,"")</f>
        <v/>
      </c>
      <c r="F86" t="str">
        <f>IF(SUM('A2'!N99:R99)=5,'A2'!D99,"")</f>
        <v/>
      </c>
      <c r="G86" t="str">
        <f>IF(SUM('A2'!N99:R99)=5,'A2'!E99,"")</f>
        <v/>
      </c>
      <c r="H86" t="str">
        <f>IF(SUM('A2'!N99:R99)=5,'A2'!F99,"")</f>
        <v/>
      </c>
      <c r="I86" t="str">
        <f>IF(SUM('A2'!N99:R99)=5,'A2'!G99,"")</f>
        <v/>
      </c>
    </row>
    <row r="87" spans="1:9" x14ac:dyDescent="0.25">
      <c r="A87" t="str">
        <f>IF(SUM('A2'!N100:R100)=5,'Angaben KH-Standort'!$D$26,"")</f>
        <v/>
      </c>
      <c r="B87" t="str">
        <f>IF(SUM('A2'!N100:R100)=5,'Angaben KH-Standort'!$D$27,"")</f>
        <v/>
      </c>
      <c r="C87" t="str">
        <f>IF(SUM('A2'!N100:R100)=5,'Angaben KH-Standort'!$D$13,"")</f>
        <v/>
      </c>
      <c r="D87" t="str">
        <f>IF(SUM('A2'!N100:R100)=5,'A1'!$F$15,"")</f>
        <v/>
      </c>
      <c r="E87" t="str">
        <f>IF(SUM('A2'!N100:R100)=5,'A2'!C100,"")</f>
        <v/>
      </c>
      <c r="F87" t="str">
        <f>IF(SUM('A2'!N100:R100)=5,'A2'!D100,"")</f>
        <v/>
      </c>
      <c r="G87" t="str">
        <f>IF(SUM('A2'!N100:R100)=5,'A2'!E100,"")</f>
        <v/>
      </c>
      <c r="H87" t="str">
        <f>IF(SUM('A2'!N100:R100)=5,'A2'!F100,"")</f>
        <v/>
      </c>
      <c r="I87" t="str">
        <f>IF(SUM('A2'!N100:R100)=5,'A2'!G100,"")</f>
        <v/>
      </c>
    </row>
    <row r="88" spans="1:9" x14ac:dyDescent="0.25">
      <c r="A88" t="str">
        <f>IF(SUM('A2'!N101:R101)=5,'Angaben KH-Standort'!$D$26,"")</f>
        <v/>
      </c>
      <c r="B88" t="str">
        <f>IF(SUM('A2'!N101:R101)=5,'Angaben KH-Standort'!$D$27,"")</f>
        <v/>
      </c>
      <c r="C88" t="str">
        <f>IF(SUM('A2'!N101:R101)=5,'Angaben KH-Standort'!$D$13,"")</f>
        <v/>
      </c>
      <c r="D88" t="str">
        <f>IF(SUM('A2'!N101:R101)=5,'A1'!$F$15,"")</f>
        <v/>
      </c>
      <c r="E88" t="str">
        <f>IF(SUM('A2'!N101:R101)=5,'A2'!C101,"")</f>
        <v/>
      </c>
      <c r="F88" t="str">
        <f>IF(SUM('A2'!N101:R101)=5,'A2'!D101,"")</f>
        <v/>
      </c>
      <c r="G88" t="str">
        <f>IF(SUM('A2'!N101:R101)=5,'A2'!E101,"")</f>
        <v/>
      </c>
      <c r="H88" t="str">
        <f>IF(SUM('A2'!N101:R101)=5,'A2'!F101,"")</f>
        <v/>
      </c>
      <c r="I88" t="str">
        <f>IF(SUM('A2'!N101:R101)=5,'A2'!G101,"")</f>
        <v/>
      </c>
    </row>
    <row r="89" spans="1:9" x14ac:dyDescent="0.25">
      <c r="A89" t="str">
        <f>IF(SUM('A2'!N102:R102)=5,'Angaben KH-Standort'!$D$26,"")</f>
        <v/>
      </c>
      <c r="B89" t="str">
        <f>IF(SUM('A2'!N102:R102)=5,'Angaben KH-Standort'!$D$27,"")</f>
        <v/>
      </c>
      <c r="C89" t="str">
        <f>IF(SUM('A2'!N102:R102)=5,'Angaben KH-Standort'!$D$13,"")</f>
        <v/>
      </c>
      <c r="D89" t="str">
        <f>IF(SUM('A2'!N102:R102)=5,'A1'!$F$15,"")</f>
        <v/>
      </c>
      <c r="E89" t="str">
        <f>IF(SUM('A2'!N102:R102)=5,'A2'!C102,"")</f>
        <v/>
      </c>
      <c r="F89" t="str">
        <f>IF(SUM('A2'!N102:R102)=5,'A2'!D102,"")</f>
        <v/>
      </c>
      <c r="G89" t="str">
        <f>IF(SUM('A2'!N102:R102)=5,'A2'!E102,"")</f>
        <v/>
      </c>
      <c r="H89" t="str">
        <f>IF(SUM('A2'!N102:R102)=5,'A2'!F102,"")</f>
        <v/>
      </c>
      <c r="I89" t="str">
        <f>IF(SUM('A2'!N102:R102)=5,'A2'!G102,"")</f>
        <v/>
      </c>
    </row>
    <row r="90" spans="1:9" x14ac:dyDescent="0.25">
      <c r="A90" t="str">
        <f>IF(SUM('A2'!N103:R103)=5,'Angaben KH-Standort'!$D$26,"")</f>
        <v/>
      </c>
      <c r="B90" t="str">
        <f>IF(SUM('A2'!N103:R103)=5,'Angaben KH-Standort'!$D$27,"")</f>
        <v/>
      </c>
      <c r="C90" t="str">
        <f>IF(SUM('A2'!N103:R103)=5,'Angaben KH-Standort'!$D$13,"")</f>
        <v/>
      </c>
      <c r="D90" t="str">
        <f>IF(SUM('A2'!N103:R103)=5,'A1'!$F$15,"")</f>
        <v/>
      </c>
      <c r="E90" t="str">
        <f>IF(SUM('A2'!N103:R103)=5,'A2'!C103,"")</f>
        <v/>
      </c>
      <c r="F90" t="str">
        <f>IF(SUM('A2'!N103:R103)=5,'A2'!D103,"")</f>
        <v/>
      </c>
      <c r="G90" t="str">
        <f>IF(SUM('A2'!N103:R103)=5,'A2'!E103,"")</f>
        <v/>
      </c>
      <c r="H90" t="str">
        <f>IF(SUM('A2'!N103:R103)=5,'A2'!F103,"")</f>
        <v/>
      </c>
      <c r="I90" t="str">
        <f>IF(SUM('A2'!N103:R103)=5,'A2'!G103,"")</f>
        <v/>
      </c>
    </row>
    <row r="91" spans="1:9" x14ac:dyDescent="0.25">
      <c r="A91" t="str">
        <f>IF(SUM('A2'!N104:R104)=5,'Angaben KH-Standort'!$D$26,"")</f>
        <v/>
      </c>
      <c r="B91" t="str">
        <f>IF(SUM('A2'!N104:R104)=5,'Angaben KH-Standort'!$D$27,"")</f>
        <v/>
      </c>
      <c r="C91" t="str">
        <f>IF(SUM('A2'!N104:R104)=5,'Angaben KH-Standort'!$D$13,"")</f>
        <v/>
      </c>
      <c r="D91" t="str">
        <f>IF(SUM('A2'!N104:R104)=5,'A1'!$F$15,"")</f>
        <v/>
      </c>
      <c r="E91" t="str">
        <f>IF(SUM('A2'!N104:R104)=5,'A2'!C104,"")</f>
        <v/>
      </c>
      <c r="F91" t="str">
        <f>IF(SUM('A2'!N104:R104)=5,'A2'!D104,"")</f>
        <v/>
      </c>
      <c r="G91" t="str">
        <f>IF(SUM('A2'!N104:R104)=5,'A2'!E104,"")</f>
        <v/>
      </c>
      <c r="H91" t="str">
        <f>IF(SUM('A2'!N104:R104)=5,'A2'!F104,"")</f>
        <v/>
      </c>
      <c r="I91" t="str">
        <f>IF(SUM('A2'!N104:R104)=5,'A2'!G104,"")</f>
        <v/>
      </c>
    </row>
    <row r="92" spans="1:9" x14ac:dyDescent="0.25">
      <c r="A92" t="str">
        <f>IF(SUM('A2'!N105:R105)=5,'Angaben KH-Standort'!$D$26,"")</f>
        <v/>
      </c>
      <c r="B92" t="str">
        <f>IF(SUM('A2'!N105:R105)=5,'Angaben KH-Standort'!$D$27,"")</f>
        <v/>
      </c>
      <c r="C92" t="str">
        <f>IF(SUM('A2'!N105:R105)=5,'Angaben KH-Standort'!$D$13,"")</f>
        <v/>
      </c>
      <c r="D92" t="str">
        <f>IF(SUM('A2'!N105:R105)=5,'A1'!$F$15,"")</f>
        <v/>
      </c>
      <c r="E92" t="str">
        <f>IF(SUM('A2'!N105:R105)=5,'A2'!C105,"")</f>
        <v/>
      </c>
      <c r="F92" t="str">
        <f>IF(SUM('A2'!N105:R105)=5,'A2'!D105,"")</f>
        <v/>
      </c>
      <c r="G92" t="str">
        <f>IF(SUM('A2'!N105:R105)=5,'A2'!E105,"")</f>
        <v/>
      </c>
      <c r="H92" t="str">
        <f>IF(SUM('A2'!N105:R105)=5,'A2'!F105,"")</f>
        <v/>
      </c>
      <c r="I92" t="str">
        <f>IF(SUM('A2'!N105:R105)=5,'A2'!G105,"")</f>
        <v/>
      </c>
    </row>
    <row r="93" spans="1:9" x14ac:dyDescent="0.25">
      <c r="A93" t="str">
        <f>IF(SUM('A2'!N106:R106)=5,'Angaben KH-Standort'!$D$26,"")</f>
        <v/>
      </c>
      <c r="B93" t="str">
        <f>IF(SUM('A2'!N106:R106)=5,'Angaben KH-Standort'!$D$27,"")</f>
        <v/>
      </c>
      <c r="C93" t="str">
        <f>IF(SUM('A2'!N106:R106)=5,'Angaben KH-Standort'!$D$13,"")</f>
        <v/>
      </c>
      <c r="D93" t="str">
        <f>IF(SUM('A2'!N106:R106)=5,'A1'!$F$15,"")</f>
        <v/>
      </c>
      <c r="E93" t="str">
        <f>IF(SUM('A2'!N106:R106)=5,'A2'!C106,"")</f>
        <v/>
      </c>
      <c r="F93" t="str">
        <f>IF(SUM('A2'!N106:R106)=5,'A2'!D106,"")</f>
        <v/>
      </c>
      <c r="G93" t="str">
        <f>IF(SUM('A2'!N106:R106)=5,'A2'!E106,"")</f>
        <v/>
      </c>
      <c r="H93" t="str">
        <f>IF(SUM('A2'!N106:R106)=5,'A2'!F106,"")</f>
        <v/>
      </c>
      <c r="I93" t="str">
        <f>IF(SUM('A2'!N106:R106)=5,'A2'!G106,"")</f>
        <v/>
      </c>
    </row>
    <row r="94" spans="1:9" x14ac:dyDescent="0.25">
      <c r="A94" t="str">
        <f>IF(SUM('A2'!N107:R107)=5,'Angaben KH-Standort'!$D$26,"")</f>
        <v/>
      </c>
      <c r="B94" t="str">
        <f>IF(SUM('A2'!N107:R107)=5,'Angaben KH-Standort'!$D$27,"")</f>
        <v/>
      </c>
      <c r="C94" t="str">
        <f>IF(SUM('A2'!N107:R107)=5,'Angaben KH-Standort'!$D$13,"")</f>
        <v/>
      </c>
      <c r="D94" t="str">
        <f>IF(SUM('A2'!N107:R107)=5,'A1'!$F$15,"")</f>
        <v/>
      </c>
      <c r="E94" t="str">
        <f>IF(SUM('A2'!N107:R107)=5,'A2'!C107,"")</f>
        <v/>
      </c>
      <c r="F94" t="str">
        <f>IF(SUM('A2'!N107:R107)=5,'A2'!D107,"")</f>
        <v/>
      </c>
      <c r="G94" t="str">
        <f>IF(SUM('A2'!N107:R107)=5,'A2'!E107,"")</f>
        <v/>
      </c>
      <c r="H94" t="str">
        <f>IF(SUM('A2'!N107:R107)=5,'A2'!F107,"")</f>
        <v/>
      </c>
      <c r="I94" t="str">
        <f>IF(SUM('A2'!N107:R107)=5,'A2'!G107,"")</f>
        <v/>
      </c>
    </row>
    <row r="95" spans="1:9" x14ac:dyDescent="0.25">
      <c r="A95" t="str">
        <f>IF(SUM('A2'!N108:R108)=5,'Angaben KH-Standort'!$D$26,"")</f>
        <v/>
      </c>
      <c r="B95" t="str">
        <f>IF(SUM('A2'!N108:R108)=5,'Angaben KH-Standort'!$D$27,"")</f>
        <v/>
      </c>
      <c r="C95" t="str">
        <f>IF(SUM('A2'!N108:R108)=5,'Angaben KH-Standort'!$D$13,"")</f>
        <v/>
      </c>
      <c r="D95" t="str">
        <f>IF(SUM('A2'!N108:R108)=5,'A1'!$F$15,"")</f>
        <v/>
      </c>
      <c r="E95" t="str">
        <f>IF(SUM('A2'!N108:R108)=5,'A2'!C108,"")</f>
        <v/>
      </c>
      <c r="F95" t="str">
        <f>IF(SUM('A2'!N108:R108)=5,'A2'!D108,"")</f>
        <v/>
      </c>
      <c r="G95" t="str">
        <f>IF(SUM('A2'!N108:R108)=5,'A2'!E108,"")</f>
        <v/>
      </c>
      <c r="H95" t="str">
        <f>IF(SUM('A2'!N108:R108)=5,'A2'!F108,"")</f>
        <v/>
      </c>
      <c r="I95" t="str">
        <f>IF(SUM('A2'!N108:R108)=5,'A2'!G108,"")</f>
        <v/>
      </c>
    </row>
    <row r="96" spans="1:9" x14ac:dyDescent="0.25">
      <c r="A96" t="str">
        <f>IF(SUM('A2'!N109:R109)=5,'Angaben KH-Standort'!$D$26,"")</f>
        <v/>
      </c>
      <c r="B96" t="str">
        <f>IF(SUM('A2'!N109:R109)=5,'Angaben KH-Standort'!$D$27,"")</f>
        <v/>
      </c>
      <c r="C96" t="str">
        <f>IF(SUM('A2'!N109:R109)=5,'Angaben KH-Standort'!$D$13,"")</f>
        <v/>
      </c>
      <c r="D96" t="str">
        <f>IF(SUM('A2'!N109:R109)=5,'A1'!$F$15,"")</f>
        <v/>
      </c>
      <c r="E96" t="str">
        <f>IF(SUM('A2'!N109:R109)=5,'A2'!C109,"")</f>
        <v/>
      </c>
      <c r="F96" t="str">
        <f>IF(SUM('A2'!N109:R109)=5,'A2'!D109,"")</f>
        <v/>
      </c>
      <c r="G96" t="str">
        <f>IF(SUM('A2'!N109:R109)=5,'A2'!E109,"")</f>
        <v/>
      </c>
      <c r="H96" t="str">
        <f>IF(SUM('A2'!N109:R109)=5,'A2'!F109,"")</f>
        <v/>
      </c>
      <c r="I96" t="str">
        <f>IF(SUM('A2'!N109:R109)=5,'A2'!G109,"")</f>
        <v/>
      </c>
    </row>
    <row r="97" spans="1:9" x14ac:dyDescent="0.25">
      <c r="A97" t="str">
        <f>IF(SUM('A2'!N110:R110)=5,'Angaben KH-Standort'!$D$26,"")</f>
        <v/>
      </c>
      <c r="B97" t="str">
        <f>IF(SUM('A2'!N110:R110)=5,'Angaben KH-Standort'!$D$27,"")</f>
        <v/>
      </c>
      <c r="C97" t="str">
        <f>IF(SUM('A2'!N110:R110)=5,'Angaben KH-Standort'!$D$13,"")</f>
        <v/>
      </c>
      <c r="D97" t="str">
        <f>IF(SUM('A2'!N110:R110)=5,'A1'!$F$15,"")</f>
        <v/>
      </c>
      <c r="E97" t="str">
        <f>IF(SUM('A2'!N110:R110)=5,'A2'!C110,"")</f>
        <v/>
      </c>
      <c r="F97" t="str">
        <f>IF(SUM('A2'!N110:R110)=5,'A2'!D110,"")</f>
        <v/>
      </c>
      <c r="G97" t="str">
        <f>IF(SUM('A2'!N110:R110)=5,'A2'!E110,"")</f>
        <v/>
      </c>
      <c r="H97" t="str">
        <f>IF(SUM('A2'!N110:R110)=5,'A2'!F110,"")</f>
        <v/>
      </c>
      <c r="I97" t="str">
        <f>IF(SUM('A2'!N110:R110)=5,'A2'!G110,"")</f>
        <v/>
      </c>
    </row>
    <row r="98" spans="1:9" x14ac:dyDescent="0.25">
      <c r="A98" t="str">
        <f>IF(SUM('A2'!N111:R111)=5,'Angaben KH-Standort'!$D$26,"")</f>
        <v/>
      </c>
      <c r="B98" t="str">
        <f>IF(SUM('A2'!N111:R111)=5,'Angaben KH-Standort'!$D$27,"")</f>
        <v/>
      </c>
      <c r="C98" t="str">
        <f>IF(SUM('A2'!N111:R111)=5,'Angaben KH-Standort'!$D$13,"")</f>
        <v/>
      </c>
      <c r="D98" t="str">
        <f>IF(SUM('A2'!N111:R111)=5,'A1'!$F$15,"")</f>
        <v/>
      </c>
      <c r="E98" t="str">
        <f>IF(SUM('A2'!N111:R111)=5,'A2'!C111,"")</f>
        <v/>
      </c>
      <c r="F98" t="str">
        <f>IF(SUM('A2'!N111:R111)=5,'A2'!D111,"")</f>
        <v/>
      </c>
      <c r="G98" t="str">
        <f>IF(SUM('A2'!N111:R111)=5,'A2'!E111,"")</f>
        <v/>
      </c>
      <c r="H98" t="str">
        <f>IF(SUM('A2'!N111:R111)=5,'A2'!F111,"")</f>
        <v/>
      </c>
      <c r="I98" t="str">
        <f>IF(SUM('A2'!N111:R111)=5,'A2'!G111,"")</f>
        <v/>
      </c>
    </row>
    <row r="99" spans="1:9" x14ac:dyDescent="0.25">
      <c r="A99" t="str">
        <f>IF(SUM('A2'!N112:R112)=5,'Angaben KH-Standort'!$D$26,"")</f>
        <v/>
      </c>
      <c r="B99" t="str">
        <f>IF(SUM('A2'!N112:R112)=5,'Angaben KH-Standort'!$D$27,"")</f>
        <v/>
      </c>
      <c r="C99" t="str">
        <f>IF(SUM('A2'!N112:R112)=5,'Angaben KH-Standort'!$D$13,"")</f>
        <v/>
      </c>
      <c r="D99" t="str">
        <f>IF(SUM('A2'!N112:R112)=5,'A1'!$F$15,"")</f>
        <v/>
      </c>
      <c r="E99" t="str">
        <f>IF(SUM('A2'!N112:R112)=5,'A2'!C112,"")</f>
        <v/>
      </c>
      <c r="F99" t="str">
        <f>IF(SUM('A2'!N112:R112)=5,'A2'!D112,"")</f>
        <v/>
      </c>
      <c r="G99" t="str">
        <f>IF(SUM('A2'!N112:R112)=5,'A2'!E112,"")</f>
        <v/>
      </c>
      <c r="H99" t="str">
        <f>IF(SUM('A2'!N112:R112)=5,'A2'!F112,"")</f>
        <v/>
      </c>
      <c r="I99" t="str">
        <f>IF(SUM('A2'!N112:R112)=5,'A2'!G112,"")</f>
        <v/>
      </c>
    </row>
    <row r="100" spans="1:9" x14ac:dyDescent="0.25">
      <c r="A100" t="str">
        <f>IF(SUM('A2'!N113:R113)=5,'Angaben KH-Standort'!$D$26,"")</f>
        <v/>
      </c>
      <c r="B100" t="str">
        <f>IF(SUM('A2'!N113:R113)=5,'Angaben KH-Standort'!$D$27,"")</f>
        <v/>
      </c>
      <c r="C100" t="str">
        <f>IF(SUM('A2'!N113:R113)=5,'Angaben KH-Standort'!$D$13,"")</f>
        <v/>
      </c>
      <c r="D100" t="str">
        <f>IF(SUM('A2'!N113:R113)=5,'A1'!$F$15,"")</f>
        <v/>
      </c>
      <c r="E100" t="str">
        <f>IF(SUM('A2'!N113:R113)=5,'A2'!C113,"")</f>
        <v/>
      </c>
      <c r="F100" t="str">
        <f>IF(SUM('A2'!N113:R113)=5,'A2'!D113,"")</f>
        <v/>
      </c>
      <c r="G100" t="str">
        <f>IF(SUM('A2'!N113:R113)=5,'A2'!E113,"")</f>
        <v/>
      </c>
      <c r="H100" t="str">
        <f>IF(SUM('A2'!N113:R113)=5,'A2'!F113,"")</f>
        <v/>
      </c>
      <c r="I100" t="str">
        <f>IF(SUM('A2'!N113:R113)=5,'A2'!G113,"")</f>
        <v/>
      </c>
    </row>
    <row r="101" spans="1:9" x14ac:dyDescent="0.25">
      <c r="A101" t="str">
        <f>IF(SUM('A2'!N114:R114)=5,'Angaben KH-Standort'!$D$26,"")</f>
        <v/>
      </c>
      <c r="B101" t="str">
        <f>IF(SUM('A2'!N114:R114)=5,'Angaben KH-Standort'!$D$27,"")</f>
        <v/>
      </c>
      <c r="C101" t="str">
        <f>IF(SUM('A2'!N114:R114)=5,'Angaben KH-Standort'!$D$13,"")</f>
        <v/>
      </c>
      <c r="D101" t="str">
        <f>IF(SUM('A2'!N114:R114)=5,'A1'!$F$15,"")</f>
        <v/>
      </c>
      <c r="E101" t="str">
        <f>IF(SUM('A2'!N114:R114)=5,'A2'!C114,"")</f>
        <v/>
      </c>
      <c r="F101" t="str">
        <f>IF(SUM('A2'!N114:R114)=5,'A2'!D114,"")</f>
        <v/>
      </c>
      <c r="G101" t="str">
        <f>IF(SUM('A2'!N114:R114)=5,'A2'!E114,"")</f>
        <v/>
      </c>
      <c r="H101" t="str">
        <f>IF(SUM('A2'!N114:R114)=5,'A2'!F114,"")</f>
        <v/>
      </c>
      <c r="I101" t="str">
        <f>IF(SUM('A2'!N114:R114)=5,'A2'!G114,"")</f>
        <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G7"/>
  <sheetViews>
    <sheetView zoomScale="85" zoomScaleNormal="85" workbookViewId="0">
      <selection activeCell="A2" sqref="A2:G7"/>
    </sheetView>
  </sheetViews>
  <sheetFormatPr baseColWidth="10" defaultRowHeight="15" x14ac:dyDescent="0.25"/>
  <cols>
    <col min="1" max="1" width="32" bestFit="1" customWidth="1"/>
    <col min="5" max="5" width="27.140625" bestFit="1" customWidth="1"/>
  </cols>
  <sheetData>
    <row r="1" spans="1:7" x14ac:dyDescent="0.25">
      <c r="A1" t="s">
        <v>152</v>
      </c>
      <c r="B1" t="s">
        <v>153</v>
      </c>
      <c r="C1" t="s">
        <v>154</v>
      </c>
      <c r="D1" t="s">
        <v>155</v>
      </c>
      <c r="E1" t="s">
        <v>156</v>
      </c>
      <c r="F1" t="s">
        <v>154</v>
      </c>
      <c r="G1" t="s">
        <v>380</v>
      </c>
    </row>
    <row r="2" spans="1:7" x14ac:dyDescent="0.25">
      <c r="A2" t="str">
        <f>IF(SUM('A3.1'!N19:P19)=3,'Angaben KH-Standort'!$D$26,"")</f>
        <v/>
      </c>
      <c r="B2" t="str">
        <f>IF(SUM('A3.1'!N19:P19)=3,'Angaben KH-Standort'!$D$27,"")</f>
        <v/>
      </c>
      <c r="C2" t="str">
        <f>IF(SUM('A3.1'!N19:P19)=3,'Angaben KH-Standort'!$D$13,"")</f>
        <v/>
      </c>
      <c r="D2" t="str">
        <f>IF(SUM('A3.1'!N19:P19)=3,'A1'!$F$15,"")</f>
        <v/>
      </c>
      <c r="E2" t="str">
        <f>IF(SUM('A3.1'!$N19:$P19)=3,'A3.1'!C19,"")</f>
        <v/>
      </c>
      <c r="F2" t="str">
        <f>IF(SUM('A3.1'!$N19:$P19)=3,'A3.1'!D19,"")</f>
        <v/>
      </c>
      <c r="G2" t="str">
        <f>IF(SUM('A3.1'!$N19:$P19)=3,'A3.1'!E19,"")</f>
        <v/>
      </c>
    </row>
    <row r="3" spans="1:7" x14ac:dyDescent="0.25">
      <c r="A3" t="str">
        <f>IF(SUM('A3.1'!N20:P20)=3,'Angaben KH-Standort'!$D$26,"")</f>
        <v/>
      </c>
      <c r="B3" t="str">
        <f>IF(SUM('A3.1'!N20:P20)=3,'Angaben KH-Standort'!$D$27,"")</f>
        <v/>
      </c>
      <c r="C3" t="str">
        <f>IF(SUM('A3.1'!N20:P20)=3,'Angaben KH-Standort'!$D$13,"")</f>
        <v/>
      </c>
      <c r="D3" t="str">
        <f>IF(SUM('A3.1'!N20:P20)=3,'A1'!$F$15,"")</f>
        <v/>
      </c>
      <c r="E3" t="str">
        <f>IF(SUM('A3.1'!$N20:$P20)=3,'A3.1'!C20,"")</f>
        <v/>
      </c>
      <c r="F3" t="str">
        <f>IF(SUM('A3.1'!$N20:$P20)=3,'A3.1'!D20,"")</f>
        <v/>
      </c>
      <c r="G3" t="str">
        <f>IF(SUM('A3.1'!$N20:$P20)=3,'A3.1'!E20,"")</f>
        <v/>
      </c>
    </row>
    <row r="4" spans="1:7" x14ac:dyDescent="0.25">
      <c r="A4" t="str">
        <f>IF(SUM('A3.1'!N21:P21)=3,'Angaben KH-Standort'!$D$26,"")</f>
        <v/>
      </c>
      <c r="B4" t="str">
        <f>IF(SUM('A3.1'!N21:P21)=3,'Angaben KH-Standort'!$D$27,"")</f>
        <v/>
      </c>
      <c r="C4" t="str">
        <f>IF(SUM('A3.1'!N21:P21)=3,'Angaben KH-Standort'!$D$13,"")</f>
        <v/>
      </c>
      <c r="D4" t="str">
        <f>IF(SUM('A3.1'!N21:P21)=3,'A1'!$F$15,"")</f>
        <v/>
      </c>
      <c r="E4" t="str">
        <f>IF(SUM('A3.1'!$N21:$P21)=3,'A3.1'!C21,"")</f>
        <v/>
      </c>
      <c r="F4" t="str">
        <f>IF(SUM('A3.1'!$N21:$P21)=3,'A3.1'!D21,"")</f>
        <v/>
      </c>
      <c r="G4" t="str">
        <f>IF(SUM('A3.1'!$N21:$P21)=3,'A3.1'!E21,"")</f>
        <v/>
      </c>
    </row>
    <row r="5" spans="1:7" x14ac:dyDescent="0.25">
      <c r="A5" t="str">
        <f>IF(SUM('A3.1'!N22:P22)=3,'Angaben KH-Standort'!$D$26,"")</f>
        <v/>
      </c>
      <c r="B5" t="str">
        <f>IF(SUM('A3.1'!N22:P22)=3,'Angaben KH-Standort'!$D$27,"")</f>
        <v/>
      </c>
      <c r="C5" t="str">
        <f>IF(SUM('A3.1'!N22:P22)=3,'Angaben KH-Standort'!$D$13,"")</f>
        <v/>
      </c>
      <c r="D5" t="str">
        <f>IF(SUM('A3.1'!N22:P22)=3,'A1'!$F$15,"")</f>
        <v/>
      </c>
      <c r="E5" t="str">
        <f>IF(SUM('A3.1'!$N22:$P22)=3,'A3.1'!C22,"")</f>
        <v/>
      </c>
      <c r="F5" t="str">
        <f>IF(SUM('A3.1'!$N22:$P22)=3,'A3.1'!D22,"")</f>
        <v/>
      </c>
      <c r="G5" t="str">
        <f>IF(SUM('A3.1'!$N22:$P22)=3,'A3.1'!E22,"")</f>
        <v/>
      </c>
    </row>
    <row r="6" spans="1:7" x14ac:dyDescent="0.25">
      <c r="A6" t="str">
        <f>IF(SUM('A3.1'!N23:P23)=3,'Angaben KH-Standort'!$D$26,"")</f>
        <v/>
      </c>
      <c r="B6" t="str">
        <f>IF(SUM('A3.1'!N23:P23)=3,'Angaben KH-Standort'!$D$27,"")</f>
        <v/>
      </c>
      <c r="C6" t="str">
        <f>IF(SUM('A3.1'!N23:P23)=3,'Angaben KH-Standort'!$D$13,"")</f>
        <v/>
      </c>
      <c r="D6" t="str">
        <f>IF(SUM('A3.1'!N23:P23)=3,'A1'!$F$15,"")</f>
        <v/>
      </c>
      <c r="E6" t="str">
        <f>IF(SUM('A3.1'!$N23:$P23)=3,'A3.1'!C23,"")</f>
        <v/>
      </c>
      <c r="F6" t="str">
        <f>IF(SUM('A3.1'!$N23:$P23)=3,'A3.1'!D23,"")</f>
        <v/>
      </c>
      <c r="G6" t="str">
        <f>IF(SUM('A3.1'!$N23:$P23)=3,'A3.1'!E23,"")</f>
        <v/>
      </c>
    </row>
    <row r="7" spans="1:7" x14ac:dyDescent="0.25">
      <c r="A7" t="str">
        <f>IF(SUM('A3.1'!N24:P24)=3,'Angaben KH-Standort'!$D$26,"")</f>
        <v/>
      </c>
      <c r="B7" t="str">
        <f>IF(SUM('A3.1'!N24:P24)=3,'Angaben KH-Standort'!$D$27,"")</f>
        <v/>
      </c>
      <c r="C7" t="str">
        <f>IF(SUM('A3.1'!N24:P24)=3,'Angaben KH-Standort'!$D$13,"")</f>
        <v/>
      </c>
      <c r="D7" t="str">
        <f>IF(SUM('A3.1'!N24:P24)=3,'A1'!$F$15,"")</f>
        <v/>
      </c>
      <c r="E7" t="str">
        <f>IF(SUM('A3.1'!$N24:$P24)=3,'A3.1'!C24,"")</f>
        <v/>
      </c>
      <c r="F7" t="str">
        <f>IF(SUM('A3.1'!$N24:$P24)=3,'A3.1'!D24,"")</f>
        <v/>
      </c>
      <c r="G7" t="str">
        <f>IF(SUM('A3.1'!$N24:$P24)=3,'A3.1'!E24,"")</f>
        <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I1009"/>
  <sheetViews>
    <sheetView zoomScale="85" zoomScaleNormal="85" workbookViewId="0"/>
  </sheetViews>
  <sheetFormatPr baseColWidth="10" defaultRowHeight="15" x14ac:dyDescent="0.25"/>
  <cols>
    <col min="1" max="1" width="32" bestFit="1" customWidth="1"/>
    <col min="5" max="5" width="27.140625" bestFit="1" customWidth="1"/>
    <col min="8" max="8" width="3.5703125" bestFit="1" customWidth="1"/>
  </cols>
  <sheetData>
    <row r="1" spans="1:9" x14ac:dyDescent="0.25">
      <c r="A1" t="s">
        <v>152</v>
      </c>
      <c r="B1" t="s">
        <v>153</v>
      </c>
      <c r="C1" t="s">
        <v>154</v>
      </c>
      <c r="D1" t="s">
        <v>155</v>
      </c>
      <c r="E1" t="s">
        <v>156</v>
      </c>
      <c r="F1" t="s">
        <v>154</v>
      </c>
      <c r="G1" t="s">
        <v>229</v>
      </c>
      <c r="H1" t="s">
        <v>159</v>
      </c>
      <c r="I1" t="s">
        <v>187</v>
      </c>
    </row>
    <row r="2" spans="1:9" x14ac:dyDescent="0.25">
      <c r="A2" t="str">
        <f>IF(SUM('A3.2'!P20:T20)=5,'Angaben KH-Standort'!$D$26,"")</f>
        <v/>
      </c>
      <c r="B2" t="str">
        <f>IF(SUM('A3.2'!P20:T20)=5,'Angaben KH-Standort'!$D$27,"")</f>
        <v/>
      </c>
      <c r="C2" t="str">
        <f>IF(SUM('A3.2'!P20:T20)=5,'Angaben KH-Standort'!$D$13,"")</f>
        <v/>
      </c>
      <c r="D2" t="str">
        <f>IF(SUM('A3.2'!P20:T20)=5,'A1'!$F15,"")</f>
        <v/>
      </c>
      <c r="E2" t="str">
        <f>IF(SUM('A3.2'!P20:T20)=5,'A3.2'!C20,"")</f>
        <v/>
      </c>
      <c r="F2" t="str">
        <f>IF(SUM('A3.2'!P20:T20)=5,'A3.2'!D20,"")</f>
        <v/>
      </c>
      <c r="G2" s="194" t="str">
        <f>IF(SUM('A3.2'!P20:T20)=5,'A3.2'!E20,"")</f>
        <v/>
      </c>
      <c r="H2" t="str">
        <f>IF(SUM('A3.2'!P20:T20)=5,'A3.2'!F20,"")</f>
        <v/>
      </c>
      <c r="I2" t="str">
        <f>IF(SUM('A3.2'!P20:T20)=5,'A3.2'!G20,"")</f>
        <v/>
      </c>
    </row>
    <row r="3" spans="1:9" x14ac:dyDescent="0.25">
      <c r="A3" t="str">
        <f>IF(SUM('A3.2'!P21:T21)=5,'Angaben KH-Standort'!$D$26,"")</f>
        <v/>
      </c>
      <c r="B3" t="str">
        <f>IF(SUM('A3.2'!P21:T21)=5,'Angaben KH-Standort'!$D$27,"")</f>
        <v/>
      </c>
      <c r="C3" t="str">
        <f>IF(SUM('A3.2'!P21:T21)=5,'Angaben KH-Standort'!$D$13,"")</f>
        <v/>
      </c>
      <c r="D3" t="str">
        <f>IF(SUM('A3.2'!P21:T21)=5,'A1'!$F16,"")</f>
        <v/>
      </c>
      <c r="E3" t="str">
        <f>IF(SUM('A3.2'!P21:T21)=5,'A3.2'!C21,"")</f>
        <v/>
      </c>
      <c r="F3" t="str">
        <f>IF(SUM('A3.2'!P21:T21)=5,'A3.2'!D21,"")</f>
        <v/>
      </c>
      <c r="G3" s="194" t="str">
        <f>IF(SUM('A3.2'!P21:T21)=5,'A3.2'!E21,"")</f>
        <v/>
      </c>
      <c r="H3" t="str">
        <f>IF(SUM('A3.2'!P21:T21)=5,'A3.2'!F21,"")</f>
        <v/>
      </c>
      <c r="I3" t="str">
        <f>IF(SUM('A3.2'!P21:T21)=5,'A3.2'!G21,"")</f>
        <v/>
      </c>
    </row>
    <row r="4" spans="1:9" x14ac:dyDescent="0.25">
      <c r="A4" t="str">
        <f>IF(SUM('A3.2'!P22:T22)=5,'Angaben KH-Standort'!$D$26,"")</f>
        <v/>
      </c>
      <c r="B4" t="str">
        <f>IF(SUM('A3.2'!P22:T22)=5,'Angaben KH-Standort'!$D$27,"")</f>
        <v/>
      </c>
      <c r="C4" t="str">
        <f>IF(SUM('A3.2'!P22:T22)=5,'Angaben KH-Standort'!$D$13,"")</f>
        <v/>
      </c>
      <c r="D4" t="str">
        <f>IF(SUM('A3.2'!P22:T22)=5,'A1'!$F17,"")</f>
        <v/>
      </c>
      <c r="E4" t="str">
        <f>IF(SUM('A3.2'!P22:T22)=5,'A3.2'!C22,"")</f>
        <v/>
      </c>
      <c r="F4" t="str">
        <f>IF(SUM('A3.2'!P22:T22)=5,'A3.2'!D22,"")</f>
        <v/>
      </c>
      <c r="G4" s="194" t="str">
        <f>IF(SUM('A3.2'!P22:T22)=5,'A3.2'!E22,"")</f>
        <v/>
      </c>
      <c r="H4" t="str">
        <f>IF(SUM('A3.2'!P22:T22)=5,'A3.2'!F22,"")</f>
        <v/>
      </c>
      <c r="I4" t="str">
        <f>IF(SUM('A3.2'!P22:T22)=5,'A3.2'!G22,"")</f>
        <v/>
      </c>
    </row>
    <row r="5" spans="1:9" x14ac:dyDescent="0.25">
      <c r="A5" t="str">
        <f>IF(SUM('A3.2'!P23:T23)=5,'Angaben KH-Standort'!$D$26,"")</f>
        <v/>
      </c>
      <c r="B5" t="str">
        <f>IF(SUM('A3.2'!P23:T23)=5,'Angaben KH-Standort'!$D$27,"")</f>
        <v/>
      </c>
      <c r="C5" t="str">
        <f>IF(SUM('A3.2'!P23:T23)=5,'Angaben KH-Standort'!$D$13,"")</f>
        <v/>
      </c>
      <c r="D5" t="str">
        <f>IF(SUM('A3.2'!P23:T23)=5,'A1'!$F18,"")</f>
        <v/>
      </c>
      <c r="E5" t="str">
        <f>IF(SUM('A3.2'!P23:T23)=5,'A3.2'!C23,"")</f>
        <v/>
      </c>
      <c r="F5" t="str">
        <f>IF(SUM('A3.2'!P23:T23)=5,'A3.2'!D23,"")</f>
        <v/>
      </c>
      <c r="G5" s="194" t="str">
        <f>IF(SUM('A3.2'!P23:T23)=5,'A3.2'!E23,"")</f>
        <v/>
      </c>
      <c r="H5" t="str">
        <f>IF(SUM('A3.2'!P23:T23)=5,'A3.2'!F23,"")</f>
        <v/>
      </c>
      <c r="I5" t="str">
        <f>IF(SUM('A3.2'!P23:T23)=5,'A3.2'!G23,"")</f>
        <v/>
      </c>
    </row>
    <row r="6" spans="1:9" x14ac:dyDescent="0.25">
      <c r="A6" t="str">
        <f>IF(SUM('A3.2'!P24:T24)=5,'Angaben KH-Standort'!$D$26,"")</f>
        <v/>
      </c>
      <c r="B6" t="str">
        <f>IF(SUM('A3.2'!P24:T24)=5,'Angaben KH-Standort'!$D$27,"")</f>
        <v/>
      </c>
      <c r="C6" t="str">
        <f>IF(SUM('A3.2'!P24:T24)=5,'Angaben KH-Standort'!$D$13,"")</f>
        <v/>
      </c>
      <c r="D6" t="str">
        <f>IF(SUM('A3.2'!P24:T24)=5,'A1'!$F19,"")</f>
        <v/>
      </c>
      <c r="E6" t="str">
        <f>IF(SUM('A3.2'!P24:T24)=5,'A3.2'!C24,"")</f>
        <v/>
      </c>
      <c r="F6" t="str">
        <f>IF(SUM('A3.2'!P24:T24)=5,'A3.2'!D24,"")</f>
        <v/>
      </c>
      <c r="G6" s="194" t="str">
        <f>IF(SUM('A3.2'!P24:T24)=5,'A3.2'!E24,"")</f>
        <v/>
      </c>
      <c r="H6" t="str">
        <f>IF(SUM('A3.2'!P24:T24)=5,'A3.2'!F24,"")</f>
        <v/>
      </c>
      <c r="I6" t="str">
        <f>IF(SUM('A3.2'!P24:T24)=5,'A3.2'!G24,"")</f>
        <v/>
      </c>
    </row>
    <row r="7" spans="1:9" x14ac:dyDescent="0.25">
      <c r="A7" t="str">
        <f>IF(SUM('A3.2'!P25:T25)=5,'Angaben KH-Standort'!$D$26,"")</f>
        <v/>
      </c>
      <c r="B7" t="str">
        <f>IF(SUM('A3.2'!P25:T25)=5,'Angaben KH-Standort'!$D$27,"")</f>
        <v/>
      </c>
      <c r="C7" t="str">
        <f>IF(SUM('A3.2'!P25:T25)=5,'Angaben KH-Standort'!$D$13,"")</f>
        <v/>
      </c>
      <c r="D7" t="str">
        <f>IF(SUM('A3.2'!P25:T25)=5,'A1'!$F20,"")</f>
        <v/>
      </c>
      <c r="E7" t="str">
        <f>IF(SUM('A3.2'!P25:T25)=5,'A3.2'!C25,"")</f>
        <v/>
      </c>
      <c r="F7" t="str">
        <f>IF(SUM('A3.2'!P25:T25)=5,'A3.2'!D25,"")</f>
        <v/>
      </c>
      <c r="G7" s="194" t="str">
        <f>IF(SUM('A3.2'!P25:T25)=5,'A3.2'!E25,"")</f>
        <v/>
      </c>
      <c r="H7" t="str">
        <f>IF(SUM('A3.2'!P25:T25)=5,'A3.2'!F25,"")</f>
        <v/>
      </c>
      <c r="I7" t="str">
        <f>IF(SUM('A3.2'!P25:T25)=5,'A3.2'!G25,"")</f>
        <v/>
      </c>
    </row>
    <row r="8" spans="1:9" x14ac:dyDescent="0.25">
      <c r="A8" t="str">
        <f>IF(SUM('A3.2'!P26:T26)=5,'Angaben KH-Standort'!$D$26,"")</f>
        <v/>
      </c>
      <c r="B8" t="str">
        <f>IF(SUM('A3.2'!P26:T26)=5,'Angaben KH-Standort'!$D$27,"")</f>
        <v/>
      </c>
      <c r="C8" t="str">
        <f>IF(SUM('A3.2'!P26:T26)=5,'Angaben KH-Standort'!$D$13,"")</f>
        <v/>
      </c>
      <c r="D8" t="str">
        <f>IF(SUM('A3.2'!P26:T26)=5,'A1'!$F21,"")</f>
        <v/>
      </c>
      <c r="E8" t="str">
        <f>IF(SUM('A3.2'!P26:T26)=5,'A3.2'!C26,"")</f>
        <v/>
      </c>
      <c r="F8" t="str">
        <f>IF(SUM('A3.2'!P26:T26)=5,'A3.2'!D26,"")</f>
        <v/>
      </c>
      <c r="G8" s="194" t="str">
        <f>IF(SUM('A3.2'!P26:T26)=5,'A3.2'!E26,"")</f>
        <v/>
      </c>
      <c r="H8" t="str">
        <f>IF(SUM('A3.2'!P26:T26)=5,'A3.2'!F26,"")</f>
        <v/>
      </c>
      <c r="I8" t="str">
        <f>IF(SUM('A3.2'!P26:T26)=5,'A3.2'!G26,"")</f>
        <v/>
      </c>
    </row>
    <row r="9" spans="1:9" x14ac:dyDescent="0.25">
      <c r="A9" t="str">
        <f>IF(SUM('A3.2'!P27:T27)=5,'Angaben KH-Standort'!$D$26,"")</f>
        <v/>
      </c>
      <c r="B9" t="str">
        <f>IF(SUM('A3.2'!P27:T27)=5,'Angaben KH-Standort'!$D$27,"")</f>
        <v/>
      </c>
      <c r="C9" t="str">
        <f>IF(SUM('A3.2'!P27:T27)=5,'Angaben KH-Standort'!$D$13,"")</f>
        <v/>
      </c>
      <c r="D9" t="str">
        <f>IF(SUM('A3.2'!P27:T27)=5,'A1'!$F22,"")</f>
        <v/>
      </c>
      <c r="E9" t="str">
        <f>IF(SUM('A3.2'!P27:T27)=5,'A3.2'!C27,"")</f>
        <v/>
      </c>
      <c r="F9" t="str">
        <f>IF(SUM('A3.2'!P27:T27)=5,'A3.2'!D27,"")</f>
        <v/>
      </c>
      <c r="G9" s="194" t="str">
        <f>IF(SUM('A3.2'!P27:T27)=5,'A3.2'!E27,"")</f>
        <v/>
      </c>
      <c r="H9" t="str">
        <f>IF(SUM('A3.2'!P27:T27)=5,'A3.2'!F27,"")</f>
        <v/>
      </c>
      <c r="I9" t="str">
        <f>IF(SUM('A3.2'!P27:T27)=5,'A3.2'!G27,"")</f>
        <v/>
      </c>
    </row>
    <row r="10" spans="1:9" x14ac:dyDescent="0.25">
      <c r="A10" t="str">
        <f>IF(SUM('A3.2'!P28:T28)=5,'Angaben KH-Standort'!$D$26,"")</f>
        <v/>
      </c>
      <c r="B10" t="str">
        <f>IF(SUM('A3.2'!P28:T28)=5,'Angaben KH-Standort'!$D$27,"")</f>
        <v/>
      </c>
      <c r="C10" t="str">
        <f>IF(SUM('A3.2'!P28:T28)=5,'Angaben KH-Standort'!$D$13,"")</f>
        <v/>
      </c>
      <c r="D10" t="str">
        <f>IF(SUM('A3.2'!P28:T28)=5,'A1'!$F23,"")</f>
        <v/>
      </c>
      <c r="E10" t="str">
        <f>IF(SUM('A3.2'!P28:T28)=5,'A3.2'!C28,"")</f>
        <v/>
      </c>
      <c r="F10" t="str">
        <f>IF(SUM('A3.2'!P28:T28)=5,'A3.2'!D28,"")</f>
        <v/>
      </c>
      <c r="G10" s="194" t="str">
        <f>IF(SUM('A3.2'!P28:T28)=5,'A3.2'!E28,"")</f>
        <v/>
      </c>
      <c r="H10" t="str">
        <f>IF(SUM('A3.2'!P28:T28)=5,'A3.2'!F28,"")</f>
        <v/>
      </c>
      <c r="I10" t="str">
        <f>IF(SUM('A3.2'!P28:T28)=5,'A3.2'!G28,"")</f>
        <v/>
      </c>
    </row>
    <row r="11" spans="1:9" x14ac:dyDescent="0.25">
      <c r="A11" t="str">
        <f>IF(SUM('A3.2'!P29:T29)=5,'Angaben KH-Standort'!$D$26,"")</f>
        <v/>
      </c>
      <c r="B11" t="str">
        <f>IF(SUM('A3.2'!P29:T29)=5,'Angaben KH-Standort'!$D$27,"")</f>
        <v/>
      </c>
      <c r="C11" t="str">
        <f>IF(SUM('A3.2'!P29:T29)=5,'Angaben KH-Standort'!$D$13,"")</f>
        <v/>
      </c>
      <c r="D11" t="str">
        <f>IF(SUM('A3.2'!P29:T29)=5,'A1'!$F24,"")</f>
        <v/>
      </c>
      <c r="E11" t="str">
        <f>IF(SUM('A3.2'!P29:T29)=5,'A3.2'!C29,"")</f>
        <v/>
      </c>
      <c r="F11" t="str">
        <f>IF(SUM('A3.2'!P29:T29)=5,'A3.2'!D29,"")</f>
        <v/>
      </c>
      <c r="G11" s="194" t="str">
        <f>IF(SUM('A3.2'!P29:T29)=5,'A3.2'!E29,"")</f>
        <v/>
      </c>
      <c r="H11" t="str">
        <f>IF(SUM('A3.2'!P29:T29)=5,'A3.2'!F29,"")</f>
        <v/>
      </c>
      <c r="I11" t="str">
        <f>IF(SUM('A3.2'!P29:T29)=5,'A3.2'!G29,"")</f>
        <v/>
      </c>
    </row>
    <row r="12" spans="1:9" x14ac:dyDescent="0.25">
      <c r="A12" t="str">
        <f>IF(SUM('A3.2'!P30:T30)=5,'Angaben KH-Standort'!$D$26,"")</f>
        <v/>
      </c>
      <c r="B12" t="str">
        <f>IF(SUM('A3.2'!P30:T30)=5,'Angaben KH-Standort'!$D$27,"")</f>
        <v/>
      </c>
      <c r="C12" t="str">
        <f>IF(SUM('A3.2'!P30:T30)=5,'Angaben KH-Standort'!$D$13,"")</f>
        <v/>
      </c>
      <c r="D12" t="str">
        <f>IF(SUM('A3.2'!P30:T30)=5,'A1'!$F25,"")</f>
        <v/>
      </c>
      <c r="E12" t="str">
        <f>IF(SUM('A3.2'!P30:T30)=5,'A3.2'!C30,"")</f>
        <v/>
      </c>
      <c r="F12" t="str">
        <f>IF(SUM('A3.2'!P30:T30)=5,'A3.2'!D30,"")</f>
        <v/>
      </c>
      <c r="G12" s="194" t="str">
        <f>IF(SUM('A3.2'!P30:T30)=5,'A3.2'!E30,"")</f>
        <v/>
      </c>
      <c r="H12" t="str">
        <f>IF(SUM('A3.2'!P30:T30)=5,'A3.2'!F30,"")</f>
        <v/>
      </c>
      <c r="I12" t="str">
        <f>IF(SUM('A3.2'!P30:T30)=5,'A3.2'!G30,"")</f>
        <v/>
      </c>
    </row>
    <row r="13" spans="1:9" x14ac:dyDescent="0.25">
      <c r="A13" t="str">
        <f>IF(SUM('A3.2'!P31:T31)=5,'Angaben KH-Standort'!$D$26,"")</f>
        <v/>
      </c>
      <c r="B13" t="str">
        <f>IF(SUM('A3.2'!P31:T31)=5,'Angaben KH-Standort'!$D$27,"")</f>
        <v/>
      </c>
      <c r="C13" t="str">
        <f>IF(SUM('A3.2'!P31:T31)=5,'Angaben KH-Standort'!$D$13,"")</f>
        <v/>
      </c>
      <c r="D13" t="str">
        <f>IF(SUM('A3.2'!P31:T31)=5,'A1'!$F26,"")</f>
        <v/>
      </c>
      <c r="E13" t="str">
        <f>IF(SUM('A3.2'!P31:T31)=5,'A3.2'!C31,"")</f>
        <v/>
      </c>
      <c r="F13" t="str">
        <f>IF(SUM('A3.2'!P31:T31)=5,'A3.2'!D31,"")</f>
        <v/>
      </c>
      <c r="G13" s="194" t="str">
        <f>IF(SUM('A3.2'!P31:T31)=5,'A3.2'!E31,"")</f>
        <v/>
      </c>
      <c r="H13" t="str">
        <f>IF(SUM('A3.2'!P31:T31)=5,'A3.2'!F31,"")</f>
        <v/>
      </c>
      <c r="I13" t="str">
        <f>IF(SUM('A3.2'!P31:T31)=5,'A3.2'!G31,"")</f>
        <v/>
      </c>
    </row>
    <row r="14" spans="1:9" x14ac:dyDescent="0.25">
      <c r="A14" t="str">
        <f>IF(SUM('A3.2'!P32:T32)=5,'Angaben KH-Standort'!$D$26,"")</f>
        <v/>
      </c>
      <c r="B14" t="str">
        <f>IF(SUM('A3.2'!P32:T32)=5,'Angaben KH-Standort'!$D$27,"")</f>
        <v/>
      </c>
      <c r="C14" t="str">
        <f>IF(SUM('A3.2'!P32:T32)=5,'Angaben KH-Standort'!$D$13,"")</f>
        <v/>
      </c>
      <c r="D14" t="str">
        <f>IF(SUM('A3.2'!P32:T32)=5,'A1'!$F27,"")</f>
        <v/>
      </c>
      <c r="E14" t="str">
        <f>IF(SUM('A3.2'!P32:T32)=5,'A3.2'!C32,"")</f>
        <v/>
      </c>
      <c r="F14" t="str">
        <f>IF(SUM('A3.2'!P32:T32)=5,'A3.2'!D32,"")</f>
        <v/>
      </c>
      <c r="G14" s="194" t="str">
        <f>IF(SUM('A3.2'!P32:T32)=5,'A3.2'!E32,"")</f>
        <v/>
      </c>
      <c r="H14" t="str">
        <f>IF(SUM('A3.2'!P32:T32)=5,'A3.2'!F32,"")</f>
        <v/>
      </c>
      <c r="I14" t="str">
        <f>IF(SUM('A3.2'!P32:T32)=5,'A3.2'!G32,"")</f>
        <v/>
      </c>
    </row>
    <row r="15" spans="1:9" x14ac:dyDescent="0.25">
      <c r="A15" t="str">
        <f>IF(SUM('A3.2'!P33:T33)=5,'Angaben KH-Standort'!$D$26,"")</f>
        <v/>
      </c>
      <c r="B15" t="str">
        <f>IF(SUM('A3.2'!P33:T33)=5,'Angaben KH-Standort'!$D$27,"")</f>
        <v/>
      </c>
      <c r="C15" t="str">
        <f>IF(SUM('A3.2'!P33:T33)=5,'Angaben KH-Standort'!$D$13,"")</f>
        <v/>
      </c>
      <c r="D15" t="str">
        <f>IF(SUM('A3.2'!P33:T33)=5,'A1'!$F28,"")</f>
        <v/>
      </c>
      <c r="E15" t="str">
        <f>IF(SUM('A3.2'!P33:T33)=5,'A3.2'!C33,"")</f>
        <v/>
      </c>
      <c r="F15" t="str">
        <f>IF(SUM('A3.2'!P33:T33)=5,'A3.2'!D33,"")</f>
        <v/>
      </c>
      <c r="G15" s="194" t="str">
        <f>IF(SUM('A3.2'!P33:T33)=5,'A3.2'!E33,"")</f>
        <v/>
      </c>
      <c r="H15" t="str">
        <f>IF(SUM('A3.2'!P33:T33)=5,'A3.2'!F33,"")</f>
        <v/>
      </c>
      <c r="I15" t="str">
        <f>IF(SUM('A3.2'!P33:T33)=5,'A3.2'!G33,"")</f>
        <v/>
      </c>
    </row>
    <row r="16" spans="1:9" x14ac:dyDescent="0.25">
      <c r="A16" t="str">
        <f>IF(SUM('A3.2'!P34:T34)=5,'Angaben KH-Standort'!$D$26,"")</f>
        <v/>
      </c>
      <c r="B16" t="str">
        <f>IF(SUM('A3.2'!P34:T34)=5,'Angaben KH-Standort'!$D$27,"")</f>
        <v/>
      </c>
      <c r="C16" t="str">
        <f>IF(SUM('A3.2'!P34:T34)=5,'Angaben KH-Standort'!$D$13,"")</f>
        <v/>
      </c>
      <c r="D16" t="str">
        <f>IF(SUM('A3.2'!P34:T34)=5,'A1'!$F29,"")</f>
        <v/>
      </c>
      <c r="E16" t="str">
        <f>IF(SUM('A3.2'!P34:T34)=5,'A3.2'!C34,"")</f>
        <v/>
      </c>
      <c r="F16" t="str">
        <f>IF(SUM('A3.2'!P34:T34)=5,'A3.2'!D34,"")</f>
        <v/>
      </c>
      <c r="G16" s="194" t="str">
        <f>IF(SUM('A3.2'!P34:T34)=5,'A3.2'!E34,"")</f>
        <v/>
      </c>
      <c r="H16" t="str">
        <f>IF(SUM('A3.2'!P34:T34)=5,'A3.2'!F34,"")</f>
        <v/>
      </c>
      <c r="I16" t="str">
        <f>IF(SUM('A3.2'!P34:T34)=5,'A3.2'!G34,"")</f>
        <v/>
      </c>
    </row>
    <row r="17" spans="1:9" x14ac:dyDescent="0.25">
      <c r="A17" t="str">
        <f>IF(SUM('A3.2'!P35:T35)=5,'Angaben KH-Standort'!$D$26,"")</f>
        <v/>
      </c>
      <c r="B17" t="str">
        <f>IF(SUM('A3.2'!P35:T35)=5,'Angaben KH-Standort'!$D$27,"")</f>
        <v/>
      </c>
      <c r="C17" t="str">
        <f>IF(SUM('A3.2'!P35:T35)=5,'Angaben KH-Standort'!$D$13,"")</f>
        <v/>
      </c>
      <c r="D17" t="str">
        <f>IF(SUM('A3.2'!P35:T35)=5,'A1'!$F30,"")</f>
        <v/>
      </c>
      <c r="E17" t="str">
        <f>IF(SUM('A3.2'!P35:T35)=5,'A3.2'!C35,"")</f>
        <v/>
      </c>
      <c r="F17" t="str">
        <f>IF(SUM('A3.2'!P35:T35)=5,'A3.2'!D35,"")</f>
        <v/>
      </c>
      <c r="G17" s="194" t="str">
        <f>IF(SUM('A3.2'!P35:T35)=5,'A3.2'!E35,"")</f>
        <v/>
      </c>
      <c r="H17" t="str">
        <f>IF(SUM('A3.2'!P35:T35)=5,'A3.2'!F35,"")</f>
        <v/>
      </c>
      <c r="I17" t="str">
        <f>IF(SUM('A3.2'!P35:T35)=5,'A3.2'!G35,"")</f>
        <v/>
      </c>
    </row>
    <row r="18" spans="1:9" x14ac:dyDescent="0.25">
      <c r="A18" t="str">
        <f>IF(SUM('A3.2'!P36:T36)=5,'Angaben KH-Standort'!$D$26,"")</f>
        <v/>
      </c>
      <c r="B18" t="str">
        <f>IF(SUM('A3.2'!P36:T36)=5,'Angaben KH-Standort'!$D$27,"")</f>
        <v/>
      </c>
      <c r="C18" t="str">
        <f>IF(SUM('A3.2'!P36:T36)=5,'Angaben KH-Standort'!$D$13,"")</f>
        <v/>
      </c>
      <c r="D18" t="str">
        <f>IF(SUM('A3.2'!P36:T36)=5,'A1'!$F31,"")</f>
        <v/>
      </c>
      <c r="E18" t="str">
        <f>IF(SUM('A3.2'!P36:T36)=5,'A3.2'!C36,"")</f>
        <v/>
      </c>
      <c r="F18" t="str">
        <f>IF(SUM('A3.2'!P36:T36)=5,'A3.2'!D36,"")</f>
        <v/>
      </c>
      <c r="G18" s="194" t="str">
        <f>IF(SUM('A3.2'!P36:T36)=5,'A3.2'!E36,"")</f>
        <v/>
      </c>
      <c r="H18" t="str">
        <f>IF(SUM('A3.2'!P36:T36)=5,'A3.2'!F36,"")</f>
        <v/>
      </c>
      <c r="I18" t="str">
        <f>IF(SUM('A3.2'!P36:T36)=5,'A3.2'!G36,"")</f>
        <v/>
      </c>
    </row>
    <row r="19" spans="1:9" x14ac:dyDescent="0.25">
      <c r="A19" t="str">
        <f>IF(SUM('A3.2'!P37:T37)=5,'Angaben KH-Standort'!$D$26,"")</f>
        <v/>
      </c>
      <c r="B19" t="str">
        <f>IF(SUM('A3.2'!P37:T37)=5,'Angaben KH-Standort'!$D$27,"")</f>
        <v/>
      </c>
      <c r="C19" t="str">
        <f>IF(SUM('A3.2'!P37:T37)=5,'Angaben KH-Standort'!$D$13,"")</f>
        <v/>
      </c>
      <c r="D19" t="str">
        <f>IF(SUM('A3.2'!P37:T37)=5,'A1'!$F32,"")</f>
        <v/>
      </c>
      <c r="E19" t="str">
        <f>IF(SUM('A3.2'!P37:T37)=5,'A3.2'!C37,"")</f>
        <v/>
      </c>
      <c r="F19" t="str">
        <f>IF(SUM('A3.2'!P37:T37)=5,'A3.2'!D37,"")</f>
        <v/>
      </c>
      <c r="G19" s="194" t="str">
        <f>IF(SUM('A3.2'!P37:T37)=5,'A3.2'!E37,"")</f>
        <v/>
      </c>
      <c r="H19" t="str">
        <f>IF(SUM('A3.2'!P37:T37)=5,'A3.2'!F37,"")</f>
        <v/>
      </c>
      <c r="I19" t="str">
        <f>IF(SUM('A3.2'!P37:T37)=5,'A3.2'!G37,"")</f>
        <v/>
      </c>
    </row>
    <row r="20" spans="1:9" x14ac:dyDescent="0.25">
      <c r="A20" t="str">
        <f>IF(SUM('A3.2'!P38:T38)=5,'Angaben KH-Standort'!$D$26,"")</f>
        <v/>
      </c>
      <c r="B20" t="str">
        <f>IF(SUM('A3.2'!P38:T38)=5,'Angaben KH-Standort'!$D$27,"")</f>
        <v/>
      </c>
      <c r="C20" t="str">
        <f>IF(SUM('A3.2'!P38:T38)=5,'Angaben KH-Standort'!$D$13,"")</f>
        <v/>
      </c>
      <c r="D20" t="str">
        <f>IF(SUM('A3.2'!P38:T38)=5,'A1'!$F33,"")</f>
        <v/>
      </c>
      <c r="E20" t="str">
        <f>IF(SUM('A3.2'!P38:T38)=5,'A3.2'!C38,"")</f>
        <v/>
      </c>
      <c r="F20" t="str">
        <f>IF(SUM('A3.2'!P38:T38)=5,'A3.2'!D38,"")</f>
        <v/>
      </c>
      <c r="G20" s="194" t="str">
        <f>IF(SUM('A3.2'!P38:T38)=5,'A3.2'!E38,"")</f>
        <v/>
      </c>
      <c r="H20" t="str">
        <f>IF(SUM('A3.2'!P38:T38)=5,'A3.2'!F38,"")</f>
        <v/>
      </c>
      <c r="I20" t="str">
        <f>IF(SUM('A3.2'!P38:T38)=5,'A3.2'!G38,"")</f>
        <v/>
      </c>
    </row>
    <row r="21" spans="1:9" x14ac:dyDescent="0.25">
      <c r="A21" t="str">
        <f>IF(SUM('A3.2'!P39:T39)=5,'Angaben KH-Standort'!$D$26,"")</f>
        <v/>
      </c>
      <c r="B21" t="str">
        <f>IF(SUM('A3.2'!P39:T39)=5,'Angaben KH-Standort'!$D$27,"")</f>
        <v/>
      </c>
      <c r="C21" t="str">
        <f>IF(SUM('A3.2'!P39:T39)=5,'Angaben KH-Standort'!$D$13,"")</f>
        <v/>
      </c>
      <c r="D21" t="str">
        <f>IF(SUM('A3.2'!P39:T39)=5,'A1'!$F34,"")</f>
        <v/>
      </c>
      <c r="E21" t="str">
        <f>IF(SUM('A3.2'!P39:T39)=5,'A3.2'!C39,"")</f>
        <v/>
      </c>
      <c r="F21" t="str">
        <f>IF(SUM('A3.2'!P39:T39)=5,'A3.2'!D39,"")</f>
        <v/>
      </c>
      <c r="G21" s="194" t="str">
        <f>IF(SUM('A3.2'!P39:T39)=5,'A3.2'!E39,"")</f>
        <v/>
      </c>
      <c r="H21" t="str">
        <f>IF(SUM('A3.2'!P39:T39)=5,'A3.2'!F39,"")</f>
        <v/>
      </c>
      <c r="I21" t="str">
        <f>IF(SUM('A3.2'!P39:T39)=5,'A3.2'!G39,"")</f>
        <v/>
      </c>
    </row>
    <row r="22" spans="1:9" x14ac:dyDescent="0.25">
      <c r="A22" t="str">
        <f>IF(SUM('A3.2'!P40:T40)=5,'Angaben KH-Standort'!$D$26,"")</f>
        <v/>
      </c>
      <c r="B22" t="str">
        <f>IF(SUM('A3.2'!P40:T40)=5,'Angaben KH-Standort'!$D$27,"")</f>
        <v/>
      </c>
      <c r="C22" t="str">
        <f>IF(SUM('A3.2'!P40:T40)=5,'Angaben KH-Standort'!$D$13,"")</f>
        <v/>
      </c>
      <c r="D22" t="str">
        <f>IF(SUM('A3.2'!P40:T40)=5,'A1'!$F35,"")</f>
        <v/>
      </c>
      <c r="E22" t="str">
        <f>IF(SUM('A3.2'!P40:T40)=5,'A3.2'!C40,"")</f>
        <v/>
      </c>
      <c r="F22" t="str">
        <f>IF(SUM('A3.2'!P40:T40)=5,'A3.2'!D40,"")</f>
        <v/>
      </c>
      <c r="G22" s="194" t="str">
        <f>IF(SUM('A3.2'!P40:T40)=5,'A3.2'!E40,"")</f>
        <v/>
      </c>
      <c r="H22" t="str">
        <f>IF(SUM('A3.2'!P40:T40)=5,'A3.2'!F40,"")</f>
        <v/>
      </c>
      <c r="I22" t="str">
        <f>IF(SUM('A3.2'!P40:T40)=5,'A3.2'!G40,"")</f>
        <v/>
      </c>
    </row>
    <row r="23" spans="1:9" x14ac:dyDescent="0.25">
      <c r="A23" t="str">
        <f>IF(SUM('A3.2'!P41:T41)=5,'Angaben KH-Standort'!$D$26,"")</f>
        <v/>
      </c>
      <c r="B23" t="str">
        <f>IF(SUM('A3.2'!P41:T41)=5,'Angaben KH-Standort'!$D$27,"")</f>
        <v/>
      </c>
      <c r="C23" t="str">
        <f>IF(SUM('A3.2'!P41:T41)=5,'Angaben KH-Standort'!$D$13,"")</f>
        <v/>
      </c>
      <c r="D23" t="str">
        <f>IF(SUM('A3.2'!P41:T41)=5,'A1'!$F36,"")</f>
        <v/>
      </c>
      <c r="E23" t="str">
        <f>IF(SUM('A3.2'!P41:T41)=5,'A3.2'!C41,"")</f>
        <v/>
      </c>
      <c r="F23" t="str">
        <f>IF(SUM('A3.2'!P41:T41)=5,'A3.2'!D41,"")</f>
        <v/>
      </c>
      <c r="G23" s="194" t="str">
        <f>IF(SUM('A3.2'!P41:T41)=5,'A3.2'!E41,"")</f>
        <v/>
      </c>
      <c r="H23" t="str">
        <f>IF(SUM('A3.2'!P41:T41)=5,'A3.2'!F41,"")</f>
        <v/>
      </c>
      <c r="I23" t="str">
        <f>IF(SUM('A3.2'!P41:T41)=5,'A3.2'!G41,"")</f>
        <v/>
      </c>
    </row>
    <row r="24" spans="1:9" x14ac:dyDescent="0.25">
      <c r="A24" t="str">
        <f>IF(SUM('A3.2'!P42:T42)=5,'Angaben KH-Standort'!$D$26,"")</f>
        <v/>
      </c>
      <c r="B24" t="str">
        <f>IF(SUM('A3.2'!P42:T42)=5,'Angaben KH-Standort'!$D$27,"")</f>
        <v/>
      </c>
      <c r="C24" t="str">
        <f>IF(SUM('A3.2'!P42:T42)=5,'Angaben KH-Standort'!$D$13,"")</f>
        <v/>
      </c>
      <c r="D24" t="str">
        <f>IF(SUM('A3.2'!P42:T42)=5,'A1'!$F37,"")</f>
        <v/>
      </c>
      <c r="E24" t="str">
        <f>IF(SUM('A3.2'!P42:T42)=5,'A3.2'!C42,"")</f>
        <v/>
      </c>
      <c r="F24" t="str">
        <f>IF(SUM('A3.2'!P42:T42)=5,'A3.2'!D42,"")</f>
        <v/>
      </c>
      <c r="G24" s="194" t="str">
        <f>IF(SUM('A3.2'!P42:T42)=5,'A3.2'!E42,"")</f>
        <v/>
      </c>
      <c r="H24" t="str">
        <f>IF(SUM('A3.2'!P42:T42)=5,'A3.2'!F42,"")</f>
        <v/>
      </c>
      <c r="I24" t="str">
        <f>IF(SUM('A3.2'!P42:T42)=5,'A3.2'!G42,"")</f>
        <v/>
      </c>
    </row>
    <row r="25" spans="1:9" x14ac:dyDescent="0.25">
      <c r="A25" t="str">
        <f>IF(SUM('A3.2'!P43:T43)=5,'Angaben KH-Standort'!$D$26,"")</f>
        <v/>
      </c>
      <c r="B25" t="str">
        <f>IF(SUM('A3.2'!P43:T43)=5,'Angaben KH-Standort'!$D$27,"")</f>
        <v/>
      </c>
      <c r="C25" t="str">
        <f>IF(SUM('A3.2'!P43:T43)=5,'Angaben KH-Standort'!$D$13,"")</f>
        <v/>
      </c>
      <c r="D25" t="str">
        <f>IF(SUM('A3.2'!P43:T43)=5,'A1'!$F38,"")</f>
        <v/>
      </c>
      <c r="E25" t="str">
        <f>IF(SUM('A3.2'!P43:T43)=5,'A3.2'!C43,"")</f>
        <v/>
      </c>
      <c r="F25" t="str">
        <f>IF(SUM('A3.2'!P43:T43)=5,'A3.2'!D43,"")</f>
        <v/>
      </c>
      <c r="G25" s="194" t="str">
        <f>IF(SUM('A3.2'!P43:T43)=5,'A3.2'!E43,"")</f>
        <v/>
      </c>
      <c r="H25" t="str">
        <f>IF(SUM('A3.2'!P43:T43)=5,'A3.2'!F43,"")</f>
        <v/>
      </c>
      <c r="I25" t="str">
        <f>IF(SUM('A3.2'!P43:T43)=5,'A3.2'!G43,"")</f>
        <v/>
      </c>
    </row>
    <row r="26" spans="1:9" x14ac:dyDescent="0.25">
      <c r="A26" t="str">
        <f>IF(SUM('A3.2'!P44:T44)=5,'Angaben KH-Standort'!$D$26,"")</f>
        <v/>
      </c>
      <c r="B26" t="str">
        <f>IF(SUM('A3.2'!P44:T44)=5,'Angaben KH-Standort'!$D$27,"")</f>
        <v/>
      </c>
      <c r="C26" t="str">
        <f>IF(SUM('A3.2'!P44:T44)=5,'Angaben KH-Standort'!$D$13,"")</f>
        <v/>
      </c>
      <c r="D26" t="str">
        <f>IF(SUM('A3.2'!P44:T44)=5,'A1'!$F39,"")</f>
        <v/>
      </c>
      <c r="E26" t="str">
        <f>IF(SUM('A3.2'!P44:T44)=5,'A3.2'!C44,"")</f>
        <v/>
      </c>
      <c r="F26" t="str">
        <f>IF(SUM('A3.2'!P44:T44)=5,'A3.2'!D44,"")</f>
        <v/>
      </c>
      <c r="G26" s="194" t="str">
        <f>IF(SUM('A3.2'!P44:T44)=5,'A3.2'!E44,"")</f>
        <v/>
      </c>
      <c r="H26" t="str">
        <f>IF(SUM('A3.2'!P44:T44)=5,'A3.2'!F44,"")</f>
        <v/>
      </c>
      <c r="I26" t="str">
        <f>IF(SUM('A3.2'!P44:T44)=5,'A3.2'!G44,"")</f>
        <v/>
      </c>
    </row>
    <row r="27" spans="1:9" x14ac:dyDescent="0.25">
      <c r="A27" t="str">
        <f>IF(SUM('A3.2'!P45:T45)=5,'Angaben KH-Standort'!$D$26,"")</f>
        <v/>
      </c>
      <c r="B27" t="str">
        <f>IF(SUM('A3.2'!P45:T45)=5,'Angaben KH-Standort'!$D$27,"")</f>
        <v/>
      </c>
      <c r="C27" t="str">
        <f>IF(SUM('A3.2'!P45:T45)=5,'Angaben KH-Standort'!$D$13,"")</f>
        <v/>
      </c>
      <c r="D27" t="str">
        <f>IF(SUM('A3.2'!P45:T45)=5,'A1'!$F40,"")</f>
        <v/>
      </c>
      <c r="E27" t="str">
        <f>IF(SUM('A3.2'!P45:T45)=5,'A3.2'!C45,"")</f>
        <v/>
      </c>
      <c r="F27" t="str">
        <f>IF(SUM('A3.2'!P45:T45)=5,'A3.2'!D45,"")</f>
        <v/>
      </c>
      <c r="G27" s="194" t="str">
        <f>IF(SUM('A3.2'!P45:T45)=5,'A3.2'!E45,"")</f>
        <v/>
      </c>
      <c r="H27" t="str">
        <f>IF(SUM('A3.2'!P45:T45)=5,'A3.2'!F45,"")</f>
        <v/>
      </c>
      <c r="I27" t="str">
        <f>IF(SUM('A3.2'!P45:T45)=5,'A3.2'!G45,"")</f>
        <v/>
      </c>
    </row>
    <row r="28" spans="1:9" x14ac:dyDescent="0.25">
      <c r="A28" t="str">
        <f>IF(SUM('A3.2'!P46:T46)=5,'Angaben KH-Standort'!$D$26,"")</f>
        <v/>
      </c>
      <c r="B28" t="str">
        <f>IF(SUM('A3.2'!P46:T46)=5,'Angaben KH-Standort'!$D$27,"")</f>
        <v/>
      </c>
      <c r="C28" t="str">
        <f>IF(SUM('A3.2'!P46:T46)=5,'Angaben KH-Standort'!$D$13,"")</f>
        <v/>
      </c>
      <c r="D28" t="str">
        <f>IF(SUM('A3.2'!P46:T46)=5,'A1'!$F41,"")</f>
        <v/>
      </c>
      <c r="E28" t="str">
        <f>IF(SUM('A3.2'!P46:T46)=5,'A3.2'!C46,"")</f>
        <v/>
      </c>
      <c r="F28" t="str">
        <f>IF(SUM('A3.2'!P46:T46)=5,'A3.2'!D46,"")</f>
        <v/>
      </c>
      <c r="G28" s="194" t="str">
        <f>IF(SUM('A3.2'!P46:T46)=5,'A3.2'!E46,"")</f>
        <v/>
      </c>
      <c r="H28" t="str">
        <f>IF(SUM('A3.2'!P46:T46)=5,'A3.2'!F46,"")</f>
        <v/>
      </c>
      <c r="I28" t="str">
        <f>IF(SUM('A3.2'!P46:T46)=5,'A3.2'!G46,"")</f>
        <v/>
      </c>
    </row>
    <row r="29" spans="1:9" x14ac:dyDescent="0.25">
      <c r="A29" t="str">
        <f>IF(SUM('A3.2'!P47:T47)=5,'Angaben KH-Standort'!$D$26,"")</f>
        <v/>
      </c>
      <c r="B29" t="str">
        <f>IF(SUM('A3.2'!P47:T47)=5,'Angaben KH-Standort'!$D$27,"")</f>
        <v/>
      </c>
      <c r="C29" t="str">
        <f>IF(SUM('A3.2'!P47:T47)=5,'Angaben KH-Standort'!$D$13,"")</f>
        <v/>
      </c>
      <c r="D29" t="str">
        <f>IF(SUM('A3.2'!P47:T47)=5,'A1'!$F42,"")</f>
        <v/>
      </c>
      <c r="E29" t="str">
        <f>IF(SUM('A3.2'!P47:T47)=5,'A3.2'!C47,"")</f>
        <v/>
      </c>
      <c r="F29" t="str">
        <f>IF(SUM('A3.2'!P47:T47)=5,'A3.2'!D47,"")</f>
        <v/>
      </c>
      <c r="G29" s="194" t="str">
        <f>IF(SUM('A3.2'!P47:T47)=5,'A3.2'!E47,"")</f>
        <v/>
      </c>
      <c r="H29" t="str">
        <f>IF(SUM('A3.2'!P47:T47)=5,'A3.2'!F47,"")</f>
        <v/>
      </c>
      <c r="I29" t="str">
        <f>IF(SUM('A3.2'!P47:T47)=5,'A3.2'!G47,"")</f>
        <v/>
      </c>
    </row>
    <row r="30" spans="1:9" x14ac:dyDescent="0.25">
      <c r="A30" t="str">
        <f>IF(SUM('A3.2'!P48:T48)=5,'Angaben KH-Standort'!$D$26,"")</f>
        <v/>
      </c>
      <c r="B30" t="str">
        <f>IF(SUM('A3.2'!P48:T48)=5,'Angaben KH-Standort'!$D$27,"")</f>
        <v/>
      </c>
      <c r="C30" t="str">
        <f>IF(SUM('A3.2'!P48:T48)=5,'Angaben KH-Standort'!$D$13,"")</f>
        <v/>
      </c>
      <c r="D30" t="str">
        <f>IF(SUM('A3.2'!P48:T48)=5,'A1'!$F43,"")</f>
        <v/>
      </c>
      <c r="E30" t="str">
        <f>IF(SUM('A3.2'!P48:T48)=5,'A3.2'!C48,"")</f>
        <v/>
      </c>
      <c r="F30" t="str">
        <f>IF(SUM('A3.2'!P48:T48)=5,'A3.2'!D48,"")</f>
        <v/>
      </c>
      <c r="G30" s="194" t="str">
        <f>IF(SUM('A3.2'!P48:T48)=5,'A3.2'!E48,"")</f>
        <v/>
      </c>
      <c r="H30" t="str">
        <f>IF(SUM('A3.2'!P48:T48)=5,'A3.2'!F48,"")</f>
        <v/>
      </c>
      <c r="I30" t="str">
        <f>IF(SUM('A3.2'!P48:T48)=5,'A3.2'!G48,"")</f>
        <v/>
      </c>
    </row>
    <row r="31" spans="1:9" x14ac:dyDescent="0.25">
      <c r="A31" t="str">
        <f>IF(SUM('A3.2'!P49:T49)=5,'Angaben KH-Standort'!$D$26,"")</f>
        <v/>
      </c>
      <c r="B31" t="str">
        <f>IF(SUM('A3.2'!P49:T49)=5,'Angaben KH-Standort'!$D$27,"")</f>
        <v/>
      </c>
      <c r="C31" t="str">
        <f>IF(SUM('A3.2'!P49:T49)=5,'Angaben KH-Standort'!$D$13,"")</f>
        <v/>
      </c>
      <c r="D31" t="str">
        <f>IF(SUM('A3.2'!P49:T49)=5,'A1'!$F44,"")</f>
        <v/>
      </c>
      <c r="E31" t="str">
        <f>IF(SUM('A3.2'!P49:T49)=5,'A3.2'!C49,"")</f>
        <v/>
      </c>
      <c r="F31" t="str">
        <f>IF(SUM('A3.2'!P49:T49)=5,'A3.2'!D49,"")</f>
        <v/>
      </c>
      <c r="G31" s="194" t="str">
        <f>IF(SUM('A3.2'!P49:T49)=5,'A3.2'!E49,"")</f>
        <v/>
      </c>
      <c r="H31" t="str">
        <f>IF(SUM('A3.2'!P49:T49)=5,'A3.2'!F49,"")</f>
        <v/>
      </c>
      <c r="I31" t="str">
        <f>IF(SUM('A3.2'!P49:T49)=5,'A3.2'!G49,"")</f>
        <v/>
      </c>
    </row>
    <row r="32" spans="1:9" x14ac:dyDescent="0.25">
      <c r="A32" t="str">
        <f>IF(SUM('A3.2'!P50:T50)=5,'Angaben KH-Standort'!$D$26,"")</f>
        <v/>
      </c>
      <c r="B32" t="str">
        <f>IF(SUM('A3.2'!P50:T50)=5,'Angaben KH-Standort'!$D$27,"")</f>
        <v/>
      </c>
      <c r="C32" t="str">
        <f>IF(SUM('A3.2'!P50:T50)=5,'Angaben KH-Standort'!$D$13,"")</f>
        <v/>
      </c>
      <c r="D32" t="str">
        <f>IF(SUM('A3.2'!P50:T50)=5,'A1'!$F45,"")</f>
        <v/>
      </c>
      <c r="E32" t="str">
        <f>IF(SUM('A3.2'!P50:T50)=5,'A3.2'!C50,"")</f>
        <v/>
      </c>
      <c r="F32" t="str">
        <f>IF(SUM('A3.2'!P50:T50)=5,'A3.2'!D50,"")</f>
        <v/>
      </c>
      <c r="G32" s="194" t="str">
        <f>IF(SUM('A3.2'!P50:T50)=5,'A3.2'!E50,"")</f>
        <v/>
      </c>
      <c r="H32" t="str">
        <f>IF(SUM('A3.2'!P50:T50)=5,'A3.2'!F50,"")</f>
        <v/>
      </c>
      <c r="I32" t="str">
        <f>IF(SUM('A3.2'!P50:T50)=5,'A3.2'!G50,"")</f>
        <v/>
      </c>
    </row>
    <row r="33" spans="1:9" x14ac:dyDescent="0.25">
      <c r="A33" t="str">
        <f>IF(SUM('A3.2'!P51:T51)=5,'Angaben KH-Standort'!$D$26,"")</f>
        <v/>
      </c>
      <c r="B33" t="str">
        <f>IF(SUM('A3.2'!P51:T51)=5,'Angaben KH-Standort'!$D$27,"")</f>
        <v/>
      </c>
      <c r="C33" t="str">
        <f>IF(SUM('A3.2'!P51:T51)=5,'Angaben KH-Standort'!$D$13,"")</f>
        <v/>
      </c>
      <c r="D33" t="str">
        <f>IF(SUM('A3.2'!P51:T51)=5,'A1'!$F46,"")</f>
        <v/>
      </c>
      <c r="E33" t="str">
        <f>IF(SUM('A3.2'!P51:T51)=5,'A3.2'!C51,"")</f>
        <v/>
      </c>
      <c r="F33" t="str">
        <f>IF(SUM('A3.2'!P51:T51)=5,'A3.2'!D51,"")</f>
        <v/>
      </c>
      <c r="G33" s="194" t="str">
        <f>IF(SUM('A3.2'!P51:T51)=5,'A3.2'!E51,"")</f>
        <v/>
      </c>
      <c r="H33" t="str">
        <f>IF(SUM('A3.2'!P51:T51)=5,'A3.2'!F51,"")</f>
        <v/>
      </c>
      <c r="I33" t="str">
        <f>IF(SUM('A3.2'!P51:T51)=5,'A3.2'!G51,"")</f>
        <v/>
      </c>
    </row>
    <row r="34" spans="1:9" x14ac:dyDescent="0.25">
      <c r="A34" t="str">
        <f>IF(SUM('A3.2'!P52:T52)=5,'Angaben KH-Standort'!$D$26,"")</f>
        <v/>
      </c>
      <c r="B34" t="str">
        <f>IF(SUM('A3.2'!P52:T52)=5,'Angaben KH-Standort'!$D$27,"")</f>
        <v/>
      </c>
      <c r="C34" t="str">
        <f>IF(SUM('A3.2'!P52:T52)=5,'Angaben KH-Standort'!$D$13,"")</f>
        <v/>
      </c>
      <c r="D34" t="str">
        <f>IF(SUM('A3.2'!P52:T52)=5,'A1'!$F47,"")</f>
        <v/>
      </c>
      <c r="E34" t="str">
        <f>IF(SUM('A3.2'!P52:T52)=5,'A3.2'!C52,"")</f>
        <v/>
      </c>
      <c r="F34" t="str">
        <f>IF(SUM('A3.2'!P52:T52)=5,'A3.2'!D52,"")</f>
        <v/>
      </c>
      <c r="G34" s="194" t="str">
        <f>IF(SUM('A3.2'!P52:T52)=5,'A3.2'!E52,"")</f>
        <v/>
      </c>
      <c r="H34" t="str">
        <f>IF(SUM('A3.2'!P52:T52)=5,'A3.2'!F52,"")</f>
        <v/>
      </c>
      <c r="I34" t="str">
        <f>IF(SUM('A3.2'!P52:T52)=5,'A3.2'!G52,"")</f>
        <v/>
      </c>
    </row>
    <row r="35" spans="1:9" x14ac:dyDescent="0.25">
      <c r="A35" t="str">
        <f>IF(SUM('A3.2'!P53:T53)=5,'Angaben KH-Standort'!$D$26,"")</f>
        <v/>
      </c>
      <c r="B35" t="str">
        <f>IF(SUM('A3.2'!P53:T53)=5,'Angaben KH-Standort'!$D$27,"")</f>
        <v/>
      </c>
      <c r="C35" t="str">
        <f>IF(SUM('A3.2'!P53:T53)=5,'Angaben KH-Standort'!$D$13,"")</f>
        <v/>
      </c>
      <c r="D35" t="str">
        <f>IF(SUM('A3.2'!P53:T53)=5,'A1'!$F48,"")</f>
        <v/>
      </c>
      <c r="E35" t="str">
        <f>IF(SUM('A3.2'!P53:T53)=5,'A3.2'!C53,"")</f>
        <v/>
      </c>
      <c r="F35" t="str">
        <f>IF(SUM('A3.2'!P53:T53)=5,'A3.2'!D53,"")</f>
        <v/>
      </c>
      <c r="G35" s="194" t="str">
        <f>IF(SUM('A3.2'!P53:T53)=5,'A3.2'!E53,"")</f>
        <v/>
      </c>
      <c r="H35" t="str">
        <f>IF(SUM('A3.2'!P53:T53)=5,'A3.2'!F53,"")</f>
        <v/>
      </c>
      <c r="I35" t="str">
        <f>IF(SUM('A3.2'!P53:T53)=5,'A3.2'!G53,"")</f>
        <v/>
      </c>
    </row>
    <row r="36" spans="1:9" x14ac:dyDescent="0.25">
      <c r="A36" t="str">
        <f>IF(SUM('A3.2'!P54:T54)=5,'Angaben KH-Standort'!$D$26,"")</f>
        <v/>
      </c>
      <c r="B36" t="str">
        <f>IF(SUM('A3.2'!P54:T54)=5,'Angaben KH-Standort'!$D$27,"")</f>
        <v/>
      </c>
      <c r="C36" t="str">
        <f>IF(SUM('A3.2'!P54:T54)=5,'Angaben KH-Standort'!$D$13,"")</f>
        <v/>
      </c>
      <c r="D36" t="str">
        <f>IF(SUM('A3.2'!P54:T54)=5,'A1'!$F49,"")</f>
        <v/>
      </c>
      <c r="E36" t="str">
        <f>IF(SUM('A3.2'!P54:T54)=5,'A3.2'!C54,"")</f>
        <v/>
      </c>
      <c r="F36" t="str">
        <f>IF(SUM('A3.2'!P54:T54)=5,'A3.2'!D54,"")</f>
        <v/>
      </c>
      <c r="G36" s="194" t="str">
        <f>IF(SUM('A3.2'!P54:T54)=5,'A3.2'!E54,"")</f>
        <v/>
      </c>
      <c r="H36" t="str">
        <f>IF(SUM('A3.2'!P54:T54)=5,'A3.2'!F54,"")</f>
        <v/>
      </c>
      <c r="I36" t="str">
        <f>IF(SUM('A3.2'!P54:T54)=5,'A3.2'!G54,"")</f>
        <v/>
      </c>
    </row>
    <row r="37" spans="1:9" x14ac:dyDescent="0.25">
      <c r="A37" t="str">
        <f>IF(SUM('A3.2'!P55:T55)=5,'Angaben KH-Standort'!$D$26,"")</f>
        <v/>
      </c>
      <c r="B37" t="str">
        <f>IF(SUM('A3.2'!P55:T55)=5,'Angaben KH-Standort'!$D$27,"")</f>
        <v/>
      </c>
      <c r="C37" t="str">
        <f>IF(SUM('A3.2'!P55:T55)=5,'Angaben KH-Standort'!$D$13,"")</f>
        <v/>
      </c>
      <c r="D37" t="str">
        <f>IF(SUM('A3.2'!P55:T55)=5,'A1'!$F50,"")</f>
        <v/>
      </c>
      <c r="E37" t="str">
        <f>IF(SUM('A3.2'!P55:T55)=5,'A3.2'!C55,"")</f>
        <v/>
      </c>
      <c r="F37" t="str">
        <f>IF(SUM('A3.2'!P55:T55)=5,'A3.2'!D55,"")</f>
        <v/>
      </c>
      <c r="G37" s="194" t="str">
        <f>IF(SUM('A3.2'!P55:T55)=5,'A3.2'!E55,"")</f>
        <v/>
      </c>
      <c r="H37" t="str">
        <f>IF(SUM('A3.2'!P55:T55)=5,'A3.2'!F55,"")</f>
        <v/>
      </c>
      <c r="I37" t="str">
        <f>IF(SUM('A3.2'!P55:T55)=5,'A3.2'!G55,"")</f>
        <v/>
      </c>
    </row>
    <row r="38" spans="1:9" x14ac:dyDescent="0.25">
      <c r="A38" t="str">
        <f>IF(SUM('A3.2'!P56:T56)=5,'Angaben KH-Standort'!$D$26,"")</f>
        <v/>
      </c>
      <c r="B38" t="str">
        <f>IF(SUM('A3.2'!P56:T56)=5,'Angaben KH-Standort'!$D$27,"")</f>
        <v/>
      </c>
      <c r="C38" t="str">
        <f>IF(SUM('A3.2'!P56:T56)=5,'Angaben KH-Standort'!$D$13,"")</f>
        <v/>
      </c>
      <c r="D38" t="str">
        <f>IF(SUM('A3.2'!P56:T56)=5,'A1'!$F51,"")</f>
        <v/>
      </c>
      <c r="E38" t="str">
        <f>IF(SUM('A3.2'!P56:T56)=5,'A3.2'!C56,"")</f>
        <v/>
      </c>
      <c r="F38" t="str">
        <f>IF(SUM('A3.2'!P56:T56)=5,'A3.2'!D56,"")</f>
        <v/>
      </c>
      <c r="G38" s="194" t="str">
        <f>IF(SUM('A3.2'!P56:T56)=5,'A3.2'!E56,"")</f>
        <v/>
      </c>
      <c r="H38" t="str">
        <f>IF(SUM('A3.2'!P56:T56)=5,'A3.2'!F56,"")</f>
        <v/>
      </c>
      <c r="I38" t="str">
        <f>IF(SUM('A3.2'!P56:T56)=5,'A3.2'!G56,"")</f>
        <v/>
      </c>
    </row>
    <row r="39" spans="1:9" x14ac:dyDescent="0.25">
      <c r="A39" t="str">
        <f>IF(SUM('A3.2'!P57:T57)=5,'Angaben KH-Standort'!$D$26,"")</f>
        <v/>
      </c>
      <c r="B39" t="str">
        <f>IF(SUM('A3.2'!P57:T57)=5,'Angaben KH-Standort'!$D$27,"")</f>
        <v/>
      </c>
      <c r="C39" t="str">
        <f>IF(SUM('A3.2'!P57:T57)=5,'Angaben KH-Standort'!$D$13,"")</f>
        <v/>
      </c>
      <c r="D39" t="str">
        <f>IF(SUM('A3.2'!P57:T57)=5,'A1'!$F52,"")</f>
        <v/>
      </c>
      <c r="E39" t="str">
        <f>IF(SUM('A3.2'!P57:T57)=5,'A3.2'!C57,"")</f>
        <v/>
      </c>
      <c r="F39" t="str">
        <f>IF(SUM('A3.2'!P57:T57)=5,'A3.2'!D57,"")</f>
        <v/>
      </c>
      <c r="G39" s="194" t="str">
        <f>IF(SUM('A3.2'!P57:T57)=5,'A3.2'!E57,"")</f>
        <v/>
      </c>
      <c r="H39" t="str">
        <f>IF(SUM('A3.2'!P57:T57)=5,'A3.2'!F57,"")</f>
        <v/>
      </c>
      <c r="I39" t="str">
        <f>IF(SUM('A3.2'!P57:T57)=5,'A3.2'!G57,"")</f>
        <v/>
      </c>
    </row>
    <row r="40" spans="1:9" x14ac:dyDescent="0.25">
      <c r="A40" t="str">
        <f>IF(SUM('A3.2'!P58:T58)=5,'Angaben KH-Standort'!$D$26,"")</f>
        <v/>
      </c>
      <c r="B40" t="str">
        <f>IF(SUM('A3.2'!P58:T58)=5,'Angaben KH-Standort'!$D$27,"")</f>
        <v/>
      </c>
      <c r="C40" t="str">
        <f>IF(SUM('A3.2'!P58:T58)=5,'Angaben KH-Standort'!$D$13,"")</f>
        <v/>
      </c>
      <c r="D40" t="str">
        <f>IF(SUM('A3.2'!P58:T58)=5,'A1'!$F53,"")</f>
        <v/>
      </c>
      <c r="E40" t="str">
        <f>IF(SUM('A3.2'!P58:T58)=5,'A3.2'!C58,"")</f>
        <v/>
      </c>
      <c r="F40" t="str">
        <f>IF(SUM('A3.2'!P58:T58)=5,'A3.2'!D58,"")</f>
        <v/>
      </c>
      <c r="G40" s="194" t="str">
        <f>IF(SUM('A3.2'!P58:T58)=5,'A3.2'!E58,"")</f>
        <v/>
      </c>
      <c r="H40" t="str">
        <f>IF(SUM('A3.2'!P58:T58)=5,'A3.2'!F58,"")</f>
        <v/>
      </c>
      <c r="I40" t="str">
        <f>IF(SUM('A3.2'!P58:T58)=5,'A3.2'!G58,"")</f>
        <v/>
      </c>
    </row>
    <row r="41" spans="1:9" x14ac:dyDescent="0.25">
      <c r="A41" t="str">
        <f>IF(SUM('A3.2'!P59:T59)=5,'Angaben KH-Standort'!$D$26,"")</f>
        <v/>
      </c>
      <c r="B41" t="str">
        <f>IF(SUM('A3.2'!P59:T59)=5,'Angaben KH-Standort'!$D$27,"")</f>
        <v/>
      </c>
      <c r="C41" t="str">
        <f>IF(SUM('A3.2'!P59:T59)=5,'Angaben KH-Standort'!$D$13,"")</f>
        <v/>
      </c>
      <c r="D41" t="str">
        <f>IF(SUM('A3.2'!P59:T59)=5,'A1'!$F54,"")</f>
        <v/>
      </c>
      <c r="E41" t="str">
        <f>IF(SUM('A3.2'!P59:T59)=5,'A3.2'!C59,"")</f>
        <v/>
      </c>
      <c r="F41" t="str">
        <f>IF(SUM('A3.2'!P59:T59)=5,'A3.2'!D59,"")</f>
        <v/>
      </c>
      <c r="G41" s="194" t="str">
        <f>IF(SUM('A3.2'!P59:T59)=5,'A3.2'!E59,"")</f>
        <v/>
      </c>
      <c r="H41" t="str">
        <f>IF(SUM('A3.2'!P59:T59)=5,'A3.2'!F59,"")</f>
        <v/>
      </c>
      <c r="I41" t="str">
        <f>IF(SUM('A3.2'!P59:T59)=5,'A3.2'!G59,"")</f>
        <v/>
      </c>
    </row>
    <row r="42" spans="1:9" x14ac:dyDescent="0.25">
      <c r="A42" t="str">
        <f>IF(SUM('A3.2'!P60:T60)=5,'Angaben KH-Standort'!$D$26,"")</f>
        <v/>
      </c>
      <c r="B42" t="str">
        <f>IF(SUM('A3.2'!P60:T60)=5,'Angaben KH-Standort'!$D$27,"")</f>
        <v/>
      </c>
      <c r="C42" t="str">
        <f>IF(SUM('A3.2'!P60:T60)=5,'Angaben KH-Standort'!$D$13,"")</f>
        <v/>
      </c>
      <c r="D42" t="str">
        <f>IF(SUM('A3.2'!P60:T60)=5,'A1'!$F55,"")</f>
        <v/>
      </c>
      <c r="E42" t="str">
        <f>IF(SUM('A3.2'!P60:T60)=5,'A3.2'!C60,"")</f>
        <v/>
      </c>
      <c r="F42" t="str">
        <f>IF(SUM('A3.2'!P60:T60)=5,'A3.2'!D60,"")</f>
        <v/>
      </c>
      <c r="G42" s="194" t="str">
        <f>IF(SUM('A3.2'!P60:T60)=5,'A3.2'!E60,"")</f>
        <v/>
      </c>
      <c r="H42" t="str">
        <f>IF(SUM('A3.2'!P60:T60)=5,'A3.2'!F60,"")</f>
        <v/>
      </c>
      <c r="I42" t="str">
        <f>IF(SUM('A3.2'!P60:T60)=5,'A3.2'!G60,"")</f>
        <v/>
      </c>
    </row>
    <row r="43" spans="1:9" x14ac:dyDescent="0.25">
      <c r="A43" t="str">
        <f>IF(SUM('A3.2'!P61:T61)=5,'Angaben KH-Standort'!$D$26,"")</f>
        <v/>
      </c>
      <c r="B43" t="str">
        <f>IF(SUM('A3.2'!P61:T61)=5,'Angaben KH-Standort'!$D$27,"")</f>
        <v/>
      </c>
      <c r="C43" t="str">
        <f>IF(SUM('A3.2'!P61:T61)=5,'Angaben KH-Standort'!$D$13,"")</f>
        <v/>
      </c>
      <c r="D43" t="str">
        <f>IF(SUM('A3.2'!P61:T61)=5,'A1'!$F56,"")</f>
        <v/>
      </c>
      <c r="E43" t="str">
        <f>IF(SUM('A3.2'!P61:T61)=5,'A3.2'!C61,"")</f>
        <v/>
      </c>
      <c r="F43" t="str">
        <f>IF(SUM('A3.2'!P61:T61)=5,'A3.2'!D61,"")</f>
        <v/>
      </c>
      <c r="G43" s="194" t="str">
        <f>IF(SUM('A3.2'!P61:T61)=5,'A3.2'!E61,"")</f>
        <v/>
      </c>
      <c r="H43" t="str">
        <f>IF(SUM('A3.2'!P61:T61)=5,'A3.2'!F61,"")</f>
        <v/>
      </c>
      <c r="I43" t="str">
        <f>IF(SUM('A3.2'!P61:T61)=5,'A3.2'!G61,"")</f>
        <v/>
      </c>
    </row>
    <row r="44" spans="1:9" x14ac:dyDescent="0.25">
      <c r="A44" t="str">
        <f>IF(SUM('A3.2'!P62:T62)=5,'Angaben KH-Standort'!$D$26,"")</f>
        <v/>
      </c>
      <c r="B44" t="str">
        <f>IF(SUM('A3.2'!P62:T62)=5,'Angaben KH-Standort'!$D$27,"")</f>
        <v/>
      </c>
      <c r="C44" t="str">
        <f>IF(SUM('A3.2'!P62:T62)=5,'Angaben KH-Standort'!$D$13,"")</f>
        <v/>
      </c>
      <c r="D44" t="str">
        <f>IF(SUM('A3.2'!P62:T62)=5,'A1'!$F57,"")</f>
        <v/>
      </c>
      <c r="E44" t="str">
        <f>IF(SUM('A3.2'!P62:T62)=5,'A3.2'!C62,"")</f>
        <v/>
      </c>
      <c r="F44" t="str">
        <f>IF(SUM('A3.2'!P62:T62)=5,'A3.2'!D62,"")</f>
        <v/>
      </c>
      <c r="G44" s="194" t="str">
        <f>IF(SUM('A3.2'!P62:T62)=5,'A3.2'!E62,"")</f>
        <v/>
      </c>
      <c r="H44" t="str">
        <f>IF(SUM('A3.2'!P62:T62)=5,'A3.2'!F62,"")</f>
        <v/>
      </c>
      <c r="I44" t="str">
        <f>IF(SUM('A3.2'!P62:T62)=5,'A3.2'!G62,"")</f>
        <v/>
      </c>
    </row>
    <row r="45" spans="1:9" x14ac:dyDescent="0.25">
      <c r="A45" t="str">
        <f>IF(SUM('A3.2'!P63:T63)=5,'Angaben KH-Standort'!$D$26,"")</f>
        <v/>
      </c>
      <c r="B45" t="str">
        <f>IF(SUM('A3.2'!P63:T63)=5,'Angaben KH-Standort'!$D$27,"")</f>
        <v/>
      </c>
      <c r="C45" t="str">
        <f>IF(SUM('A3.2'!P63:T63)=5,'Angaben KH-Standort'!$D$13,"")</f>
        <v/>
      </c>
      <c r="D45" t="str">
        <f>IF(SUM('A3.2'!P63:T63)=5,'A1'!$F58,"")</f>
        <v/>
      </c>
      <c r="E45" t="str">
        <f>IF(SUM('A3.2'!P63:T63)=5,'A3.2'!C63,"")</f>
        <v/>
      </c>
      <c r="F45" t="str">
        <f>IF(SUM('A3.2'!P63:T63)=5,'A3.2'!D63,"")</f>
        <v/>
      </c>
      <c r="G45" s="194" t="str">
        <f>IF(SUM('A3.2'!P63:T63)=5,'A3.2'!E63,"")</f>
        <v/>
      </c>
      <c r="H45" t="str">
        <f>IF(SUM('A3.2'!P63:T63)=5,'A3.2'!F63,"")</f>
        <v/>
      </c>
      <c r="I45" t="str">
        <f>IF(SUM('A3.2'!P63:T63)=5,'A3.2'!G63,"")</f>
        <v/>
      </c>
    </row>
    <row r="46" spans="1:9" x14ac:dyDescent="0.25">
      <c r="A46" t="str">
        <f>IF(SUM('A3.2'!P64:T64)=5,'Angaben KH-Standort'!$D$26,"")</f>
        <v/>
      </c>
      <c r="B46" t="str">
        <f>IF(SUM('A3.2'!P64:T64)=5,'Angaben KH-Standort'!$D$27,"")</f>
        <v/>
      </c>
      <c r="C46" t="str">
        <f>IF(SUM('A3.2'!P64:T64)=5,'Angaben KH-Standort'!$D$13,"")</f>
        <v/>
      </c>
      <c r="D46" t="str">
        <f>IF(SUM('A3.2'!P64:T64)=5,'A1'!$F59,"")</f>
        <v/>
      </c>
      <c r="E46" t="str">
        <f>IF(SUM('A3.2'!P64:T64)=5,'A3.2'!C64,"")</f>
        <v/>
      </c>
      <c r="F46" t="str">
        <f>IF(SUM('A3.2'!P64:T64)=5,'A3.2'!D64,"")</f>
        <v/>
      </c>
      <c r="G46" s="194" t="str">
        <f>IF(SUM('A3.2'!P64:T64)=5,'A3.2'!E64,"")</f>
        <v/>
      </c>
      <c r="H46" t="str">
        <f>IF(SUM('A3.2'!P64:T64)=5,'A3.2'!F64,"")</f>
        <v/>
      </c>
      <c r="I46" t="str">
        <f>IF(SUM('A3.2'!P64:T64)=5,'A3.2'!G64,"")</f>
        <v/>
      </c>
    </row>
    <row r="47" spans="1:9" x14ac:dyDescent="0.25">
      <c r="A47" t="str">
        <f>IF(SUM('A3.2'!P65:T65)=5,'Angaben KH-Standort'!$D$26,"")</f>
        <v/>
      </c>
      <c r="B47" t="str">
        <f>IF(SUM('A3.2'!P65:T65)=5,'Angaben KH-Standort'!$D$27,"")</f>
        <v/>
      </c>
      <c r="C47" t="str">
        <f>IF(SUM('A3.2'!P65:T65)=5,'Angaben KH-Standort'!$D$13,"")</f>
        <v/>
      </c>
      <c r="D47" t="str">
        <f>IF(SUM('A3.2'!P65:T65)=5,'A1'!$F60,"")</f>
        <v/>
      </c>
      <c r="E47" t="str">
        <f>IF(SUM('A3.2'!P65:T65)=5,'A3.2'!C65,"")</f>
        <v/>
      </c>
      <c r="F47" t="str">
        <f>IF(SUM('A3.2'!P65:T65)=5,'A3.2'!D65,"")</f>
        <v/>
      </c>
      <c r="G47" s="194" t="str">
        <f>IF(SUM('A3.2'!P65:T65)=5,'A3.2'!E65,"")</f>
        <v/>
      </c>
      <c r="H47" t="str">
        <f>IF(SUM('A3.2'!P65:T65)=5,'A3.2'!F65,"")</f>
        <v/>
      </c>
      <c r="I47" t="str">
        <f>IF(SUM('A3.2'!P65:T65)=5,'A3.2'!G65,"")</f>
        <v/>
      </c>
    </row>
    <row r="48" spans="1:9" x14ac:dyDescent="0.25">
      <c r="A48" t="str">
        <f>IF(SUM('A3.2'!P66:T66)=5,'Angaben KH-Standort'!$D$26,"")</f>
        <v/>
      </c>
      <c r="B48" t="str">
        <f>IF(SUM('A3.2'!P66:T66)=5,'Angaben KH-Standort'!$D$27,"")</f>
        <v/>
      </c>
      <c r="C48" t="str">
        <f>IF(SUM('A3.2'!P66:T66)=5,'Angaben KH-Standort'!$D$13,"")</f>
        <v/>
      </c>
      <c r="D48" t="str">
        <f>IF(SUM('A3.2'!P66:T66)=5,'A1'!$F61,"")</f>
        <v/>
      </c>
      <c r="E48" t="str">
        <f>IF(SUM('A3.2'!P66:T66)=5,'A3.2'!C66,"")</f>
        <v/>
      </c>
      <c r="F48" t="str">
        <f>IF(SUM('A3.2'!P66:T66)=5,'A3.2'!D66,"")</f>
        <v/>
      </c>
      <c r="G48" s="194" t="str">
        <f>IF(SUM('A3.2'!P66:T66)=5,'A3.2'!E66,"")</f>
        <v/>
      </c>
      <c r="H48" t="str">
        <f>IF(SUM('A3.2'!P66:T66)=5,'A3.2'!F66,"")</f>
        <v/>
      </c>
      <c r="I48" t="str">
        <f>IF(SUM('A3.2'!P66:T66)=5,'A3.2'!G66,"")</f>
        <v/>
      </c>
    </row>
    <row r="49" spans="1:9" x14ac:dyDescent="0.25">
      <c r="A49" t="str">
        <f>IF(SUM('A3.2'!P67:T67)=5,'Angaben KH-Standort'!$D$26,"")</f>
        <v/>
      </c>
      <c r="B49" t="str">
        <f>IF(SUM('A3.2'!P67:T67)=5,'Angaben KH-Standort'!$D$27,"")</f>
        <v/>
      </c>
      <c r="C49" t="str">
        <f>IF(SUM('A3.2'!P67:T67)=5,'Angaben KH-Standort'!$D$13,"")</f>
        <v/>
      </c>
      <c r="D49" t="str">
        <f>IF(SUM('A3.2'!P67:T67)=5,'A1'!$F62,"")</f>
        <v/>
      </c>
      <c r="E49" t="str">
        <f>IF(SUM('A3.2'!P67:T67)=5,'A3.2'!C67,"")</f>
        <v/>
      </c>
      <c r="F49" t="str">
        <f>IF(SUM('A3.2'!P67:T67)=5,'A3.2'!D67,"")</f>
        <v/>
      </c>
      <c r="G49" s="194" t="str">
        <f>IF(SUM('A3.2'!P67:T67)=5,'A3.2'!E67,"")</f>
        <v/>
      </c>
      <c r="H49" t="str">
        <f>IF(SUM('A3.2'!P67:T67)=5,'A3.2'!F67,"")</f>
        <v/>
      </c>
      <c r="I49" t="str">
        <f>IF(SUM('A3.2'!P67:T67)=5,'A3.2'!G67,"")</f>
        <v/>
      </c>
    </row>
    <row r="50" spans="1:9" x14ac:dyDescent="0.25">
      <c r="A50" t="str">
        <f>IF(SUM('A3.2'!P68:T68)=5,'Angaben KH-Standort'!$D$26,"")</f>
        <v/>
      </c>
      <c r="B50" t="str">
        <f>IF(SUM('A3.2'!P68:T68)=5,'Angaben KH-Standort'!$D$27,"")</f>
        <v/>
      </c>
      <c r="C50" t="str">
        <f>IF(SUM('A3.2'!P68:T68)=5,'Angaben KH-Standort'!$D$13,"")</f>
        <v/>
      </c>
      <c r="D50" t="str">
        <f>IF(SUM('A3.2'!P68:T68)=5,'A1'!$F63,"")</f>
        <v/>
      </c>
      <c r="E50" t="str">
        <f>IF(SUM('A3.2'!P68:T68)=5,'A3.2'!C68,"")</f>
        <v/>
      </c>
      <c r="F50" t="str">
        <f>IF(SUM('A3.2'!P68:T68)=5,'A3.2'!D68,"")</f>
        <v/>
      </c>
      <c r="G50" s="194" t="str">
        <f>IF(SUM('A3.2'!P68:T68)=5,'A3.2'!E68,"")</f>
        <v/>
      </c>
      <c r="H50" t="str">
        <f>IF(SUM('A3.2'!P68:T68)=5,'A3.2'!F68,"")</f>
        <v/>
      </c>
      <c r="I50" t="str">
        <f>IF(SUM('A3.2'!P68:T68)=5,'A3.2'!G68,"")</f>
        <v/>
      </c>
    </row>
    <row r="51" spans="1:9" x14ac:dyDescent="0.25">
      <c r="A51" t="str">
        <f>IF(SUM('A3.2'!P69:T69)=5,'Angaben KH-Standort'!$D$26,"")</f>
        <v/>
      </c>
      <c r="B51" t="str">
        <f>IF(SUM('A3.2'!P69:T69)=5,'Angaben KH-Standort'!$D$27,"")</f>
        <v/>
      </c>
      <c r="C51" t="str">
        <f>IF(SUM('A3.2'!P69:T69)=5,'Angaben KH-Standort'!$D$13,"")</f>
        <v/>
      </c>
      <c r="D51" t="str">
        <f>IF(SUM('A3.2'!P69:T69)=5,'A1'!$F64,"")</f>
        <v/>
      </c>
      <c r="E51" t="str">
        <f>IF(SUM('A3.2'!P69:T69)=5,'A3.2'!C69,"")</f>
        <v/>
      </c>
      <c r="F51" t="str">
        <f>IF(SUM('A3.2'!P69:T69)=5,'A3.2'!D69,"")</f>
        <v/>
      </c>
      <c r="G51" s="194" t="str">
        <f>IF(SUM('A3.2'!P69:T69)=5,'A3.2'!E69,"")</f>
        <v/>
      </c>
      <c r="H51" t="str">
        <f>IF(SUM('A3.2'!P69:T69)=5,'A3.2'!F69,"")</f>
        <v/>
      </c>
      <c r="I51" t="str">
        <f>IF(SUM('A3.2'!P69:T69)=5,'A3.2'!G69,"")</f>
        <v/>
      </c>
    </row>
    <row r="52" spans="1:9" x14ac:dyDescent="0.25">
      <c r="A52" t="str">
        <f>IF(SUM('A3.2'!P70:T70)=5,'Angaben KH-Standort'!$D$26,"")</f>
        <v/>
      </c>
      <c r="B52" t="str">
        <f>IF(SUM('A3.2'!P70:T70)=5,'Angaben KH-Standort'!$D$27,"")</f>
        <v/>
      </c>
      <c r="C52" t="str">
        <f>IF(SUM('A3.2'!P70:T70)=5,'Angaben KH-Standort'!$D$13,"")</f>
        <v/>
      </c>
      <c r="D52" t="str">
        <f>IF(SUM('A3.2'!P70:T70)=5,'A1'!$F65,"")</f>
        <v/>
      </c>
      <c r="E52" t="str">
        <f>IF(SUM('A3.2'!P70:T70)=5,'A3.2'!C70,"")</f>
        <v/>
      </c>
      <c r="F52" t="str">
        <f>IF(SUM('A3.2'!P70:T70)=5,'A3.2'!D70,"")</f>
        <v/>
      </c>
      <c r="G52" s="194" t="str">
        <f>IF(SUM('A3.2'!P70:T70)=5,'A3.2'!E70,"")</f>
        <v/>
      </c>
      <c r="H52" t="str">
        <f>IF(SUM('A3.2'!P70:T70)=5,'A3.2'!F70,"")</f>
        <v/>
      </c>
      <c r="I52" t="str">
        <f>IF(SUM('A3.2'!P70:T70)=5,'A3.2'!G70,"")</f>
        <v/>
      </c>
    </row>
    <row r="53" spans="1:9" x14ac:dyDescent="0.25">
      <c r="A53" t="str">
        <f>IF(SUM('A3.2'!P71:T71)=5,'Angaben KH-Standort'!$D$26,"")</f>
        <v/>
      </c>
      <c r="B53" t="str">
        <f>IF(SUM('A3.2'!P71:T71)=5,'Angaben KH-Standort'!$D$27,"")</f>
        <v/>
      </c>
      <c r="C53" t="str">
        <f>IF(SUM('A3.2'!P71:T71)=5,'Angaben KH-Standort'!$D$13,"")</f>
        <v/>
      </c>
      <c r="D53" t="str">
        <f>IF(SUM('A3.2'!P71:T71)=5,'A1'!$F66,"")</f>
        <v/>
      </c>
      <c r="E53" t="str">
        <f>IF(SUM('A3.2'!P71:T71)=5,'A3.2'!C71,"")</f>
        <v/>
      </c>
      <c r="F53" t="str">
        <f>IF(SUM('A3.2'!P71:T71)=5,'A3.2'!D71,"")</f>
        <v/>
      </c>
      <c r="G53" s="194" t="str">
        <f>IF(SUM('A3.2'!P71:T71)=5,'A3.2'!E71,"")</f>
        <v/>
      </c>
      <c r="H53" t="str">
        <f>IF(SUM('A3.2'!P71:T71)=5,'A3.2'!F71,"")</f>
        <v/>
      </c>
      <c r="I53" t="str">
        <f>IF(SUM('A3.2'!P71:T71)=5,'A3.2'!G71,"")</f>
        <v/>
      </c>
    </row>
    <row r="54" spans="1:9" x14ac:dyDescent="0.25">
      <c r="A54" t="str">
        <f>IF(SUM('A3.2'!P72:T72)=5,'Angaben KH-Standort'!$D$26,"")</f>
        <v/>
      </c>
      <c r="B54" t="str">
        <f>IF(SUM('A3.2'!P72:T72)=5,'Angaben KH-Standort'!$D$27,"")</f>
        <v/>
      </c>
      <c r="C54" t="str">
        <f>IF(SUM('A3.2'!P72:T72)=5,'Angaben KH-Standort'!$D$13,"")</f>
        <v/>
      </c>
      <c r="D54" t="str">
        <f>IF(SUM('A3.2'!P72:T72)=5,'A1'!$F67,"")</f>
        <v/>
      </c>
      <c r="E54" t="str">
        <f>IF(SUM('A3.2'!P72:T72)=5,'A3.2'!C72,"")</f>
        <v/>
      </c>
      <c r="F54" t="str">
        <f>IF(SUM('A3.2'!P72:T72)=5,'A3.2'!D72,"")</f>
        <v/>
      </c>
      <c r="G54" s="194" t="str">
        <f>IF(SUM('A3.2'!P72:T72)=5,'A3.2'!E72,"")</f>
        <v/>
      </c>
      <c r="H54" t="str">
        <f>IF(SUM('A3.2'!P72:T72)=5,'A3.2'!F72,"")</f>
        <v/>
      </c>
      <c r="I54" t="str">
        <f>IF(SUM('A3.2'!P72:T72)=5,'A3.2'!G72,"")</f>
        <v/>
      </c>
    </row>
    <row r="55" spans="1:9" x14ac:dyDescent="0.25">
      <c r="A55" t="str">
        <f>IF(SUM('A3.2'!P73:T73)=5,'Angaben KH-Standort'!$D$26,"")</f>
        <v/>
      </c>
      <c r="B55" t="str">
        <f>IF(SUM('A3.2'!P73:T73)=5,'Angaben KH-Standort'!$D$27,"")</f>
        <v/>
      </c>
      <c r="C55" t="str">
        <f>IF(SUM('A3.2'!P73:T73)=5,'Angaben KH-Standort'!$D$13,"")</f>
        <v/>
      </c>
      <c r="D55" t="str">
        <f>IF(SUM('A3.2'!P73:T73)=5,'A1'!$F68,"")</f>
        <v/>
      </c>
      <c r="E55" t="str">
        <f>IF(SUM('A3.2'!P73:T73)=5,'A3.2'!C73,"")</f>
        <v/>
      </c>
      <c r="F55" t="str">
        <f>IF(SUM('A3.2'!P73:T73)=5,'A3.2'!D73,"")</f>
        <v/>
      </c>
      <c r="G55" s="194" t="str">
        <f>IF(SUM('A3.2'!P73:T73)=5,'A3.2'!E73,"")</f>
        <v/>
      </c>
      <c r="H55" t="str">
        <f>IF(SUM('A3.2'!P73:T73)=5,'A3.2'!F73,"")</f>
        <v/>
      </c>
      <c r="I55" t="str">
        <f>IF(SUM('A3.2'!P73:T73)=5,'A3.2'!G73,"")</f>
        <v/>
      </c>
    </row>
    <row r="56" spans="1:9" x14ac:dyDescent="0.25">
      <c r="A56" t="str">
        <f>IF(SUM('A3.2'!P74:T74)=5,'Angaben KH-Standort'!$D$26,"")</f>
        <v/>
      </c>
      <c r="B56" t="str">
        <f>IF(SUM('A3.2'!P74:T74)=5,'Angaben KH-Standort'!$D$27,"")</f>
        <v/>
      </c>
      <c r="C56" t="str">
        <f>IF(SUM('A3.2'!P74:T74)=5,'Angaben KH-Standort'!$D$13,"")</f>
        <v/>
      </c>
      <c r="D56" t="str">
        <f>IF(SUM('A3.2'!P74:T74)=5,'A1'!$F69,"")</f>
        <v/>
      </c>
      <c r="E56" t="str">
        <f>IF(SUM('A3.2'!P74:T74)=5,'A3.2'!C74,"")</f>
        <v/>
      </c>
      <c r="F56" t="str">
        <f>IF(SUM('A3.2'!P74:T74)=5,'A3.2'!D74,"")</f>
        <v/>
      </c>
      <c r="G56" s="194" t="str">
        <f>IF(SUM('A3.2'!P74:T74)=5,'A3.2'!E74,"")</f>
        <v/>
      </c>
      <c r="H56" t="str">
        <f>IF(SUM('A3.2'!P74:T74)=5,'A3.2'!F74,"")</f>
        <v/>
      </c>
      <c r="I56" t="str">
        <f>IF(SUM('A3.2'!P74:T74)=5,'A3.2'!G74,"")</f>
        <v/>
      </c>
    </row>
    <row r="57" spans="1:9" x14ac:dyDescent="0.25">
      <c r="A57" t="str">
        <f>IF(SUM('A3.2'!P75:T75)=5,'Angaben KH-Standort'!$D$26,"")</f>
        <v/>
      </c>
      <c r="B57" t="str">
        <f>IF(SUM('A3.2'!P75:T75)=5,'Angaben KH-Standort'!$D$27,"")</f>
        <v/>
      </c>
      <c r="C57" t="str">
        <f>IF(SUM('A3.2'!P75:T75)=5,'Angaben KH-Standort'!$D$13,"")</f>
        <v/>
      </c>
      <c r="D57" t="str">
        <f>IF(SUM('A3.2'!P75:T75)=5,'A1'!$F70,"")</f>
        <v/>
      </c>
      <c r="E57" t="str">
        <f>IF(SUM('A3.2'!P75:T75)=5,'A3.2'!C75,"")</f>
        <v/>
      </c>
      <c r="F57" t="str">
        <f>IF(SUM('A3.2'!P75:T75)=5,'A3.2'!D75,"")</f>
        <v/>
      </c>
      <c r="G57" s="194" t="str">
        <f>IF(SUM('A3.2'!P75:T75)=5,'A3.2'!E75,"")</f>
        <v/>
      </c>
      <c r="H57" t="str">
        <f>IF(SUM('A3.2'!P75:T75)=5,'A3.2'!F75,"")</f>
        <v/>
      </c>
      <c r="I57" t="str">
        <f>IF(SUM('A3.2'!P75:T75)=5,'A3.2'!G75,"")</f>
        <v/>
      </c>
    </row>
    <row r="58" spans="1:9" x14ac:dyDescent="0.25">
      <c r="A58" t="str">
        <f>IF(SUM('A3.2'!P76:T76)=5,'Angaben KH-Standort'!$D$26,"")</f>
        <v/>
      </c>
      <c r="B58" t="str">
        <f>IF(SUM('A3.2'!P76:T76)=5,'Angaben KH-Standort'!$D$27,"")</f>
        <v/>
      </c>
      <c r="C58" t="str">
        <f>IF(SUM('A3.2'!P76:T76)=5,'Angaben KH-Standort'!$D$13,"")</f>
        <v/>
      </c>
      <c r="D58" t="str">
        <f>IF(SUM('A3.2'!P76:T76)=5,'A1'!$F71,"")</f>
        <v/>
      </c>
      <c r="E58" t="str">
        <f>IF(SUM('A3.2'!P76:T76)=5,'A3.2'!C76,"")</f>
        <v/>
      </c>
      <c r="F58" t="str">
        <f>IF(SUM('A3.2'!P76:T76)=5,'A3.2'!D76,"")</f>
        <v/>
      </c>
      <c r="G58" s="194" t="str">
        <f>IF(SUM('A3.2'!P76:T76)=5,'A3.2'!E76,"")</f>
        <v/>
      </c>
      <c r="H58" t="str">
        <f>IF(SUM('A3.2'!P76:T76)=5,'A3.2'!F76,"")</f>
        <v/>
      </c>
      <c r="I58" t="str">
        <f>IF(SUM('A3.2'!P76:T76)=5,'A3.2'!G76,"")</f>
        <v/>
      </c>
    </row>
    <row r="59" spans="1:9" x14ac:dyDescent="0.25">
      <c r="A59" t="str">
        <f>IF(SUM('A3.2'!P77:T77)=5,'Angaben KH-Standort'!$D$26,"")</f>
        <v/>
      </c>
      <c r="B59" t="str">
        <f>IF(SUM('A3.2'!P77:T77)=5,'Angaben KH-Standort'!$D$27,"")</f>
        <v/>
      </c>
      <c r="C59" t="str">
        <f>IF(SUM('A3.2'!P77:T77)=5,'Angaben KH-Standort'!$D$13,"")</f>
        <v/>
      </c>
      <c r="D59" t="str">
        <f>IF(SUM('A3.2'!P77:T77)=5,'A1'!$F72,"")</f>
        <v/>
      </c>
      <c r="E59" t="str">
        <f>IF(SUM('A3.2'!P77:T77)=5,'A3.2'!C77,"")</f>
        <v/>
      </c>
      <c r="F59" t="str">
        <f>IF(SUM('A3.2'!P77:T77)=5,'A3.2'!D77,"")</f>
        <v/>
      </c>
      <c r="G59" s="194" t="str">
        <f>IF(SUM('A3.2'!P77:T77)=5,'A3.2'!E77,"")</f>
        <v/>
      </c>
      <c r="H59" t="str">
        <f>IF(SUM('A3.2'!P77:T77)=5,'A3.2'!F77,"")</f>
        <v/>
      </c>
      <c r="I59" t="str">
        <f>IF(SUM('A3.2'!P77:T77)=5,'A3.2'!G77,"")</f>
        <v/>
      </c>
    </row>
    <row r="60" spans="1:9" x14ac:dyDescent="0.25">
      <c r="A60" t="str">
        <f>IF(SUM('A3.2'!P78:T78)=5,'Angaben KH-Standort'!$D$26,"")</f>
        <v/>
      </c>
      <c r="B60" t="str">
        <f>IF(SUM('A3.2'!P78:T78)=5,'Angaben KH-Standort'!$D$27,"")</f>
        <v/>
      </c>
      <c r="C60" t="str">
        <f>IF(SUM('A3.2'!P78:T78)=5,'Angaben KH-Standort'!$D$13,"")</f>
        <v/>
      </c>
      <c r="D60" t="str">
        <f>IF(SUM('A3.2'!P78:T78)=5,'A1'!$F73,"")</f>
        <v/>
      </c>
      <c r="E60" t="str">
        <f>IF(SUM('A3.2'!P78:T78)=5,'A3.2'!C78,"")</f>
        <v/>
      </c>
      <c r="F60" t="str">
        <f>IF(SUM('A3.2'!P78:T78)=5,'A3.2'!D78,"")</f>
        <v/>
      </c>
      <c r="G60" s="194" t="str">
        <f>IF(SUM('A3.2'!P78:T78)=5,'A3.2'!E78,"")</f>
        <v/>
      </c>
      <c r="H60" t="str">
        <f>IF(SUM('A3.2'!P78:T78)=5,'A3.2'!F78,"")</f>
        <v/>
      </c>
      <c r="I60" t="str">
        <f>IF(SUM('A3.2'!P78:T78)=5,'A3.2'!G78,"")</f>
        <v/>
      </c>
    </row>
    <row r="61" spans="1:9" x14ac:dyDescent="0.25">
      <c r="A61" t="str">
        <f>IF(SUM('A3.2'!P79:T79)=5,'Angaben KH-Standort'!$D$26,"")</f>
        <v/>
      </c>
      <c r="B61" t="str">
        <f>IF(SUM('A3.2'!P79:T79)=5,'Angaben KH-Standort'!$D$27,"")</f>
        <v/>
      </c>
      <c r="C61" t="str">
        <f>IF(SUM('A3.2'!P79:T79)=5,'Angaben KH-Standort'!$D$13,"")</f>
        <v/>
      </c>
      <c r="D61" t="str">
        <f>IF(SUM('A3.2'!P79:T79)=5,'A1'!$F74,"")</f>
        <v/>
      </c>
      <c r="E61" t="str">
        <f>IF(SUM('A3.2'!P79:T79)=5,'A3.2'!C79,"")</f>
        <v/>
      </c>
      <c r="F61" t="str">
        <f>IF(SUM('A3.2'!P79:T79)=5,'A3.2'!D79,"")</f>
        <v/>
      </c>
      <c r="G61" s="194" t="str">
        <f>IF(SUM('A3.2'!P79:T79)=5,'A3.2'!E79,"")</f>
        <v/>
      </c>
      <c r="H61" t="str">
        <f>IF(SUM('A3.2'!P79:T79)=5,'A3.2'!F79,"")</f>
        <v/>
      </c>
      <c r="I61" t="str">
        <f>IF(SUM('A3.2'!P79:T79)=5,'A3.2'!G79,"")</f>
        <v/>
      </c>
    </row>
    <row r="62" spans="1:9" x14ac:dyDescent="0.25">
      <c r="A62" t="str">
        <f>IF(SUM('A3.2'!P80:T80)=5,'Angaben KH-Standort'!$D$26,"")</f>
        <v/>
      </c>
      <c r="B62" t="str">
        <f>IF(SUM('A3.2'!P80:T80)=5,'Angaben KH-Standort'!$D$27,"")</f>
        <v/>
      </c>
      <c r="C62" t="str">
        <f>IF(SUM('A3.2'!P80:T80)=5,'Angaben KH-Standort'!$D$13,"")</f>
        <v/>
      </c>
      <c r="D62" t="str">
        <f>IF(SUM('A3.2'!P80:T80)=5,'A1'!$F75,"")</f>
        <v/>
      </c>
      <c r="E62" t="str">
        <f>IF(SUM('A3.2'!P80:T80)=5,'A3.2'!C80,"")</f>
        <v/>
      </c>
      <c r="F62" t="str">
        <f>IF(SUM('A3.2'!P80:T80)=5,'A3.2'!D80,"")</f>
        <v/>
      </c>
      <c r="G62" s="194" t="str">
        <f>IF(SUM('A3.2'!P80:T80)=5,'A3.2'!E80,"")</f>
        <v/>
      </c>
      <c r="H62" t="str">
        <f>IF(SUM('A3.2'!P80:T80)=5,'A3.2'!F80,"")</f>
        <v/>
      </c>
      <c r="I62" t="str">
        <f>IF(SUM('A3.2'!P80:T80)=5,'A3.2'!G80,"")</f>
        <v/>
      </c>
    </row>
    <row r="63" spans="1:9" x14ac:dyDescent="0.25">
      <c r="A63" t="str">
        <f>IF(SUM('A3.2'!P81:T81)=5,'Angaben KH-Standort'!$D$26,"")</f>
        <v/>
      </c>
      <c r="B63" t="str">
        <f>IF(SUM('A3.2'!P81:T81)=5,'Angaben KH-Standort'!$D$27,"")</f>
        <v/>
      </c>
      <c r="C63" t="str">
        <f>IF(SUM('A3.2'!P81:T81)=5,'Angaben KH-Standort'!$D$13,"")</f>
        <v/>
      </c>
      <c r="D63" t="str">
        <f>IF(SUM('A3.2'!P81:T81)=5,'A1'!$F76,"")</f>
        <v/>
      </c>
      <c r="E63" t="str">
        <f>IF(SUM('A3.2'!P81:T81)=5,'A3.2'!C81,"")</f>
        <v/>
      </c>
      <c r="F63" t="str">
        <f>IF(SUM('A3.2'!P81:T81)=5,'A3.2'!D81,"")</f>
        <v/>
      </c>
      <c r="G63" s="194" t="str">
        <f>IF(SUM('A3.2'!P81:T81)=5,'A3.2'!E81,"")</f>
        <v/>
      </c>
      <c r="H63" t="str">
        <f>IF(SUM('A3.2'!P81:T81)=5,'A3.2'!F81,"")</f>
        <v/>
      </c>
      <c r="I63" t="str">
        <f>IF(SUM('A3.2'!P81:T81)=5,'A3.2'!G81,"")</f>
        <v/>
      </c>
    </row>
    <row r="64" spans="1:9" x14ac:dyDescent="0.25">
      <c r="A64" t="str">
        <f>IF(SUM('A3.2'!P82:T82)=5,'Angaben KH-Standort'!$D$26,"")</f>
        <v/>
      </c>
      <c r="B64" t="str">
        <f>IF(SUM('A3.2'!P82:T82)=5,'Angaben KH-Standort'!$D$27,"")</f>
        <v/>
      </c>
      <c r="C64" t="str">
        <f>IF(SUM('A3.2'!P82:T82)=5,'Angaben KH-Standort'!$D$13,"")</f>
        <v/>
      </c>
      <c r="D64" t="str">
        <f>IF(SUM('A3.2'!P82:T82)=5,'A1'!$F77,"")</f>
        <v/>
      </c>
      <c r="E64" t="str">
        <f>IF(SUM('A3.2'!P82:T82)=5,'A3.2'!C82,"")</f>
        <v/>
      </c>
      <c r="F64" t="str">
        <f>IF(SUM('A3.2'!P82:T82)=5,'A3.2'!D82,"")</f>
        <v/>
      </c>
      <c r="G64" s="194" t="str">
        <f>IF(SUM('A3.2'!P82:T82)=5,'A3.2'!E82,"")</f>
        <v/>
      </c>
      <c r="H64" t="str">
        <f>IF(SUM('A3.2'!P82:T82)=5,'A3.2'!F82,"")</f>
        <v/>
      </c>
      <c r="I64" t="str">
        <f>IF(SUM('A3.2'!P82:T82)=5,'A3.2'!G82,"")</f>
        <v/>
      </c>
    </row>
    <row r="65" spans="1:9" x14ac:dyDescent="0.25">
      <c r="A65" t="str">
        <f>IF(SUM('A3.2'!P83:T83)=5,'Angaben KH-Standort'!$D$26,"")</f>
        <v/>
      </c>
      <c r="B65" t="str">
        <f>IF(SUM('A3.2'!P83:T83)=5,'Angaben KH-Standort'!$D$27,"")</f>
        <v/>
      </c>
      <c r="C65" t="str">
        <f>IF(SUM('A3.2'!P83:T83)=5,'Angaben KH-Standort'!$D$13,"")</f>
        <v/>
      </c>
      <c r="D65" t="str">
        <f>IF(SUM('A3.2'!P83:T83)=5,'A1'!$F78,"")</f>
        <v/>
      </c>
      <c r="E65" t="str">
        <f>IF(SUM('A3.2'!P83:T83)=5,'A3.2'!C83,"")</f>
        <v/>
      </c>
      <c r="F65" t="str">
        <f>IF(SUM('A3.2'!P83:T83)=5,'A3.2'!D83,"")</f>
        <v/>
      </c>
      <c r="G65" s="194" t="str">
        <f>IF(SUM('A3.2'!P83:T83)=5,'A3.2'!E83,"")</f>
        <v/>
      </c>
      <c r="H65" t="str">
        <f>IF(SUM('A3.2'!P83:T83)=5,'A3.2'!F83,"")</f>
        <v/>
      </c>
      <c r="I65" t="str">
        <f>IF(SUM('A3.2'!P83:T83)=5,'A3.2'!G83,"")</f>
        <v/>
      </c>
    </row>
    <row r="66" spans="1:9" x14ac:dyDescent="0.25">
      <c r="A66" t="str">
        <f>IF(SUM('A3.2'!P84:T84)=5,'Angaben KH-Standort'!$D$26,"")</f>
        <v/>
      </c>
      <c r="B66" t="str">
        <f>IF(SUM('A3.2'!P84:T84)=5,'Angaben KH-Standort'!$D$27,"")</f>
        <v/>
      </c>
      <c r="C66" t="str">
        <f>IF(SUM('A3.2'!P84:T84)=5,'Angaben KH-Standort'!$D$13,"")</f>
        <v/>
      </c>
      <c r="D66" t="str">
        <f>IF(SUM('A3.2'!P84:T84)=5,'A1'!$F79,"")</f>
        <v/>
      </c>
      <c r="E66" t="str">
        <f>IF(SUM('A3.2'!P84:T84)=5,'A3.2'!C84,"")</f>
        <v/>
      </c>
      <c r="F66" t="str">
        <f>IF(SUM('A3.2'!P84:T84)=5,'A3.2'!D84,"")</f>
        <v/>
      </c>
      <c r="G66" s="194" t="str">
        <f>IF(SUM('A3.2'!P84:T84)=5,'A3.2'!E84,"")</f>
        <v/>
      </c>
      <c r="H66" t="str">
        <f>IF(SUM('A3.2'!P84:T84)=5,'A3.2'!F84,"")</f>
        <v/>
      </c>
      <c r="I66" t="str">
        <f>IF(SUM('A3.2'!P84:T84)=5,'A3.2'!G84,"")</f>
        <v/>
      </c>
    </row>
    <row r="67" spans="1:9" x14ac:dyDescent="0.25">
      <c r="A67" t="str">
        <f>IF(SUM('A3.2'!P85:T85)=5,'Angaben KH-Standort'!$D$26,"")</f>
        <v/>
      </c>
      <c r="B67" t="str">
        <f>IF(SUM('A3.2'!P85:T85)=5,'Angaben KH-Standort'!$D$27,"")</f>
        <v/>
      </c>
      <c r="C67" t="str">
        <f>IF(SUM('A3.2'!P85:T85)=5,'Angaben KH-Standort'!$D$13,"")</f>
        <v/>
      </c>
      <c r="D67" t="str">
        <f>IF(SUM('A3.2'!P85:T85)=5,'A1'!$F80,"")</f>
        <v/>
      </c>
      <c r="E67" t="str">
        <f>IF(SUM('A3.2'!P85:T85)=5,'A3.2'!C85,"")</f>
        <v/>
      </c>
      <c r="F67" t="str">
        <f>IF(SUM('A3.2'!P85:T85)=5,'A3.2'!D85,"")</f>
        <v/>
      </c>
      <c r="G67" s="194" t="str">
        <f>IF(SUM('A3.2'!P85:T85)=5,'A3.2'!E85,"")</f>
        <v/>
      </c>
      <c r="H67" t="str">
        <f>IF(SUM('A3.2'!P85:T85)=5,'A3.2'!F85,"")</f>
        <v/>
      </c>
      <c r="I67" t="str">
        <f>IF(SUM('A3.2'!P85:T85)=5,'A3.2'!G85,"")</f>
        <v/>
      </c>
    </row>
    <row r="68" spans="1:9" x14ac:dyDescent="0.25">
      <c r="A68" t="str">
        <f>IF(SUM('A3.2'!P86:T86)=5,'Angaben KH-Standort'!$D$26,"")</f>
        <v/>
      </c>
      <c r="B68" t="str">
        <f>IF(SUM('A3.2'!P86:T86)=5,'Angaben KH-Standort'!$D$27,"")</f>
        <v/>
      </c>
      <c r="C68" t="str">
        <f>IF(SUM('A3.2'!P86:T86)=5,'Angaben KH-Standort'!$D$13,"")</f>
        <v/>
      </c>
      <c r="D68" t="str">
        <f>IF(SUM('A3.2'!P86:T86)=5,'A1'!$F81,"")</f>
        <v/>
      </c>
      <c r="E68" t="str">
        <f>IF(SUM('A3.2'!P86:T86)=5,'A3.2'!C86,"")</f>
        <v/>
      </c>
      <c r="F68" t="str">
        <f>IF(SUM('A3.2'!P86:T86)=5,'A3.2'!D86,"")</f>
        <v/>
      </c>
      <c r="G68" s="194" t="str">
        <f>IF(SUM('A3.2'!P86:T86)=5,'A3.2'!E86,"")</f>
        <v/>
      </c>
      <c r="H68" t="str">
        <f>IF(SUM('A3.2'!P86:T86)=5,'A3.2'!F86,"")</f>
        <v/>
      </c>
      <c r="I68" t="str">
        <f>IF(SUM('A3.2'!P86:T86)=5,'A3.2'!G86,"")</f>
        <v/>
      </c>
    </row>
    <row r="69" spans="1:9" x14ac:dyDescent="0.25">
      <c r="A69" t="str">
        <f>IF(SUM('A3.2'!P87:T87)=5,'Angaben KH-Standort'!$D$26,"")</f>
        <v/>
      </c>
      <c r="B69" t="str">
        <f>IF(SUM('A3.2'!P87:T87)=5,'Angaben KH-Standort'!$D$27,"")</f>
        <v/>
      </c>
      <c r="C69" t="str">
        <f>IF(SUM('A3.2'!P87:T87)=5,'Angaben KH-Standort'!$D$13,"")</f>
        <v/>
      </c>
      <c r="D69" t="str">
        <f>IF(SUM('A3.2'!P87:T87)=5,'A1'!$F82,"")</f>
        <v/>
      </c>
      <c r="E69" t="str">
        <f>IF(SUM('A3.2'!P87:T87)=5,'A3.2'!C87,"")</f>
        <v/>
      </c>
      <c r="F69" t="str">
        <f>IF(SUM('A3.2'!P87:T87)=5,'A3.2'!D87,"")</f>
        <v/>
      </c>
      <c r="G69" s="194" t="str">
        <f>IF(SUM('A3.2'!P87:T87)=5,'A3.2'!E87,"")</f>
        <v/>
      </c>
      <c r="H69" t="str">
        <f>IF(SUM('A3.2'!P87:T87)=5,'A3.2'!F87,"")</f>
        <v/>
      </c>
      <c r="I69" t="str">
        <f>IF(SUM('A3.2'!P87:T87)=5,'A3.2'!G87,"")</f>
        <v/>
      </c>
    </row>
    <row r="70" spans="1:9" x14ac:dyDescent="0.25">
      <c r="A70" t="str">
        <f>IF(SUM('A3.2'!P88:T88)=5,'Angaben KH-Standort'!$D$26,"")</f>
        <v/>
      </c>
      <c r="B70" t="str">
        <f>IF(SUM('A3.2'!P88:T88)=5,'Angaben KH-Standort'!$D$27,"")</f>
        <v/>
      </c>
      <c r="C70" t="str">
        <f>IF(SUM('A3.2'!P88:T88)=5,'Angaben KH-Standort'!$D$13,"")</f>
        <v/>
      </c>
      <c r="D70" t="str">
        <f>IF(SUM('A3.2'!P88:T88)=5,'A1'!$F83,"")</f>
        <v/>
      </c>
      <c r="E70" t="str">
        <f>IF(SUM('A3.2'!P88:T88)=5,'A3.2'!C88,"")</f>
        <v/>
      </c>
      <c r="F70" t="str">
        <f>IF(SUM('A3.2'!P88:T88)=5,'A3.2'!D88,"")</f>
        <v/>
      </c>
      <c r="G70" s="194" t="str">
        <f>IF(SUM('A3.2'!P88:T88)=5,'A3.2'!E88,"")</f>
        <v/>
      </c>
      <c r="H70" t="str">
        <f>IF(SUM('A3.2'!P88:T88)=5,'A3.2'!F88,"")</f>
        <v/>
      </c>
      <c r="I70" t="str">
        <f>IF(SUM('A3.2'!P88:T88)=5,'A3.2'!G88,"")</f>
        <v/>
      </c>
    </row>
    <row r="71" spans="1:9" x14ac:dyDescent="0.25">
      <c r="A71" t="str">
        <f>IF(SUM('A3.2'!P89:T89)=5,'Angaben KH-Standort'!$D$26,"")</f>
        <v/>
      </c>
      <c r="B71" t="str">
        <f>IF(SUM('A3.2'!P89:T89)=5,'Angaben KH-Standort'!$D$27,"")</f>
        <v/>
      </c>
      <c r="C71" t="str">
        <f>IF(SUM('A3.2'!P89:T89)=5,'Angaben KH-Standort'!$D$13,"")</f>
        <v/>
      </c>
      <c r="D71" t="str">
        <f>IF(SUM('A3.2'!P89:T89)=5,'A1'!$F84,"")</f>
        <v/>
      </c>
      <c r="E71" t="str">
        <f>IF(SUM('A3.2'!P89:T89)=5,'A3.2'!C89,"")</f>
        <v/>
      </c>
      <c r="F71" t="str">
        <f>IF(SUM('A3.2'!P89:T89)=5,'A3.2'!D89,"")</f>
        <v/>
      </c>
      <c r="G71" s="194" t="str">
        <f>IF(SUM('A3.2'!P89:T89)=5,'A3.2'!E89,"")</f>
        <v/>
      </c>
      <c r="H71" t="str">
        <f>IF(SUM('A3.2'!P89:T89)=5,'A3.2'!F89,"")</f>
        <v/>
      </c>
      <c r="I71" t="str">
        <f>IF(SUM('A3.2'!P89:T89)=5,'A3.2'!G89,"")</f>
        <v/>
      </c>
    </row>
    <row r="72" spans="1:9" x14ac:dyDescent="0.25">
      <c r="A72" t="str">
        <f>IF(SUM('A3.2'!P90:T90)=5,'Angaben KH-Standort'!$D$26,"")</f>
        <v/>
      </c>
      <c r="B72" t="str">
        <f>IF(SUM('A3.2'!P90:T90)=5,'Angaben KH-Standort'!$D$27,"")</f>
        <v/>
      </c>
      <c r="C72" t="str">
        <f>IF(SUM('A3.2'!P90:T90)=5,'Angaben KH-Standort'!$D$13,"")</f>
        <v/>
      </c>
      <c r="D72" t="str">
        <f>IF(SUM('A3.2'!P90:T90)=5,'A1'!$F85,"")</f>
        <v/>
      </c>
      <c r="E72" t="str">
        <f>IF(SUM('A3.2'!P90:T90)=5,'A3.2'!C90,"")</f>
        <v/>
      </c>
      <c r="F72" t="str">
        <f>IF(SUM('A3.2'!P90:T90)=5,'A3.2'!D90,"")</f>
        <v/>
      </c>
      <c r="G72" s="194" t="str">
        <f>IF(SUM('A3.2'!P90:T90)=5,'A3.2'!E90,"")</f>
        <v/>
      </c>
      <c r="H72" t="str">
        <f>IF(SUM('A3.2'!P90:T90)=5,'A3.2'!F90,"")</f>
        <v/>
      </c>
      <c r="I72" t="str">
        <f>IF(SUM('A3.2'!P90:T90)=5,'A3.2'!G90,"")</f>
        <v/>
      </c>
    </row>
    <row r="73" spans="1:9" x14ac:dyDescent="0.25">
      <c r="A73" t="str">
        <f>IF(SUM('A3.2'!P91:T91)=5,'Angaben KH-Standort'!$D$26,"")</f>
        <v/>
      </c>
      <c r="B73" t="str">
        <f>IF(SUM('A3.2'!P91:T91)=5,'Angaben KH-Standort'!$D$27,"")</f>
        <v/>
      </c>
      <c r="C73" t="str">
        <f>IF(SUM('A3.2'!P91:T91)=5,'Angaben KH-Standort'!$D$13,"")</f>
        <v/>
      </c>
      <c r="D73" t="str">
        <f>IF(SUM('A3.2'!P91:T91)=5,'A1'!$F86,"")</f>
        <v/>
      </c>
      <c r="E73" t="str">
        <f>IF(SUM('A3.2'!P91:T91)=5,'A3.2'!C91,"")</f>
        <v/>
      </c>
      <c r="F73" t="str">
        <f>IF(SUM('A3.2'!P91:T91)=5,'A3.2'!D91,"")</f>
        <v/>
      </c>
      <c r="G73" s="194" t="str">
        <f>IF(SUM('A3.2'!P91:T91)=5,'A3.2'!E91,"")</f>
        <v/>
      </c>
      <c r="H73" t="str">
        <f>IF(SUM('A3.2'!P91:T91)=5,'A3.2'!F91,"")</f>
        <v/>
      </c>
      <c r="I73" t="str">
        <f>IF(SUM('A3.2'!P91:T91)=5,'A3.2'!G91,"")</f>
        <v/>
      </c>
    </row>
    <row r="74" spans="1:9" x14ac:dyDescent="0.25">
      <c r="A74" t="str">
        <f>IF(SUM('A3.2'!P92:T92)=5,'Angaben KH-Standort'!$D$26,"")</f>
        <v/>
      </c>
      <c r="B74" t="str">
        <f>IF(SUM('A3.2'!P92:T92)=5,'Angaben KH-Standort'!$D$27,"")</f>
        <v/>
      </c>
      <c r="C74" t="str">
        <f>IF(SUM('A3.2'!P92:T92)=5,'Angaben KH-Standort'!$D$13,"")</f>
        <v/>
      </c>
      <c r="D74" t="str">
        <f>IF(SUM('A3.2'!P92:T92)=5,'A1'!$F87,"")</f>
        <v/>
      </c>
      <c r="E74" t="str">
        <f>IF(SUM('A3.2'!P92:T92)=5,'A3.2'!C92,"")</f>
        <v/>
      </c>
      <c r="F74" t="str">
        <f>IF(SUM('A3.2'!P92:T92)=5,'A3.2'!D92,"")</f>
        <v/>
      </c>
      <c r="G74" s="194" t="str">
        <f>IF(SUM('A3.2'!P92:T92)=5,'A3.2'!E92,"")</f>
        <v/>
      </c>
      <c r="H74" t="str">
        <f>IF(SUM('A3.2'!P92:T92)=5,'A3.2'!F92,"")</f>
        <v/>
      </c>
      <c r="I74" t="str">
        <f>IF(SUM('A3.2'!P92:T92)=5,'A3.2'!G92,"")</f>
        <v/>
      </c>
    </row>
    <row r="75" spans="1:9" x14ac:dyDescent="0.25">
      <c r="A75" t="str">
        <f>IF(SUM('A3.2'!P93:T93)=5,'Angaben KH-Standort'!$D$26,"")</f>
        <v/>
      </c>
      <c r="B75" t="str">
        <f>IF(SUM('A3.2'!P93:T93)=5,'Angaben KH-Standort'!$D$27,"")</f>
        <v/>
      </c>
      <c r="C75" t="str">
        <f>IF(SUM('A3.2'!P93:T93)=5,'Angaben KH-Standort'!$D$13,"")</f>
        <v/>
      </c>
      <c r="D75" t="str">
        <f>IF(SUM('A3.2'!P93:T93)=5,'A1'!$F88,"")</f>
        <v/>
      </c>
      <c r="E75" t="str">
        <f>IF(SUM('A3.2'!P93:T93)=5,'A3.2'!C93,"")</f>
        <v/>
      </c>
      <c r="F75" t="str">
        <f>IF(SUM('A3.2'!P93:T93)=5,'A3.2'!D93,"")</f>
        <v/>
      </c>
      <c r="G75" s="194" t="str">
        <f>IF(SUM('A3.2'!P93:T93)=5,'A3.2'!E93,"")</f>
        <v/>
      </c>
      <c r="H75" t="str">
        <f>IF(SUM('A3.2'!P93:T93)=5,'A3.2'!F93,"")</f>
        <v/>
      </c>
      <c r="I75" t="str">
        <f>IF(SUM('A3.2'!P93:T93)=5,'A3.2'!G93,"")</f>
        <v/>
      </c>
    </row>
    <row r="76" spans="1:9" x14ac:dyDescent="0.25">
      <c r="A76" t="str">
        <f>IF(SUM('A3.2'!P94:T94)=5,'Angaben KH-Standort'!$D$26,"")</f>
        <v/>
      </c>
      <c r="B76" t="str">
        <f>IF(SUM('A3.2'!P94:T94)=5,'Angaben KH-Standort'!$D$27,"")</f>
        <v/>
      </c>
      <c r="C76" t="str">
        <f>IF(SUM('A3.2'!P94:T94)=5,'Angaben KH-Standort'!$D$13,"")</f>
        <v/>
      </c>
      <c r="D76" t="str">
        <f>IF(SUM('A3.2'!P94:T94)=5,'A1'!$F89,"")</f>
        <v/>
      </c>
      <c r="E76" t="str">
        <f>IF(SUM('A3.2'!P94:T94)=5,'A3.2'!C94,"")</f>
        <v/>
      </c>
      <c r="F76" t="str">
        <f>IF(SUM('A3.2'!P94:T94)=5,'A3.2'!D94,"")</f>
        <v/>
      </c>
      <c r="G76" s="194" t="str">
        <f>IF(SUM('A3.2'!P94:T94)=5,'A3.2'!E94,"")</f>
        <v/>
      </c>
      <c r="H76" t="str">
        <f>IF(SUM('A3.2'!P94:T94)=5,'A3.2'!F94,"")</f>
        <v/>
      </c>
      <c r="I76" t="str">
        <f>IF(SUM('A3.2'!P94:T94)=5,'A3.2'!G94,"")</f>
        <v/>
      </c>
    </row>
    <row r="77" spans="1:9" x14ac:dyDescent="0.25">
      <c r="A77" t="str">
        <f>IF(SUM('A3.2'!P95:T95)=5,'Angaben KH-Standort'!$D$26,"")</f>
        <v/>
      </c>
      <c r="B77" t="str">
        <f>IF(SUM('A3.2'!P95:T95)=5,'Angaben KH-Standort'!$D$27,"")</f>
        <v/>
      </c>
      <c r="C77" t="str">
        <f>IF(SUM('A3.2'!P95:T95)=5,'Angaben KH-Standort'!$D$13,"")</f>
        <v/>
      </c>
      <c r="D77" t="str">
        <f>IF(SUM('A3.2'!P95:T95)=5,'A1'!$F90,"")</f>
        <v/>
      </c>
      <c r="E77" t="str">
        <f>IF(SUM('A3.2'!P95:T95)=5,'A3.2'!C95,"")</f>
        <v/>
      </c>
      <c r="F77" t="str">
        <f>IF(SUM('A3.2'!P95:T95)=5,'A3.2'!D95,"")</f>
        <v/>
      </c>
      <c r="G77" s="194" t="str">
        <f>IF(SUM('A3.2'!P95:T95)=5,'A3.2'!E95,"")</f>
        <v/>
      </c>
      <c r="H77" t="str">
        <f>IF(SUM('A3.2'!P95:T95)=5,'A3.2'!F95,"")</f>
        <v/>
      </c>
      <c r="I77" t="str">
        <f>IF(SUM('A3.2'!P95:T95)=5,'A3.2'!G95,"")</f>
        <v/>
      </c>
    </row>
    <row r="78" spans="1:9" x14ac:dyDescent="0.25">
      <c r="A78" t="str">
        <f>IF(SUM('A3.2'!P96:T96)=5,'Angaben KH-Standort'!$D$26,"")</f>
        <v/>
      </c>
      <c r="B78" t="str">
        <f>IF(SUM('A3.2'!P96:T96)=5,'Angaben KH-Standort'!$D$27,"")</f>
        <v/>
      </c>
      <c r="C78" t="str">
        <f>IF(SUM('A3.2'!P96:T96)=5,'Angaben KH-Standort'!$D$13,"")</f>
        <v/>
      </c>
      <c r="D78" t="str">
        <f>IF(SUM('A3.2'!P96:T96)=5,'A1'!$F91,"")</f>
        <v/>
      </c>
      <c r="E78" t="str">
        <f>IF(SUM('A3.2'!P96:T96)=5,'A3.2'!C96,"")</f>
        <v/>
      </c>
      <c r="F78" t="str">
        <f>IF(SUM('A3.2'!P96:T96)=5,'A3.2'!D96,"")</f>
        <v/>
      </c>
      <c r="G78" s="194" t="str">
        <f>IF(SUM('A3.2'!P96:T96)=5,'A3.2'!E96,"")</f>
        <v/>
      </c>
      <c r="H78" t="str">
        <f>IF(SUM('A3.2'!P96:T96)=5,'A3.2'!F96,"")</f>
        <v/>
      </c>
      <c r="I78" t="str">
        <f>IF(SUM('A3.2'!P96:T96)=5,'A3.2'!G96,"")</f>
        <v/>
      </c>
    </row>
    <row r="79" spans="1:9" x14ac:dyDescent="0.25">
      <c r="A79" t="str">
        <f>IF(SUM('A3.2'!P97:T97)=5,'Angaben KH-Standort'!$D$26,"")</f>
        <v/>
      </c>
      <c r="B79" t="str">
        <f>IF(SUM('A3.2'!P97:T97)=5,'Angaben KH-Standort'!$D$27,"")</f>
        <v/>
      </c>
      <c r="C79" t="str">
        <f>IF(SUM('A3.2'!P97:T97)=5,'Angaben KH-Standort'!$D$13,"")</f>
        <v/>
      </c>
      <c r="D79" t="str">
        <f>IF(SUM('A3.2'!P97:T97)=5,'A1'!$F92,"")</f>
        <v/>
      </c>
      <c r="E79" t="str">
        <f>IF(SUM('A3.2'!P97:T97)=5,'A3.2'!C97,"")</f>
        <v/>
      </c>
      <c r="F79" t="str">
        <f>IF(SUM('A3.2'!P97:T97)=5,'A3.2'!D97,"")</f>
        <v/>
      </c>
      <c r="G79" s="194" t="str">
        <f>IF(SUM('A3.2'!P97:T97)=5,'A3.2'!E97,"")</f>
        <v/>
      </c>
      <c r="H79" t="str">
        <f>IF(SUM('A3.2'!P97:T97)=5,'A3.2'!F97,"")</f>
        <v/>
      </c>
      <c r="I79" t="str">
        <f>IF(SUM('A3.2'!P97:T97)=5,'A3.2'!G97,"")</f>
        <v/>
      </c>
    </row>
    <row r="80" spans="1:9" x14ac:dyDescent="0.25">
      <c r="A80" t="str">
        <f>IF(SUM('A3.2'!P98:T98)=5,'Angaben KH-Standort'!$D$26,"")</f>
        <v/>
      </c>
      <c r="B80" t="str">
        <f>IF(SUM('A3.2'!P98:T98)=5,'Angaben KH-Standort'!$D$27,"")</f>
        <v/>
      </c>
      <c r="C80" t="str">
        <f>IF(SUM('A3.2'!P98:T98)=5,'Angaben KH-Standort'!$D$13,"")</f>
        <v/>
      </c>
      <c r="D80" t="str">
        <f>IF(SUM('A3.2'!P98:T98)=5,'A1'!$F93,"")</f>
        <v/>
      </c>
      <c r="E80" t="str">
        <f>IF(SUM('A3.2'!P98:T98)=5,'A3.2'!C98,"")</f>
        <v/>
      </c>
      <c r="F80" t="str">
        <f>IF(SUM('A3.2'!P98:T98)=5,'A3.2'!D98,"")</f>
        <v/>
      </c>
      <c r="G80" s="194" t="str">
        <f>IF(SUM('A3.2'!P98:T98)=5,'A3.2'!E98,"")</f>
        <v/>
      </c>
      <c r="H80" t="str">
        <f>IF(SUM('A3.2'!P98:T98)=5,'A3.2'!F98,"")</f>
        <v/>
      </c>
      <c r="I80" t="str">
        <f>IF(SUM('A3.2'!P98:T98)=5,'A3.2'!G98,"")</f>
        <v/>
      </c>
    </row>
    <row r="81" spans="1:9" x14ac:dyDescent="0.25">
      <c r="A81" t="str">
        <f>IF(SUM('A3.2'!P99:T99)=5,'Angaben KH-Standort'!$D$26,"")</f>
        <v/>
      </c>
      <c r="B81" t="str">
        <f>IF(SUM('A3.2'!P99:T99)=5,'Angaben KH-Standort'!$D$27,"")</f>
        <v/>
      </c>
      <c r="C81" t="str">
        <f>IF(SUM('A3.2'!P99:T99)=5,'Angaben KH-Standort'!$D$13,"")</f>
        <v/>
      </c>
      <c r="D81" t="str">
        <f>IF(SUM('A3.2'!P99:T99)=5,'A1'!$F94,"")</f>
        <v/>
      </c>
      <c r="E81" t="str">
        <f>IF(SUM('A3.2'!P99:T99)=5,'A3.2'!C99,"")</f>
        <v/>
      </c>
      <c r="F81" t="str">
        <f>IF(SUM('A3.2'!P99:T99)=5,'A3.2'!D99,"")</f>
        <v/>
      </c>
      <c r="G81" s="194" t="str">
        <f>IF(SUM('A3.2'!P99:T99)=5,'A3.2'!E99,"")</f>
        <v/>
      </c>
      <c r="H81" t="str">
        <f>IF(SUM('A3.2'!P99:T99)=5,'A3.2'!F99,"")</f>
        <v/>
      </c>
      <c r="I81" t="str">
        <f>IF(SUM('A3.2'!P99:T99)=5,'A3.2'!G99,"")</f>
        <v/>
      </c>
    </row>
    <row r="82" spans="1:9" x14ac:dyDescent="0.25">
      <c r="A82" t="str">
        <f>IF(SUM('A3.2'!P100:T100)=5,'Angaben KH-Standort'!$D$26,"")</f>
        <v/>
      </c>
      <c r="B82" t="str">
        <f>IF(SUM('A3.2'!P100:T100)=5,'Angaben KH-Standort'!$D$27,"")</f>
        <v/>
      </c>
      <c r="C82" t="str">
        <f>IF(SUM('A3.2'!P100:T100)=5,'Angaben KH-Standort'!$D$13,"")</f>
        <v/>
      </c>
      <c r="D82" t="str">
        <f>IF(SUM('A3.2'!P100:T100)=5,'A1'!$F95,"")</f>
        <v/>
      </c>
      <c r="E82" t="str">
        <f>IF(SUM('A3.2'!P100:T100)=5,'A3.2'!C100,"")</f>
        <v/>
      </c>
      <c r="F82" t="str">
        <f>IF(SUM('A3.2'!P100:T100)=5,'A3.2'!D100,"")</f>
        <v/>
      </c>
      <c r="G82" s="194" t="str">
        <f>IF(SUM('A3.2'!P100:T100)=5,'A3.2'!E100,"")</f>
        <v/>
      </c>
      <c r="H82" t="str">
        <f>IF(SUM('A3.2'!P100:T100)=5,'A3.2'!F100,"")</f>
        <v/>
      </c>
      <c r="I82" t="str">
        <f>IF(SUM('A3.2'!P100:T100)=5,'A3.2'!G100,"")</f>
        <v/>
      </c>
    </row>
    <row r="83" spans="1:9" x14ac:dyDescent="0.25">
      <c r="A83" t="str">
        <f>IF(SUM('A3.2'!P101:T101)=5,'Angaben KH-Standort'!$D$26,"")</f>
        <v/>
      </c>
      <c r="B83" t="str">
        <f>IF(SUM('A3.2'!P101:T101)=5,'Angaben KH-Standort'!$D$27,"")</f>
        <v/>
      </c>
      <c r="C83" t="str">
        <f>IF(SUM('A3.2'!P101:T101)=5,'Angaben KH-Standort'!$D$13,"")</f>
        <v/>
      </c>
      <c r="D83" t="str">
        <f>IF(SUM('A3.2'!P101:T101)=5,'A1'!$F96,"")</f>
        <v/>
      </c>
      <c r="E83" t="str">
        <f>IF(SUM('A3.2'!P101:T101)=5,'A3.2'!C101,"")</f>
        <v/>
      </c>
      <c r="F83" t="str">
        <f>IF(SUM('A3.2'!P101:T101)=5,'A3.2'!D101,"")</f>
        <v/>
      </c>
      <c r="G83" s="194" t="str">
        <f>IF(SUM('A3.2'!P101:T101)=5,'A3.2'!E101,"")</f>
        <v/>
      </c>
      <c r="H83" t="str">
        <f>IF(SUM('A3.2'!P101:T101)=5,'A3.2'!F101,"")</f>
        <v/>
      </c>
      <c r="I83" t="str">
        <f>IF(SUM('A3.2'!P101:T101)=5,'A3.2'!G101,"")</f>
        <v/>
      </c>
    </row>
    <row r="84" spans="1:9" x14ac:dyDescent="0.25">
      <c r="A84" t="str">
        <f>IF(SUM('A3.2'!P102:T102)=5,'Angaben KH-Standort'!$D$26,"")</f>
        <v/>
      </c>
      <c r="B84" t="str">
        <f>IF(SUM('A3.2'!P102:T102)=5,'Angaben KH-Standort'!$D$27,"")</f>
        <v/>
      </c>
      <c r="C84" t="str">
        <f>IF(SUM('A3.2'!P102:T102)=5,'Angaben KH-Standort'!$D$13,"")</f>
        <v/>
      </c>
      <c r="D84" t="str">
        <f>IF(SUM('A3.2'!P102:T102)=5,'A1'!$F97,"")</f>
        <v/>
      </c>
      <c r="E84" t="str">
        <f>IF(SUM('A3.2'!P102:T102)=5,'A3.2'!C102,"")</f>
        <v/>
      </c>
      <c r="F84" t="str">
        <f>IF(SUM('A3.2'!P102:T102)=5,'A3.2'!D102,"")</f>
        <v/>
      </c>
      <c r="G84" s="194" t="str">
        <f>IF(SUM('A3.2'!P102:T102)=5,'A3.2'!E102,"")</f>
        <v/>
      </c>
      <c r="H84" t="str">
        <f>IF(SUM('A3.2'!P102:T102)=5,'A3.2'!F102,"")</f>
        <v/>
      </c>
      <c r="I84" t="str">
        <f>IF(SUM('A3.2'!P102:T102)=5,'A3.2'!G102,"")</f>
        <v/>
      </c>
    </row>
    <row r="85" spans="1:9" x14ac:dyDescent="0.25">
      <c r="A85" t="str">
        <f>IF(SUM('A3.2'!P103:T103)=5,'Angaben KH-Standort'!$D$26,"")</f>
        <v/>
      </c>
      <c r="B85" t="str">
        <f>IF(SUM('A3.2'!P103:T103)=5,'Angaben KH-Standort'!$D$27,"")</f>
        <v/>
      </c>
      <c r="C85" t="str">
        <f>IF(SUM('A3.2'!P103:T103)=5,'Angaben KH-Standort'!$D$13,"")</f>
        <v/>
      </c>
      <c r="D85" t="str">
        <f>IF(SUM('A3.2'!P103:T103)=5,'A1'!$F98,"")</f>
        <v/>
      </c>
      <c r="E85" t="str">
        <f>IF(SUM('A3.2'!P103:T103)=5,'A3.2'!C103,"")</f>
        <v/>
      </c>
      <c r="F85" t="str">
        <f>IF(SUM('A3.2'!P103:T103)=5,'A3.2'!D103,"")</f>
        <v/>
      </c>
      <c r="G85" s="194" t="str">
        <f>IF(SUM('A3.2'!P103:T103)=5,'A3.2'!E103,"")</f>
        <v/>
      </c>
      <c r="H85" t="str">
        <f>IF(SUM('A3.2'!P103:T103)=5,'A3.2'!F103,"")</f>
        <v/>
      </c>
      <c r="I85" t="str">
        <f>IF(SUM('A3.2'!P103:T103)=5,'A3.2'!G103,"")</f>
        <v/>
      </c>
    </row>
    <row r="86" spans="1:9" x14ac:dyDescent="0.25">
      <c r="A86" t="str">
        <f>IF(SUM('A3.2'!P104:T104)=5,'Angaben KH-Standort'!$D$26,"")</f>
        <v/>
      </c>
      <c r="B86" t="str">
        <f>IF(SUM('A3.2'!P104:T104)=5,'Angaben KH-Standort'!$D$27,"")</f>
        <v/>
      </c>
      <c r="C86" t="str">
        <f>IF(SUM('A3.2'!P104:T104)=5,'Angaben KH-Standort'!$D$13,"")</f>
        <v/>
      </c>
      <c r="D86" t="str">
        <f>IF(SUM('A3.2'!P104:T104)=5,'A1'!$F99,"")</f>
        <v/>
      </c>
      <c r="E86" t="str">
        <f>IF(SUM('A3.2'!P104:T104)=5,'A3.2'!C104,"")</f>
        <v/>
      </c>
      <c r="F86" t="str">
        <f>IF(SUM('A3.2'!P104:T104)=5,'A3.2'!D104,"")</f>
        <v/>
      </c>
      <c r="G86" s="194" t="str">
        <f>IF(SUM('A3.2'!P104:T104)=5,'A3.2'!E104,"")</f>
        <v/>
      </c>
      <c r="H86" t="str">
        <f>IF(SUM('A3.2'!P104:T104)=5,'A3.2'!F104,"")</f>
        <v/>
      </c>
      <c r="I86" t="str">
        <f>IF(SUM('A3.2'!P104:T104)=5,'A3.2'!G104,"")</f>
        <v/>
      </c>
    </row>
    <row r="87" spans="1:9" x14ac:dyDescent="0.25">
      <c r="A87" t="str">
        <f>IF(SUM('A3.2'!P105:T105)=5,'Angaben KH-Standort'!$D$26,"")</f>
        <v/>
      </c>
      <c r="B87" t="str">
        <f>IF(SUM('A3.2'!P105:T105)=5,'Angaben KH-Standort'!$D$27,"")</f>
        <v/>
      </c>
      <c r="C87" t="str">
        <f>IF(SUM('A3.2'!P105:T105)=5,'Angaben KH-Standort'!$D$13,"")</f>
        <v/>
      </c>
      <c r="D87" t="str">
        <f>IF(SUM('A3.2'!P105:T105)=5,'A1'!$F100,"")</f>
        <v/>
      </c>
      <c r="E87" t="str">
        <f>IF(SUM('A3.2'!P105:T105)=5,'A3.2'!C105,"")</f>
        <v/>
      </c>
      <c r="F87" t="str">
        <f>IF(SUM('A3.2'!P105:T105)=5,'A3.2'!D105,"")</f>
        <v/>
      </c>
      <c r="G87" s="194" t="str">
        <f>IF(SUM('A3.2'!P105:T105)=5,'A3.2'!E105,"")</f>
        <v/>
      </c>
      <c r="H87" t="str">
        <f>IF(SUM('A3.2'!P105:T105)=5,'A3.2'!F105,"")</f>
        <v/>
      </c>
      <c r="I87" t="str">
        <f>IF(SUM('A3.2'!P105:T105)=5,'A3.2'!G105,"")</f>
        <v/>
      </c>
    </row>
    <row r="88" spans="1:9" x14ac:dyDescent="0.25">
      <c r="A88" t="str">
        <f>IF(SUM('A3.2'!P106:T106)=5,'Angaben KH-Standort'!$D$26,"")</f>
        <v/>
      </c>
      <c r="B88" t="str">
        <f>IF(SUM('A3.2'!P106:T106)=5,'Angaben KH-Standort'!$D$27,"")</f>
        <v/>
      </c>
      <c r="C88" t="str">
        <f>IF(SUM('A3.2'!P106:T106)=5,'Angaben KH-Standort'!$D$13,"")</f>
        <v/>
      </c>
      <c r="D88" t="str">
        <f>IF(SUM('A3.2'!P106:T106)=5,'A1'!$F101,"")</f>
        <v/>
      </c>
      <c r="E88" t="str">
        <f>IF(SUM('A3.2'!P106:T106)=5,'A3.2'!C106,"")</f>
        <v/>
      </c>
      <c r="F88" t="str">
        <f>IF(SUM('A3.2'!P106:T106)=5,'A3.2'!D106,"")</f>
        <v/>
      </c>
      <c r="G88" s="194" t="str">
        <f>IF(SUM('A3.2'!P106:T106)=5,'A3.2'!E106,"")</f>
        <v/>
      </c>
      <c r="H88" t="str">
        <f>IF(SUM('A3.2'!P106:T106)=5,'A3.2'!F106,"")</f>
        <v/>
      </c>
      <c r="I88" t="str">
        <f>IF(SUM('A3.2'!P106:T106)=5,'A3.2'!G106,"")</f>
        <v/>
      </c>
    </row>
    <row r="89" spans="1:9" x14ac:dyDescent="0.25">
      <c r="A89" t="str">
        <f>IF(SUM('A3.2'!P107:T107)=5,'Angaben KH-Standort'!$D$26,"")</f>
        <v/>
      </c>
      <c r="B89" t="str">
        <f>IF(SUM('A3.2'!P107:T107)=5,'Angaben KH-Standort'!$D$27,"")</f>
        <v/>
      </c>
      <c r="C89" t="str">
        <f>IF(SUM('A3.2'!P107:T107)=5,'Angaben KH-Standort'!$D$13,"")</f>
        <v/>
      </c>
      <c r="D89" t="str">
        <f>IF(SUM('A3.2'!P107:T107)=5,'A1'!$F102,"")</f>
        <v/>
      </c>
      <c r="E89" t="str">
        <f>IF(SUM('A3.2'!P107:T107)=5,'A3.2'!C107,"")</f>
        <v/>
      </c>
      <c r="F89" t="str">
        <f>IF(SUM('A3.2'!P107:T107)=5,'A3.2'!D107,"")</f>
        <v/>
      </c>
      <c r="G89" s="194" t="str">
        <f>IF(SUM('A3.2'!P107:T107)=5,'A3.2'!E107,"")</f>
        <v/>
      </c>
      <c r="H89" t="str">
        <f>IF(SUM('A3.2'!P107:T107)=5,'A3.2'!F107,"")</f>
        <v/>
      </c>
      <c r="I89" t="str">
        <f>IF(SUM('A3.2'!P107:T107)=5,'A3.2'!G107,"")</f>
        <v/>
      </c>
    </row>
    <row r="90" spans="1:9" x14ac:dyDescent="0.25">
      <c r="A90" t="str">
        <f>IF(SUM('A3.2'!P108:T108)=5,'Angaben KH-Standort'!$D$26,"")</f>
        <v/>
      </c>
      <c r="B90" t="str">
        <f>IF(SUM('A3.2'!P108:T108)=5,'Angaben KH-Standort'!$D$27,"")</f>
        <v/>
      </c>
      <c r="C90" t="str">
        <f>IF(SUM('A3.2'!P108:T108)=5,'Angaben KH-Standort'!$D$13,"")</f>
        <v/>
      </c>
      <c r="D90" t="str">
        <f>IF(SUM('A3.2'!P108:T108)=5,'A1'!$F103,"")</f>
        <v/>
      </c>
      <c r="E90" t="str">
        <f>IF(SUM('A3.2'!P108:T108)=5,'A3.2'!C108,"")</f>
        <v/>
      </c>
      <c r="F90" t="str">
        <f>IF(SUM('A3.2'!P108:T108)=5,'A3.2'!D108,"")</f>
        <v/>
      </c>
      <c r="G90" s="194" t="str">
        <f>IF(SUM('A3.2'!P108:T108)=5,'A3.2'!E108,"")</f>
        <v/>
      </c>
      <c r="H90" t="str">
        <f>IF(SUM('A3.2'!P108:T108)=5,'A3.2'!F108,"")</f>
        <v/>
      </c>
      <c r="I90" t="str">
        <f>IF(SUM('A3.2'!P108:T108)=5,'A3.2'!G108,"")</f>
        <v/>
      </c>
    </row>
    <row r="91" spans="1:9" x14ac:dyDescent="0.25">
      <c r="A91" t="str">
        <f>IF(SUM('A3.2'!P109:T109)=5,'Angaben KH-Standort'!$D$26,"")</f>
        <v/>
      </c>
      <c r="B91" t="str">
        <f>IF(SUM('A3.2'!P109:T109)=5,'Angaben KH-Standort'!$D$27,"")</f>
        <v/>
      </c>
      <c r="C91" t="str">
        <f>IF(SUM('A3.2'!P109:T109)=5,'Angaben KH-Standort'!$D$13,"")</f>
        <v/>
      </c>
      <c r="D91" t="str">
        <f>IF(SUM('A3.2'!P109:T109)=5,'A1'!$F104,"")</f>
        <v/>
      </c>
      <c r="E91" t="str">
        <f>IF(SUM('A3.2'!P109:T109)=5,'A3.2'!C109,"")</f>
        <v/>
      </c>
      <c r="F91" t="str">
        <f>IF(SUM('A3.2'!P109:T109)=5,'A3.2'!D109,"")</f>
        <v/>
      </c>
      <c r="G91" s="194" t="str">
        <f>IF(SUM('A3.2'!P109:T109)=5,'A3.2'!E109,"")</f>
        <v/>
      </c>
      <c r="H91" t="str">
        <f>IF(SUM('A3.2'!P109:T109)=5,'A3.2'!F109,"")</f>
        <v/>
      </c>
      <c r="I91" t="str">
        <f>IF(SUM('A3.2'!P109:T109)=5,'A3.2'!G109,"")</f>
        <v/>
      </c>
    </row>
    <row r="92" spans="1:9" x14ac:dyDescent="0.25">
      <c r="A92" t="str">
        <f>IF(SUM('A3.2'!P110:T110)=5,'Angaben KH-Standort'!$D$26,"")</f>
        <v/>
      </c>
      <c r="B92" t="str">
        <f>IF(SUM('A3.2'!P110:T110)=5,'Angaben KH-Standort'!$D$27,"")</f>
        <v/>
      </c>
      <c r="C92" t="str">
        <f>IF(SUM('A3.2'!P110:T110)=5,'Angaben KH-Standort'!$D$13,"")</f>
        <v/>
      </c>
      <c r="D92" t="str">
        <f>IF(SUM('A3.2'!P110:T110)=5,'A1'!$F105,"")</f>
        <v/>
      </c>
      <c r="E92" t="str">
        <f>IF(SUM('A3.2'!P110:T110)=5,'A3.2'!C110,"")</f>
        <v/>
      </c>
      <c r="F92" t="str">
        <f>IF(SUM('A3.2'!P110:T110)=5,'A3.2'!D110,"")</f>
        <v/>
      </c>
      <c r="G92" s="194" t="str">
        <f>IF(SUM('A3.2'!P110:T110)=5,'A3.2'!E110,"")</f>
        <v/>
      </c>
      <c r="H92" t="str">
        <f>IF(SUM('A3.2'!P110:T110)=5,'A3.2'!F110,"")</f>
        <v/>
      </c>
      <c r="I92" t="str">
        <f>IF(SUM('A3.2'!P110:T110)=5,'A3.2'!G110,"")</f>
        <v/>
      </c>
    </row>
    <row r="93" spans="1:9" x14ac:dyDescent="0.25">
      <c r="A93" t="str">
        <f>IF(SUM('A3.2'!P111:T111)=5,'Angaben KH-Standort'!$D$26,"")</f>
        <v/>
      </c>
      <c r="B93" t="str">
        <f>IF(SUM('A3.2'!P111:T111)=5,'Angaben KH-Standort'!$D$27,"")</f>
        <v/>
      </c>
      <c r="C93" t="str">
        <f>IF(SUM('A3.2'!P111:T111)=5,'Angaben KH-Standort'!$D$13,"")</f>
        <v/>
      </c>
      <c r="D93" t="str">
        <f>IF(SUM('A3.2'!P111:T111)=5,'A1'!$F106,"")</f>
        <v/>
      </c>
      <c r="E93" t="str">
        <f>IF(SUM('A3.2'!P111:T111)=5,'A3.2'!C111,"")</f>
        <v/>
      </c>
      <c r="F93" t="str">
        <f>IF(SUM('A3.2'!P111:T111)=5,'A3.2'!D111,"")</f>
        <v/>
      </c>
      <c r="G93" s="194" t="str">
        <f>IF(SUM('A3.2'!P111:T111)=5,'A3.2'!E111,"")</f>
        <v/>
      </c>
      <c r="H93" t="str">
        <f>IF(SUM('A3.2'!P111:T111)=5,'A3.2'!F111,"")</f>
        <v/>
      </c>
      <c r="I93" t="str">
        <f>IF(SUM('A3.2'!P111:T111)=5,'A3.2'!G111,"")</f>
        <v/>
      </c>
    </row>
    <row r="94" spans="1:9" x14ac:dyDescent="0.25">
      <c r="A94" t="str">
        <f>IF(SUM('A3.2'!P112:T112)=5,'Angaben KH-Standort'!$D$26,"")</f>
        <v/>
      </c>
      <c r="B94" t="str">
        <f>IF(SUM('A3.2'!P112:T112)=5,'Angaben KH-Standort'!$D$27,"")</f>
        <v/>
      </c>
      <c r="C94" t="str">
        <f>IF(SUM('A3.2'!P112:T112)=5,'Angaben KH-Standort'!$D$13,"")</f>
        <v/>
      </c>
      <c r="D94" t="str">
        <f>IF(SUM('A3.2'!P112:T112)=5,'A1'!$F107,"")</f>
        <v/>
      </c>
      <c r="E94" t="str">
        <f>IF(SUM('A3.2'!P112:T112)=5,'A3.2'!C112,"")</f>
        <v/>
      </c>
      <c r="F94" t="str">
        <f>IF(SUM('A3.2'!P112:T112)=5,'A3.2'!D112,"")</f>
        <v/>
      </c>
      <c r="G94" s="194" t="str">
        <f>IF(SUM('A3.2'!P112:T112)=5,'A3.2'!E112,"")</f>
        <v/>
      </c>
      <c r="H94" t="str">
        <f>IF(SUM('A3.2'!P112:T112)=5,'A3.2'!F112,"")</f>
        <v/>
      </c>
      <c r="I94" t="str">
        <f>IF(SUM('A3.2'!P112:T112)=5,'A3.2'!G112,"")</f>
        <v/>
      </c>
    </row>
    <row r="95" spans="1:9" x14ac:dyDescent="0.25">
      <c r="A95" t="str">
        <f>IF(SUM('A3.2'!P113:T113)=5,'Angaben KH-Standort'!$D$26,"")</f>
        <v/>
      </c>
      <c r="B95" t="str">
        <f>IF(SUM('A3.2'!P113:T113)=5,'Angaben KH-Standort'!$D$27,"")</f>
        <v/>
      </c>
      <c r="C95" t="str">
        <f>IF(SUM('A3.2'!P113:T113)=5,'Angaben KH-Standort'!$D$13,"")</f>
        <v/>
      </c>
      <c r="D95" t="str">
        <f>IF(SUM('A3.2'!P113:T113)=5,'A1'!$F108,"")</f>
        <v/>
      </c>
      <c r="E95" t="str">
        <f>IF(SUM('A3.2'!P113:T113)=5,'A3.2'!C113,"")</f>
        <v/>
      </c>
      <c r="F95" t="str">
        <f>IF(SUM('A3.2'!P113:T113)=5,'A3.2'!D113,"")</f>
        <v/>
      </c>
      <c r="G95" s="194" t="str">
        <f>IF(SUM('A3.2'!P113:T113)=5,'A3.2'!E113,"")</f>
        <v/>
      </c>
      <c r="H95" t="str">
        <f>IF(SUM('A3.2'!P113:T113)=5,'A3.2'!F113,"")</f>
        <v/>
      </c>
      <c r="I95" t="str">
        <f>IF(SUM('A3.2'!P113:T113)=5,'A3.2'!G113,"")</f>
        <v/>
      </c>
    </row>
    <row r="96" spans="1:9" x14ac:dyDescent="0.25">
      <c r="A96" t="str">
        <f>IF(SUM('A3.2'!P114:T114)=5,'Angaben KH-Standort'!$D$26,"")</f>
        <v/>
      </c>
      <c r="B96" t="str">
        <f>IF(SUM('A3.2'!P114:T114)=5,'Angaben KH-Standort'!$D$27,"")</f>
        <v/>
      </c>
      <c r="C96" t="str">
        <f>IF(SUM('A3.2'!P114:T114)=5,'Angaben KH-Standort'!$D$13,"")</f>
        <v/>
      </c>
      <c r="D96" t="str">
        <f>IF(SUM('A3.2'!P114:T114)=5,'A1'!$F109,"")</f>
        <v/>
      </c>
      <c r="E96" t="str">
        <f>IF(SUM('A3.2'!P114:T114)=5,'A3.2'!C114,"")</f>
        <v/>
      </c>
      <c r="F96" t="str">
        <f>IF(SUM('A3.2'!P114:T114)=5,'A3.2'!D114,"")</f>
        <v/>
      </c>
      <c r="G96" s="194" t="str">
        <f>IF(SUM('A3.2'!P114:T114)=5,'A3.2'!E114,"")</f>
        <v/>
      </c>
      <c r="H96" t="str">
        <f>IF(SUM('A3.2'!P114:T114)=5,'A3.2'!F114,"")</f>
        <v/>
      </c>
      <c r="I96" t="str">
        <f>IF(SUM('A3.2'!P114:T114)=5,'A3.2'!G114,"")</f>
        <v/>
      </c>
    </row>
    <row r="97" spans="1:9" x14ac:dyDescent="0.25">
      <c r="A97" t="str">
        <f>IF(SUM('A3.2'!P115:T115)=5,'Angaben KH-Standort'!$D$26,"")</f>
        <v/>
      </c>
      <c r="B97" t="str">
        <f>IF(SUM('A3.2'!P115:T115)=5,'Angaben KH-Standort'!$D$27,"")</f>
        <v/>
      </c>
      <c r="C97" t="str">
        <f>IF(SUM('A3.2'!P115:T115)=5,'Angaben KH-Standort'!$D$13,"")</f>
        <v/>
      </c>
      <c r="D97" t="str">
        <f>IF(SUM('A3.2'!P115:T115)=5,'A1'!$F110,"")</f>
        <v/>
      </c>
      <c r="E97" t="str">
        <f>IF(SUM('A3.2'!P115:T115)=5,'A3.2'!C115,"")</f>
        <v/>
      </c>
      <c r="F97" t="str">
        <f>IF(SUM('A3.2'!P115:T115)=5,'A3.2'!D115,"")</f>
        <v/>
      </c>
      <c r="G97" s="194" t="str">
        <f>IF(SUM('A3.2'!P115:T115)=5,'A3.2'!E115,"")</f>
        <v/>
      </c>
      <c r="H97" t="str">
        <f>IF(SUM('A3.2'!P115:T115)=5,'A3.2'!F115,"")</f>
        <v/>
      </c>
      <c r="I97" t="str">
        <f>IF(SUM('A3.2'!P115:T115)=5,'A3.2'!G115,"")</f>
        <v/>
      </c>
    </row>
    <row r="98" spans="1:9" x14ac:dyDescent="0.25">
      <c r="A98" t="str">
        <f>IF(SUM('A3.2'!P116:T116)=5,'Angaben KH-Standort'!$D$26,"")</f>
        <v/>
      </c>
      <c r="B98" t="str">
        <f>IF(SUM('A3.2'!P116:T116)=5,'Angaben KH-Standort'!$D$27,"")</f>
        <v/>
      </c>
      <c r="C98" t="str">
        <f>IF(SUM('A3.2'!P116:T116)=5,'Angaben KH-Standort'!$D$13,"")</f>
        <v/>
      </c>
      <c r="D98" t="str">
        <f>IF(SUM('A3.2'!P116:T116)=5,'A1'!$F111,"")</f>
        <v/>
      </c>
      <c r="E98" t="str">
        <f>IF(SUM('A3.2'!P116:T116)=5,'A3.2'!C116,"")</f>
        <v/>
      </c>
      <c r="F98" t="str">
        <f>IF(SUM('A3.2'!P116:T116)=5,'A3.2'!D116,"")</f>
        <v/>
      </c>
      <c r="G98" s="194" t="str">
        <f>IF(SUM('A3.2'!P116:T116)=5,'A3.2'!E116,"")</f>
        <v/>
      </c>
      <c r="H98" t="str">
        <f>IF(SUM('A3.2'!P116:T116)=5,'A3.2'!F116,"")</f>
        <v/>
      </c>
      <c r="I98" t="str">
        <f>IF(SUM('A3.2'!P116:T116)=5,'A3.2'!G116,"")</f>
        <v/>
      </c>
    </row>
    <row r="99" spans="1:9" x14ac:dyDescent="0.25">
      <c r="A99" t="str">
        <f>IF(SUM('A3.2'!P117:T117)=5,'Angaben KH-Standort'!$D$26,"")</f>
        <v/>
      </c>
      <c r="B99" t="str">
        <f>IF(SUM('A3.2'!P117:T117)=5,'Angaben KH-Standort'!$D$27,"")</f>
        <v/>
      </c>
      <c r="C99" t="str">
        <f>IF(SUM('A3.2'!P117:T117)=5,'Angaben KH-Standort'!$D$13,"")</f>
        <v/>
      </c>
      <c r="D99" t="str">
        <f>IF(SUM('A3.2'!P117:T117)=5,'A1'!$F112,"")</f>
        <v/>
      </c>
      <c r="E99" t="str">
        <f>IF(SUM('A3.2'!P117:T117)=5,'A3.2'!C117,"")</f>
        <v/>
      </c>
      <c r="F99" t="str">
        <f>IF(SUM('A3.2'!P117:T117)=5,'A3.2'!D117,"")</f>
        <v/>
      </c>
      <c r="G99" s="194" t="str">
        <f>IF(SUM('A3.2'!P117:T117)=5,'A3.2'!E117,"")</f>
        <v/>
      </c>
      <c r="H99" t="str">
        <f>IF(SUM('A3.2'!P117:T117)=5,'A3.2'!F117,"")</f>
        <v/>
      </c>
      <c r="I99" t="str">
        <f>IF(SUM('A3.2'!P117:T117)=5,'A3.2'!G117,"")</f>
        <v/>
      </c>
    </row>
    <row r="100" spans="1:9" x14ac:dyDescent="0.25">
      <c r="A100" t="str">
        <f>IF(SUM('A3.2'!P118:T118)=5,'Angaben KH-Standort'!$D$26,"")</f>
        <v/>
      </c>
      <c r="B100" t="str">
        <f>IF(SUM('A3.2'!P118:T118)=5,'Angaben KH-Standort'!$D$27,"")</f>
        <v/>
      </c>
      <c r="C100" t="str">
        <f>IF(SUM('A3.2'!P118:T118)=5,'Angaben KH-Standort'!$D$13,"")</f>
        <v/>
      </c>
      <c r="D100" t="str">
        <f>IF(SUM('A3.2'!P118:T118)=5,'A1'!$F113,"")</f>
        <v/>
      </c>
      <c r="E100" t="str">
        <f>IF(SUM('A3.2'!P118:T118)=5,'A3.2'!C118,"")</f>
        <v/>
      </c>
      <c r="F100" t="str">
        <f>IF(SUM('A3.2'!P118:T118)=5,'A3.2'!D118,"")</f>
        <v/>
      </c>
      <c r="G100" s="194" t="str">
        <f>IF(SUM('A3.2'!P118:T118)=5,'A3.2'!E118,"")</f>
        <v/>
      </c>
      <c r="H100" t="str">
        <f>IF(SUM('A3.2'!P118:T118)=5,'A3.2'!F118,"")</f>
        <v/>
      </c>
      <c r="I100" t="str">
        <f>IF(SUM('A3.2'!P118:T118)=5,'A3.2'!G118,"")</f>
        <v/>
      </c>
    </row>
    <row r="101" spans="1:9" x14ac:dyDescent="0.25">
      <c r="A101" t="str">
        <f>IF(SUM('A3.2'!P119:T119)=5,'Angaben KH-Standort'!$D$26,"")</f>
        <v/>
      </c>
      <c r="B101" t="str">
        <f>IF(SUM('A3.2'!P119:T119)=5,'Angaben KH-Standort'!$D$27,"")</f>
        <v/>
      </c>
      <c r="C101" t="str">
        <f>IF(SUM('A3.2'!P119:T119)=5,'Angaben KH-Standort'!$D$13,"")</f>
        <v/>
      </c>
      <c r="D101" t="str">
        <f>IF(SUM('A3.2'!P119:T119)=5,'A1'!$F114,"")</f>
        <v/>
      </c>
      <c r="E101" t="str">
        <f>IF(SUM('A3.2'!P119:T119)=5,'A3.2'!C119,"")</f>
        <v/>
      </c>
      <c r="F101" t="str">
        <f>IF(SUM('A3.2'!P119:T119)=5,'A3.2'!D119,"")</f>
        <v/>
      </c>
      <c r="G101" s="194" t="str">
        <f>IF(SUM('A3.2'!P119:T119)=5,'A3.2'!E119,"")</f>
        <v/>
      </c>
      <c r="H101" t="str">
        <f>IF(SUM('A3.2'!P119:T119)=5,'A3.2'!F119,"")</f>
        <v/>
      </c>
      <c r="I101" t="str">
        <f>IF(SUM('A3.2'!P119:T119)=5,'A3.2'!G119,"")</f>
        <v/>
      </c>
    </row>
    <row r="102" spans="1:9" x14ac:dyDescent="0.25">
      <c r="A102" t="str">
        <f>IF(SUM('A3.2'!P120:T120)=5,'Angaben KH-Standort'!$D$26,"")</f>
        <v/>
      </c>
      <c r="B102" t="str">
        <f>IF(SUM('A3.2'!P120:T120)=5,'Angaben KH-Standort'!$D$27,"")</f>
        <v/>
      </c>
      <c r="C102" t="str">
        <f>IF(SUM('A3.2'!P120:T120)=5,'Angaben KH-Standort'!$D$13,"")</f>
        <v/>
      </c>
      <c r="D102" t="str">
        <f>IF(SUM('A3.2'!P120:T120)=5,'A1'!$F115,"")</f>
        <v/>
      </c>
      <c r="E102" t="str">
        <f>IF(SUM('A3.2'!P120:T120)=5,'A3.2'!C120,"")</f>
        <v/>
      </c>
      <c r="F102" t="str">
        <f>IF(SUM('A3.2'!P120:T120)=5,'A3.2'!D120,"")</f>
        <v/>
      </c>
      <c r="G102" s="194" t="str">
        <f>IF(SUM('A3.2'!P120:T120)=5,'A3.2'!E120,"")</f>
        <v/>
      </c>
      <c r="H102" t="str">
        <f>IF(SUM('A3.2'!P120:T120)=5,'A3.2'!F120,"")</f>
        <v/>
      </c>
      <c r="I102" t="str">
        <f>IF(SUM('A3.2'!P120:T120)=5,'A3.2'!G120,"")</f>
        <v/>
      </c>
    </row>
    <row r="103" spans="1:9" x14ac:dyDescent="0.25">
      <c r="A103" t="str">
        <f>IF(SUM('A3.2'!P121:T121)=5,'Angaben KH-Standort'!$D$26,"")</f>
        <v/>
      </c>
      <c r="B103" t="str">
        <f>IF(SUM('A3.2'!P121:T121)=5,'Angaben KH-Standort'!$D$27,"")</f>
        <v/>
      </c>
      <c r="C103" t="str">
        <f>IF(SUM('A3.2'!P121:T121)=5,'Angaben KH-Standort'!$D$13,"")</f>
        <v/>
      </c>
      <c r="D103" t="str">
        <f>IF(SUM('A3.2'!P121:T121)=5,'A1'!$F116,"")</f>
        <v/>
      </c>
      <c r="E103" t="str">
        <f>IF(SUM('A3.2'!P121:T121)=5,'A3.2'!C121,"")</f>
        <v/>
      </c>
      <c r="F103" t="str">
        <f>IF(SUM('A3.2'!P121:T121)=5,'A3.2'!D121,"")</f>
        <v/>
      </c>
      <c r="G103" s="194" t="str">
        <f>IF(SUM('A3.2'!P121:T121)=5,'A3.2'!E121,"")</f>
        <v/>
      </c>
      <c r="H103" t="str">
        <f>IF(SUM('A3.2'!P121:T121)=5,'A3.2'!F121,"")</f>
        <v/>
      </c>
      <c r="I103" t="str">
        <f>IF(SUM('A3.2'!P121:T121)=5,'A3.2'!G121,"")</f>
        <v/>
      </c>
    </row>
    <row r="104" spans="1:9" x14ac:dyDescent="0.25">
      <c r="A104" t="str">
        <f>IF(SUM('A3.2'!P122:T122)=5,'Angaben KH-Standort'!$D$26,"")</f>
        <v/>
      </c>
      <c r="B104" t="str">
        <f>IF(SUM('A3.2'!P122:T122)=5,'Angaben KH-Standort'!$D$27,"")</f>
        <v/>
      </c>
      <c r="C104" t="str">
        <f>IF(SUM('A3.2'!P122:T122)=5,'Angaben KH-Standort'!$D$13,"")</f>
        <v/>
      </c>
      <c r="D104" t="str">
        <f>IF(SUM('A3.2'!P122:T122)=5,'A1'!$F117,"")</f>
        <v/>
      </c>
      <c r="E104" t="str">
        <f>IF(SUM('A3.2'!P122:T122)=5,'A3.2'!C122,"")</f>
        <v/>
      </c>
      <c r="F104" t="str">
        <f>IF(SUM('A3.2'!P122:T122)=5,'A3.2'!D122,"")</f>
        <v/>
      </c>
      <c r="G104" s="194" t="str">
        <f>IF(SUM('A3.2'!P122:T122)=5,'A3.2'!E122,"")</f>
        <v/>
      </c>
      <c r="H104" t="str">
        <f>IF(SUM('A3.2'!P122:T122)=5,'A3.2'!F122,"")</f>
        <v/>
      </c>
      <c r="I104" t="str">
        <f>IF(SUM('A3.2'!P122:T122)=5,'A3.2'!G122,"")</f>
        <v/>
      </c>
    </row>
    <row r="105" spans="1:9" x14ac:dyDescent="0.25">
      <c r="A105" t="str">
        <f>IF(SUM('A3.2'!P123:T123)=5,'Angaben KH-Standort'!$D$26,"")</f>
        <v/>
      </c>
      <c r="B105" t="str">
        <f>IF(SUM('A3.2'!P123:T123)=5,'Angaben KH-Standort'!$D$27,"")</f>
        <v/>
      </c>
      <c r="C105" t="str">
        <f>IF(SUM('A3.2'!P123:T123)=5,'Angaben KH-Standort'!$D$13,"")</f>
        <v/>
      </c>
      <c r="D105" t="str">
        <f>IF(SUM('A3.2'!P123:T123)=5,'A1'!$F118,"")</f>
        <v/>
      </c>
      <c r="E105" t="str">
        <f>IF(SUM('A3.2'!P123:T123)=5,'A3.2'!C123,"")</f>
        <v/>
      </c>
      <c r="F105" t="str">
        <f>IF(SUM('A3.2'!P123:T123)=5,'A3.2'!D123,"")</f>
        <v/>
      </c>
      <c r="G105" s="194" t="str">
        <f>IF(SUM('A3.2'!P123:T123)=5,'A3.2'!E123,"")</f>
        <v/>
      </c>
      <c r="H105" t="str">
        <f>IF(SUM('A3.2'!P123:T123)=5,'A3.2'!F123,"")</f>
        <v/>
      </c>
      <c r="I105" t="str">
        <f>IF(SUM('A3.2'!P123:T123)=5,'A3.2'!G123,"")</f>
        <v/>
      </c>
    </row>
    <row r="106" spans="1:9" x14ac:dyDescent="0.25">
      <c r="A106" t="str">
        <f>IF(SUM('A3.2'!P124:T124)=5,'Angaben KH-Standort'!$D$26,"")</f>
        <v/>
      </c>
      <c r="B106" t="str">
        <f>IF(SUM('A3.2'!P124:T124)=5,'Angaben KH-Standort'!$D$27,"")</f>
        <v/>
      </c>
      <c r="C106" t="str">
        <f>IF(SUM('A3.2'!P124:T124)=5,'Angaben KH-Standort'!$D$13,"")</f>
        <v/>
      </c>
      <c r="D106" t="str">
        <f>IF(SUM('A3.2'!P124:T124)=5,'A1'!$F119,"")</f>
        <v/>
      </c>
      <c r="E106" t="str">
        <f>IF(SUM('A3.2'!P124:T124)=5,'A3.2'!C124,"")</f>
        <v/>
      </c>
      <c r="F106" t="str">
        <f>IF(SUM('A3.2'!P124:T124)=5,'A3.2'!D124,"")</f>
        <v/>
      </c>
      <c r="G106" s="194" t="str">
        <f>IF(SUM('A3.2'!P124:T124)=5,'A3.2'!E124,"")</f>
        <v/>
      </c>
      <c r="H106" t="str">
        <f>IF(SUM('A3.2'!P124:T124)=5,'A3.2'!F124,"")</f>
        <v/>
      </c>
      <c r="I106" t="str">
        <f>IF(SUM('A3.2'!P124:T124)=5,'A3.2'!G124,"")</f>
        <v/>
      </c>
    </row>
    <row r="107" spans="1:9" x14ac:dyDescent="0.25">
      <c r="A107" t="str">
        <f>IF(SUM('A3.2'!P125:T125)=5,'Angaben KH-Standort'!$D$26,"")</f>
        <v/>
      </c>
      <c r="B107" t="str">
        <f>IF(SUM('A3.2'!P125:T125)=5,'Angaben KH-Standort'!$D$27,"")</f>
        <v/>
      </c>
      <c r="C107" t="str">
        <f>IF(SUM('A3.2'!P125:T125)=5,'Angaben KH-Standort'!$D$13,"")</f>
        <v/>
      </c>
      <c r="D107" t="str">
        <f>IF(SUM('A3.2'!P125:T125)=5,'A1'!$F120,"")</f>
        <v/>
      </c>
      <c r="E107" t="str">
        <f>IF(SUM('A3.2'!P125:T125)=5,'A3.2'!C125,"")</f>
        <v/>
      </c>
      <c r="F107" t="str">
        <f>IF(SUM('A3.2'!P125:T125)=5,'A3.2'!D125,"")</f>
        <v/>
      </c>
      <c r="G107" s="194" t="str">
        <f>IF(SUM('A3.2'!P125:T125)=5,'A3.2'!E125,"")</f>
        <v/>
      </c>
      <c r="H107" t="str">
        <f>IF(SUM('A3.2'!P125:T125)=5,'A3.2'!F125,"")</f>
        <v/>
      </c>
      <c r="I107" t="str">
        <f>IF(SUM('A3.2'!P125:T125)=5,'A3.2'!G125,"")</f>
        <v/>
      </c>
    </row>
    <row r="108" spans="1:9" x14ac:dyDescent="0.25">
      <c r="A108" t="str">
        <f>IF(SUM('A3.2'!P126:T126)=5,'Angaben KH-Standort'!$D$26,"")</f>
        <v/>
      </c>
      <c r="B108" t="str">
        <f>IF(SUM('A3.2'!P126:T126)=5,'Angaben KH-Standort'!$D$27,"")</f>
        <v/>
      </c>
      <c r="C108" t="str">
        <f>IF(SUM('A3.2'!P126:T126)=5,'Angaben KH-Standort'!$D$13,"")</f>
        <v/>
      </c>
      <c r="D108" t="str">
        <f>IF(SUM('A3.2'!P126:T126)=5,'A1'!$F121,"")</f>
        <v/>
      </c>
      <c r="E108" t="str">
        <f>IF(SUM('A3.2'!P126:T126)=5,'A3.2'!C126,"")</f>
        <v/>
      </c>
      <c r="F108" t="str">
        <f>IF(SUM('A3.2'!P126:T126)=5,'A3.2'!D126,"")</f>
        <v/>
      </c>
      <c r="G108" s="194" t="str">
        <f>IF(SUM('A3.2'!P126:T126)=5,'A3.2'!E126,"")</f>
        <v/>
      </c>
      <c r="H108" t="str">
        <f>IF(SUM('A3.2'!P126:T126)=5,'A3.2'!F126,"")</f>
        <v/>
      </c>
      <c r="I108" t="str">
        <f>IF(SUM('A3.2'!P126:T126)=5,'A3.2'!G126,"")</f>
        <v/>
      </c>
    </row>
    <row r="109" spans="1:9" x14ac:dyDescent="0.25">
      <c r="A109" t="str">
        <f>IF(SUM('A3.2'!P127:T127)=5,'Angaben KH-Standort'!$D$26,"")</f>
        <v/>
      </c>
      <c r="B109" t="str">
        <f>IF(SUM('A3.2'!P127:T127)=5,'Angaben KH-Standort'!$D$27,"")</f>
        <v/>
      </c>
      <c r="C109" t="str">
        <f>IF(SUM('A3.2'!P127:T127)=5,'Angaben KH-Standort'!$D$13,"")</f>
        <v/>
      </c>
      <c r="D109" t="str">
        <f>IF(SUM('A3.2'!P127:T127)=5,'A1'!$F122,"")</f>
        <v/>
      </c>
      <c r="E109" t="str">
        <f>IF(SUM('A3.2'!P127:T127)=5,'A3.2'!C127,"")</f>
        <v/>
      </c>
      <c r="F109" t="str">
        <f>IF(SUM('A3.2'!P127:T127)=5,'A3.2'!D127,"")</f>
        <v/>
      </c>
      <c r="G109" s="194" t="str">
        <f>IF(SUM('A3.2'!P127:T127)=5,'A3.2'!E127,"")</f>
        <v/>
      </c>
      <c r="H109" t="str">
        <f>IF(SUM('A3.2'!P127:T127)=5,'A3.2'!F127,"")</f>
        <v/>
      </c>
      <c r="I109" t="str">
        <f>IF(SUM('A3.2'!P127:T127)=5,'A3.2'!G127,"")</f>
        <v/>
      </c>
    </row>
    <row r="110" spans="1:9" x14ac:dyDescent="0.25">
      <c r="A110" t="str">
        <f>IF(SUM('A3.2'!P128:T128)=5,'Angaben KH-Standort'!$D$26,"")</f>
        <v/>
      </c>
      <c r="B110" t="str">
        <f>IF(SUM('A3.2'!P128:T128)=5,'Angaben KH-Standort'!$D$27,"")</f>
        <v/>
      </c>
      <c r="C110" t="str">
        <f>IF(SUM('A3.2'!P128:T128)=5,'Angaben KH-Standort'!$D$13,"")</f>
        <v/>
      </c>
      <c r="D110" t="str">
        <f>IF(SUM('A3.2'!P128:T128)=5,'A1'!$F123,"")</f>
        <v/>
      </c>
      <c r="E110" t="str">
        <f>IF(SUM('A3.2'!P128:T128)=5,'A3.2'!C128,"")</f>
        <v/>
      </c>
      <c r="F110" t="str">
        <f>IF(SUM('A3.2'!P128:T128)=5,'A3.2'!D128,"")</f>
        <v/>
      </c>
      <c r="G110" s="194" t="str">
        <f>IF(SUM('A3.2'!P128:T128)=5,'A3.2'!E128,"")</f>
        <v/>
      </c>
      <c r="H110" t="str">
        <f>IF(SUM('A3.2'!P128:T128)=5,'A3.2'!F128,"")</f>
        <v/>
      </c>
      <c r="I110" t="str">
        <f>IF(SUM('A3.2'!P128:T128)=5,'A3.2'!G128,"")</f>
        <v/>
      </c>
    </row>
    <row r="111" spans="1:9" x14ac:dyDescent="0.25">
      <c r="A111" t="str">
        <f>IF(SUM('A3.2'!P129:T129)=5,'Angaben KH-Standort'!$D$26,"")</f>
        <v/>
      </c>
      <c r="B111" t="str">
        <f>IF(SUM('A3.2'!P129:T129)=5,'Angaben KH-Standort'!$D$27,"")</f>
        <v/>
      </c>
      <c r="C111" t="str">
        <f>IF(SUM('A3.2'!P129:T129)=5,'Angaben KH-Standort'!$D$13,"")</f>
        <v/>
      </c>
      <c r="D111" t="str">
        <f>IF(SUM('A3.2'!P129:T129)=5,'A1'!$F124,"")</f>
        <v/>
      </c>
      <c r="E111" t="str">
        <f>IF(SUM('A3.2'!P129:T129)=5,'A3.2'!C129,"")</f>
        <v/>
      </c>
      <c r="F111" t="str">
        <f>IF(SUM('A3.2'!P129:T129)=5,'A3.2'!D129,"")</f>
        <v/>
      </c>
      <c r="G111" s="194" t="str">
        <f>IF(SUM('A3.2'!P129:T129)=5,'A3.2'!E129,"")</f>
        <v/>
      </c>
      <c r="H111" t="str">
        <f>IF(SUM('A3.2'!P129:T129)=5,'A3.2'!F129,"")</f>
        <v/>
      </c>
      <c r="I111" t="str">
        <f>IF(SUM('A3.2'!P129:T129)=5,'A3.2'!G129,"")</f>
        <v/>
      </c>
    </row>
    <row r="112" spans="1:9" x14ac:dyDescent="0.25">
      <c r="A112" t="str">
        <f>IF(SUM('A3.2'!P130:T130)=5,'Angaben KH-Standort'!$D$26,"")</f>
        <v/>
      </c>
      <c r="B112" t="str">
        <f>IF(SUM('A3.2'!P130:T130)=5,'Angaben KH-Standort'!$D$27,"")</f>
        <v/>
      </c>
      <c r="C112" t="str">
        <f>IF(SUM('A3.2'!P130:T130)=5,'Angaben KH-Standort'!$D$13,"")</f>
        <v/>
      </c>
      <c r="D112" t="str">
        <f>IF(SUM('A3.2'!P130:T130)=5,'A1'!$F125,"")</f>
        <v/>
      </c>
      <c r="E112" t="str">
        <f>IF(SUM('A3.2'!P130:T130)=5,'A3.2'!C130,"")</f>
        <v/>
      </c>
      <c r="F112" t="str">
        <f>IF(SUM('A3.2'!P130:T130)=5,'A3.2'!D130,"")</f>
        <v/>
      </c>
      <c r="G112" s="194" t="str">
        <f>IF(SUM('A3.2'!P130:T130)=5,'A3.2'!E130,"")</f>
        <v/>
      </c>
      <c r="H112" t="str">
        <f>IF(SUM('A3.2'!P130:T130)=5,'A3.2'!F130,"")</f>
        <v/>
      </c>
      <c r="I112" t="str">
        <f>IF(SUM('A3.2'!P130:T130)=5,'A3.2'!G130,"")</f>
        <v/>
      </c>
    </row>
    <row r="113" spans="1:9" x14ac:dyDescent="0.25">
      <c r="A113" t="str">
        <f>IF(SUM('A3.2'!P131:T131)=5,'Angaben KH-Standort'!$D$26,"")</f>
        <v/>
      </c>
      <c r="B113" t="str">
        <f>IF(SUM('A3.2'!P131:T131)=5,'Angaben KH-Standort'!$D$27,"")</f>
        <v/>
      </c>
      <c r="C113" t="str">
        <f>IF(SUM('A3.2'!P131:T131)=5,'Angaben KH-Standort'!$D$13,"")</f>
        <v/>
      </c>
      <c r="D113" t="str">
        <f>IF(SUM('A3.2'!P131:T131)=5,'A1'!$F126,"")</f>
        <v/>
      </c>
      <c r="E113" t="str">
        <f>IF(SUM('A3.2'!P131:T131)=5,'A3.2'!C131,"")</f>
        <v/>
      </c>
      <c r="F113" t="str">
        <f>IF(SUM('A3.2'!P131:T131)=5,'A3.2'!D131,"")</f>
        <v/>
      </c>
      <c r="G113" s="194" t="str">
        <f>IF(SUM('A3.2'!P131:T131)=5,'A3.2'!E131,"")</f>
        <v/>
      </c>
      <c r="H113" t="str">
        <f>IF(SUM('A3.2'!P131:T131)=5,'A3.2'!F131,"")</f>
        <v/>
      </c>
      <c r="I113" t="str">
        <f>IF(SUM('A3.2'!P131:T131)=5,'A3.2'!G131,"")</f>
        <v/>
      </c>
    </row>
    <row r="114" spans="1:9" x14ac:dyDescent="0.25">
      <c r="A114" t="str">
        <f>IF(SUM('A3.2'!P132:T132)=5,'Angaben KH-Standort'!$D$26,"")</f>
        <v/>
      </c>
      <c r="B114" t="str">
        <f>IF(SUM('A3.2'!P132:T132)=5,'Angaben KH-Standort'!$D$27,"")</f>
        <v/>
      </c>
      <c r="C114" t="str">
        <f>IF(SUM('A3.2'!P132:T132)=5,'Angaben KH-Standort'!$D$13,"")</f>
        <v/>
      </c>
      <c r="D114" t="str">
        <f>IF(SUM('A3.2'!P132:T132)=5,'A1'!$F127,"")</f>
        <v/>
      </c>
      <c r="E114" t="str">
        <f>IF(SUM('A3.2'!P132:T132)=5,'A3.2'!C132,"")</f>
        <v/>
      </c>
      <c r="F114" t="str">
        <f>IF(SUM('A3.2'!P132:T132)=5,'A3.2'!D132,"")</f>
        <v/>
      </c>
      <c r="G114" s="194" t="str">
        <f>IF(SUM('A3.2'!P132:T132)=5,'A3.2'!E132,"")</f>
        <v/>
      </c>
      <c r="H114" t="str">
        <f>IF(SUM('A3.2'!P132:T132)=5,'A3.2'!F132,"")</f>
        <v/>
      </c>
      <c r="I114" t="str">
        <f>IF(SUM('A3.2'!P132:T132)=5,'A3.2'!G132,"")</f>
        <v/>
      </c>
    </row>
    <row r="115" spans="1:9" x14ac:dyDescent="0.25">
      <c r="A115" t="str">
        <f>IF(SUM('A3.2'!P133:T133)=5,'Angaben KH-Standort'!$D$26,"")</f>
        <v/>
      </c>
      <c r="B115" t="str">
        <f>IF(SUM('A3.2'!P133:T133)=5,'Angaben KH-Standort'!$D$27,"")</f>
        <v/>
      </c>
      <c r="C115" t="str">
        <f>IF(SUM('A3.2'!P133:T133)=5,'Angaben KH-Standort'!$D$13,"")</f>
        <v/>
      </c>
      <c r="D115" t="str">
        <f>IF(SUM('A3.2'!P133:T133)=5,'A1'!$F128,"")</f>
        <v/>
      </c>
      <c r="E115" t="str">
        <f>IF(SUM('A3.2'!P133:T133)=5,'A3.2'!C133,"")</f>
        <v/>
      </c>
      <c r="F115" t="str">
        <f>IF(SUM('A3.2'!P133:T133)=5,'A3.2'!D133,"")</f>
        <v/>
      </c>
      <c r="G115" s="194" t="str">
        <f>IF(SUM('A3.2'!P133:T133)=5,'A3.2'!E133,"")</f>
        <v/>
      </c>
      <c r="H115" t="str">
        <f>IF(SUM('A3.2'!P133:T133)=5,'A3.2'!F133,"")</f>
        <v/>
      </c>
      <c r="I115" t="str">
        <f>IF(SUM('A3.2'!P133:T133)=5,'A3.2'!G133,"")</f>
        <v/>
      </c>
    </row>
    <row r="116" spans="1:9" x14ac:dyDescent="0.25">
      <c r="A116" t="str">
        <f>IF(SUM('A3.2'!P134:T134)=5,'Angaben KH-Standort'!$D$26,"")</f>
        <v/>
      </c>
      <c r="B116" t="str">
        <f>IF(SUM('A3.2'!P134:T134)=5,'Angaben KH-Standort'!$D$27,"")</f>
        <v/>
      </c>
      <c r="C116" t="str">
        <f>IF(SUM('A3.2'!P134:T134)=5,'Angaben KH-Standort'!$D$13,"")</f>
        <v/>
      </c>
      <c r="D116" t="str">
        <f>IF(SUM('A3.2'!P134:T134)=5,'A1'!$F129,"")</f>
        <v/>
      </c>
      <c r="E116" t="str">
        <f>IF(SUM('A3.2'!P134:T134)=5,'A3.2'!C134,"")</f>
        <v/>
      </c>
      <c r="F116" t="str">
        <f>IF(SUM('A3.2'!P134:T134)=5,'A3.2'!D134,"")</f>
        <v/>
      </c>
      <c r="G116" s="194" t="str">
        <f>IF(SUM('A3.2'!P134:T134)=5,'A3.2'!E134,"")</f>
        <v/>
      </c>
      <c r="H116" t="str">
        <f>IF(SUM('A3.2'!P134:T134)=5,'A3.2'!F134,"")</f>
        <v/>
      </c>
      <c r="I116" t="str">
        <f>IF(SUM('A3.2'!P134:T134)=5,'A3.2'!G134,"")</f>
        <v/>
      </c>
    </row>
    <row r="117" spans="1:9" x14ac:dyDescent="0.25">
      <c r="A117" t="str">
        <f>IF(SUM('A3.2'!P135:T135)=5,'Angaben KH-Standort'!$D$26,"")</f>
        <v/>
      </c>
      <c r="B117" t="str">
        <f>IF(SUM('A3.2'!P135:T135)=5,'Angaben KH-Standort'!$D$27,"")</f>
        <v/>
      </c>
      <c r="C117" t="str">
        <f>IF(SUM('A3.2'!P135:T135)=5,'Angaben KH-Standort'!$D$13,"")</f>
        <v/>
      </c>
      <c r="D117" t="str">
        <f>IF(SUM('A3.2'!P135:T135)=5,'A1'!$F130,"")</f>
        <v/>
      </c>
      <c r="E117" t="str">
        <f>IF(SUM('A3.2'!P135:T135)=5,'A3.2'!C135,"")</f>
        <v/>
      </c>
      <c r="F117" t="str">
        <f>IF(SUM('A3.2'!P135:T135)=5,'A3.2'!D135,"")</f>
        <v/>
      </c>
      <c r="G117" s="194" t="str">
        <f>IF(SUM('A3.2'!P135:T135)=5,'A3.2'!E135,"")</f>
        <v/>
      </c>
      <c r="H117" t="str">
        <f>IF(SUM('A3.2'!P135:T135)=5,'A3.2'!F135,"")</f>
        <v/>
      </c>
      <c r="I117" t="str">
        <f>IF(SUM('A3.2'!P135:T135)=5,'A3.2'!G135,"")</f>
        <v/>
      </c>
    </row>
    <row r="118" spans="1:9" x14ac:dyDescent="0.25">
      <c r="A118" t="str">
        <f>IF(SUM('A3.2'!P136:T136)=5,'Angaben KH-Standort'!$D$26,"")</f>
        <v/>
      </c>
      <c r="B118" t="str">
        <f>IF(SUM('A3.2'!P136:T136)=5,'Angaben KH-Standort'!$D$27,"")</f>
        <v/>
      </c>
      <c r="C118" t="str">
        <f>IF(SUM('A3.2'!P136:T136)=5,'Angaben KH-Standort'!$D$13,"")</f>
        <v/>
      </c>
      <c r="D118" t="str">
        <f>IF(SUM('A3.2'!P136:T136)=5,'A1'!$F131,"")</f>
        <v/>
      </c>
      <c r="E118" t="str">
        <f>IF(SUM('A3.2'!P136:T136)=5,'A3.2'!C136,"")</f>
        <v/>
      </c>
      <c r="F118" t="str">
        <f>IF(SUM('A3.2'!P136:T136)=5,'A3.2'!D136,"")</f>
        <v/>
      </c>
      <c r="G118" s="194" t="str">
        <f>IF(SUM('A3.2'!P136:T136)=5,'A3.2'!E136,"")</f>
        <v/>
      </c>
      <c r="H118" t="str">
        <f>IF(SUM('A3.2'!P136:T136)=5,'A3.2'!F136,"")</f>
        <v/>
      </c>
      <c r="I118" t="str">
        <f>IF(SUM('A3.2'!P136:T136)=5,'A3.2'!G136,"")</f>
        <v/>
      </c>
    </row>
    <row r="119" spans="1:9" x14ac:dyDescent="0.25">
      <c r="A119" t="str">
        <f>IF(SUM('A3.2'!P137:T137)=5,'Angaben KH-Standort'!$D$26,"")</f>
        <v/>
      </c>
      <c r="B119" t="str">
        <f>IF(SUM('A3.2'!P137:T137)=5,'Angaben KH-Standort'!$D$27,"")</f>
        <v/>
      </c>
      <c r="C119" t="str">
        <f>IF(SUM('A3.2'!P137:T137)=5,'Angaben KH-Standort'!$D$13,"")</f>
        <v/>
      </c>
      <c r="D119" t="str">
        <f>IF(SUM('A3.2'!P137:T137)=5,'A1'!$F132,"")</f>
        <v/>
      </c>
      <c r="E119" t="str">
        <f>IF(SUM('A3.2'!P137:T137)=5,'A3.2'!C137,"")</f>
        <v/>
      </c>
      <c r="F119" t="str">
        <f>IF(SUM('A3.2'!P137:T137)=5,'A3.2'!D137,"")</f>
        <v/>
      </c>
      <c r="G119" s="194" t="str">
        <f>IF(SUM('A3.2'!P137:T137)=5,'A3.2'!E137,"")</f>
        <v/>
      </c>
      <c r="H119" t="str">
        <f>IF(SUM('A3.2'!P137:T137)=5,'A3.2'!F137,"")</f>
        <v/>
      </c>
      <c r="I119" t="str">
        <f>IF(SUM('A3.2'!P137:T137)=5,'A3.2'!G137,"")</f>
        <v/>
      </c>
    </row>
    <row r="120" spans="1:9" x14ac:dyDescent="0.25">
      <c r="A120" t="str">
        <f>IF(SUM('A3.2'!P138:T138)=5,'Angaben KH-Standort'!$D$26,"")</f>
        <v/>
      </c>
      <c r="B120" t="str">
        <f>IF(SUM('A3.2'!P138:T138)=5,'Angaben KH-Standort'!$D$27,"")</f>
        <v/>
      </c>
      <c r="C120" t="str">
        <f>IF(SUM('A3.2'!P138:T138)=5,'Angaben KH-Standort'!$D$13,"")</f>
        <v/>
      </c>
      <c r="D120" t="str">
        <f>IF(SUM('A3.2'!P138:T138)=5,'A1'!$F133,"")</f>
        <v/>
      </c>
      <c r="E120" t="str">
        <f>IF(SUM('A3.2'!P138:T138)=5,'A3.2'!C138,"")</f>
        <v/>
      </c>
      <c r="F120" t="str">
        <f>IF(SUM('A3.2'!P138:T138)=5,'A3.2'!D138,"")</f>
        <v/>
      </c>
      <c r="G120" s="194" t="str">
        <f>IF(SUM('A3.2'!P138:T138)=5,'A3.2'!E138,"")</f>
        <v/>
      </c>
      <c r="H120" t="str">
        <f>IF(SUM('A3.2'!P138:T138)=5,'A3.2'!F138,"")</f>
        <v/>
      </c>
      <c r="I120" t="str">
        <f>IF(SUM('A3.2'!P138:T138)=5,'A3.2'!G138,"")</f>
        <v/>
      </c>
    </row>
    <row r="121" spans="1:9" x14ac:dyDescent="0.25">
      <c r="A121" t="str">
        <f>IF(SUM('A3.2'!P139:T139)=5,'Angaben KH-Standort'!$D$26,"")</f>
        <v/>
      </c>
      <c r="B121" t="str">
        <f>IF(SUM('A3.2'!P139:T139)=5,'Angaben KH-Standort'!$D$27,"")</f>
        <v/>
      </c>
      <c r="C121" t="str">
        <f>IF(SUM('A3.2'!P139:T139)=5,'Angaben KH-Standort'!$D$13,"")</f>
        <v/>
      </c>
      <c r="D121" t="str">
        <f>IF(SUM('A3.2'!P139:T139)=5,'A1'!$F134,"")</f>
        <v/>
      </c>
      <c r="E121" t="str">
        <f>IF(SUM('A3.2'!P139:T139)=5,'A3.2'!C139,"")</f>
        <v/>
      </c>
      <c r="F121" t="str">
        <f>IF(SUM('A3.2'!P139:T139)=5,'A3.2'!D139,"")</f>
        <v/>
      </c>
      <c r="G121" s="194" t="str">
        <f>IF(SUM('A3.2'!P139:T139)=5,'A3.2'!E139,"")</f>
        <v/>
      </c>
      <c r="H121" t="str">
        <f>IF(SUM('A3.2'!P139:T139)=5,'A3.2'!F139,"")</f>
        <v/>
      </c>
      <c r="I121" t="str">
        <f>IF(SUM('A3.2'!P139:T139)=5,'A3.2'!G139,"")</f>
        <v/>
      </c>
    </row>
    <row r="122" spans="1:9" x14ac:dyDescent="0.25">
      <c r="A122" t="str">
        <f>IF(SUM('A3.2'!P140:T140)=5,'Angaben KH-Standort'!$D$26,"")</f>
        <v/>
      </c>
      <c r="B122" t="str">
        <f>IF(SUM('A3.2'!P140:T140)=5,'Angaben KH-Standort'!$D$27,"")</f>
        <v/>
      </c>
      <c r="C122" t="str">
        <f>IF(SUM('A3.2'!P140:T140)=5,'Angaben KH-Standort'!$D$13,"")</f>
        <v/>
      </c>
      <c r="D122" t="str">
        <f>IF(SUM('A3.2'!P140:T140)=5,'A1'!$F135,"")</f>
        <v/>
      </c>
      <c r="E122" t="str">
        <f>IF(SUM('A3.2'!P140:T140)=5,'A3.2'!C140,"")</f>
        <v/>
      </c>
      <c r="F122" t="str">
        <f>IF(SUM('A3.2'!P140:T140)=5,'A3.2'!D140,"")</f>
        <v/>
      </c>
      <c r="G122" s="194" t="str">
        <f>IF(SUM('A3.2'!P140:T140)=5,'A3.2'!E140,"")</f>
        <v/>
      </c>
      <c r="H122" t="str">
        <f>IF(SUM('A3.2'!P140:T140)=5,'A3.2'!F140,"")</f>
        <v/>
      </c>
      <c r="I122" t="str">
        <f>IF(SUM('A3.2'!P140:T140)=5,'A3.2'!G140,"")</f>
        <v/>
      </c>
    </row>
    <row r="123" spans="1:9" x14ac:dyDescent="0.25">
      <c r="A123" t="str">
        <f>IF(SUM('A3.2'!P141:T141)=5,'Angaben KH-Standort'!$D$26,"")</f>
        <v/>
      </c>
      <c r="B123" t="str">
        <f>IF(SUM('A3.2'!P141:T141)=5,'Angaben KH-Standort'!$D$27,"")</f>
        <v/>
      </c>
      <c r="C123" t="str">
        <f>IF(SUM('A3.2'!P141:T141)=5,'Angaben KH-Standort'!$D$13,"")</f>
        <v/>
      </c>
      <c r="D123" t="str">
        <f>IF(SUM('A3.2'!P141:T141)=5,'A1'!$F136,"")</f>
        <v/>
      </c>
      <c r="E123" t="str">
        <f>IF(SUM('A3.2'!P141:T141)=5,'A3.2'!C141,"")</f>
        <v/>
      </c>
      <c r="F123" t="str">
        <f>IF(SUM('A3.2'!P141:T141)=5,'A3.2'!D141,"")</f>
        <v/>
      </c>
      <c r="G123" s="194" t="str">
        <f>IF(SUM('A3.2'!P141:T141)=5,'A3.2'!E141,"")</f>
        <v/>
      </c>
      <c r="H123" t="str">
        <f>IF(SUM('A3.2'!P141:T141)=5,'A3.2'!F141,"")</f>
        <v/>
      </c>
      <c r="I123" t="str">
        <f>IF(SUM('A3.2'!P141:T141)=5,'A3.2'!G141,"")</f>
        <v/>
      </c>
    </row>
    <row r="124" spans="1:9" x14ac:dyDescent="0.25">
      <c r="A124" t="str">
        <f>IF(SUM('A3.2'!P142:T142)=5,'Angaben KH-Standort'!$D$26,"")</f>
        <v/>
      </c>
      <c r="B124" t="str">
        <f>IF(SUM('A3.2'!P142:T142)=5,'Angaben KH-Standort'!$D$27,"")</f>
        <v/>
      </c>
      <c r="C124" t="str">
        <f>IF(SUM('A3.2'!P142:T142)=5,'Angaben KH-Standort'!$D$13,"")</f>
        <v/>
      </c>
      <c r="D124" t="str">
        <f>IF(SUM('A3.2'!P142:T142)=5,'A1'!$F137,"")</f>
        <v/>
      </c>
      <c r="E124" t="str">
        <f>IF(SUM('A3.2'!P142:T142)=5,'A3.2'!C142,"")</f>
        <v/>
      </c>
      <c r="F124" t="str">
        <f>IF(SUM('A3.2'!P142:T142)=5,'A3.2'!D142,"")</f>
        <v/>
      </c>
      <c r="G124" s="194" t="str">
        <f>IF(SUM('A3.2'!P142:T142)=5,'A3.2'!E142,"")</f>
        <v/>
      </c>
      <c r="H124" t="str">
        <f>IF(SUM('A3.2'!P142:T142)=5,'A3.2'!F142,"")</f>
        <v/>
      </c>
      <c r="I124" t="str">
        <f>IF(SUM('A3.2'!P142:T142)=5,'A3.2'!G142,"")</f>
        <v/>
      </c>
    </row>
    <row r="125" spans="1:9" x14ac:dyDescent="0.25">
      <c r="A125" t="str">
        <f>IF(SUM('A3.2'!P143:T143)=5,'Angaben KH-Standort'!$D$26,"")</f>
        <v/>
      </c>
      <c r="B125" t="str">
        <f>IF(SUM('A3.2'!P143:T143)=5,'Angaben KH-Standort'!$D$27,"")</f>
        <v/>
      </c>
      <c r="C125" t="str">
        <f>IF(SUM('A3.2'!P143:T143)=5,'Angaben KH-Standort'!$D$13,"")</f>
        <v/>
      </c>
      <c r="D125" t="str">
        <f>IF(SUM('A3.2'!P143:T143)=5,'A1'!$F138,"")</f>
        <v/>
      </c>
      <c r="E125" t="str">
        <f>IF(SUM('A3.2'!P143:T143)=5,'A3.2'!C143,"")</f>
        <v/>
      </c>
      <c r="F125" t="str">
        <f>IF(SUM('A3.2'!P143:T143)=5,'A3.2'!D143,"")</f>
        <v/>
      </c>
      <c r="G125" s="194" t="str">
        <f>IF(SUM('A3.2'!P143:T143)=5,'A3.2'!E143,"")</f>
        <v/>
      </c>
      <c r="H125" t="str">
        <f>IF(SUM('A3.2'!P143:T143)=5,'A3.2'!F143,"")</f>
        <v/>
      </c>
      <c r="I125" t="str">
        <f>IF(SUM('A3.2'!P143:T143)=5,'A3.2'!G143,"")</f>
        <v/>
      </c>
    </row>
    <row r="126" spans="1:9" x14ac:dyDescent="0.25">
      <c r="A126" t="str">
        <f>IF(SUM('A3.2'!P144:T144)=5,'Angaben KH-Standort'!$D$26,"")</f>
        <v/>
      </c>
      <c r="B126" t="str">
        <f>IF(SUM('A3.2'!P144:T144)=5,'Angaben KH-Standort'!$D$27,"")</f>
        <v/>
      </c>
      <c r="C126" t="str">
        <f>IF(SUM('A3.2'!P144:T144)=5,'Angaben KH-Standort'!$D$13,"")</f>
        <v/>
      </c>
      <c r="D126" t="str">
        <f>IF(SUM('A3.2'!P144:T144)=5,'A1'!$F139,"")</f>
        <v/>
      </c>
      <c r="E126" t="str">
        <f>IF(SUM('A3.2'!P144:T144)=5,'A3.2'!C144,"")</f>
        <v/>
      </c>
      <c r="F126" t="str">
        <f>IF(SUM('A3.2'!P144:T144)=5,'A3.2'!D144,"")</f>
        <v/>
      </c>
      <c r="G126" s="194" t="str">
        <f>IF(SUM('A3.2'!P144:T144)=5,'A3.2'!E144,"")</f>
        <v/>
      </c>
      <c r="H126" t="str">
        <f>IF(SUM('A3.2'!P144:T144)=5,'A3.2'!F144,"")</f>
        <v/>
      </c>
      <c r="I126" t="str">
        <f>IF(SUM('A3.2'!P144:T144)=5,'A3.2'!G144,"")</f>
        <v/>
      </c>
    </row>
    <row r="127" spans="1:9" x14ac:dyDescent="0.25">
      <c r="A127" t="str">
        <f>IF(SUM('A3.2'!P145:T145)=5,'Angaben KH-Standort'!$D$26,"")</f>
        <v/>
      </c>
      <c r="B127" t="str">
        <f>IF(SUM('A3.2'!P145:T145)=5,'Angaben KH-Standort'!$D$27,"")</f>
        <v/>
      </c>
      <c r="C127" t="str">
        <f>IF(SUM('A3.2'!P145:T145)=5,'Angaben KH-Standort'!$D$13,"")</f>
        <v/>
      </c>
      <c r="D127" t="str">
        <f>IF(SUM('A3.2'!P145:T145)=5,'A1'!$F140,"")</f>
        <v/>
      </c>
      <c r="E127" t="str">
        <f>IF(SUM('A3.2'!P145:T145)=5,'A3.2'!C145,"")</f>
        <v/>
      </c>
      <c r="F127" t="str">
        <f>IF(SUM('A3.2'!P145:T145)=5,'A3.2'!D145,"")</f>
        <v/>
      </c>
      <c r="G127" s="194" t="str">
        <f>IF(SUM('A3.2'!P145:T145)=5,'A3.2'!E145,"")</f>
        <v/>
      </c>
      <c r="H127" t="str">
        <f>IF(SUM('A3.2'!P145:T145)=5,'A3.2'!F145,"")</f>
        <v/>
      </c>
      <c r="I127" t="str">
        <f>IF(SUM('A3.2'!P145:T145)=5,'A3.2'!G145,"")</f>
        <v/>
      </c>
    </row>
    <row r="128" spans="1:9" x14ac:dyDescent="0.25">
      <c r="A128" t="str">
        <f>IF(SUM('A3.2'!P146:T146)=5,'Angaben KH-Standort'!$D$26,"")</f>
        <v/>
      </c>
      <c r="B128" t="str">
        <f>IF(SUM('A3.2'!P146:T146)=5,'Angaben KH-Standort'!$D$27,"")</f>
        <v/>
      </c>
      <c r="C128" t="str">
        <f>IF(SUM('A3.2'!P146:T146)=5,'Angaben KH-Standort'!$D$13,"")</f>
        <v/>
      </c>
      <c r="D128" t="str">
        <f>IF(SUM('A3.2'!P146:T146)=5,'A1'!$F141,"")</f>
        <v/>
      </c>
      <c r="E128" t="str">
        <f>IF(SUM('A3.2'!P146:T146)=5,'A3.2'!C146,"")</f>
        <v/>
      </c>
      <c r="F128" t="str">
        <f>IF(SUM('A3.2'!P146:T146)=5,'A3.2'!D146,"")</f>
        <v/>
      </c>
      <c r="G128" s="194" t="str">
        <f>IF(SUM('A3.2'!P146:T146)=5,'A3.2'!E146,"")</f>
        <v/>
      </c>
      <c r="H128" t="str">
        <f>IF(SUM('A3.2'!P146:T146)=5,'A3.2'!F146,"")</f>
        <v/>
      </c>
      <c r="I128" t="str">
        <f>IF(SUM('A3.2'!P146:T146)=5,'A3.2'!G146,"")</f>
        <v/>
      </c>
    </row>
    <row r="129" spans="1:9" x14ac:dyDescent="0.25">
      <c r="A129" t="str">
        <f>IF(SUM('A3.2'!P147:T147)=5,'Angaben KH-Standort'!$D$26,"")</f>
        <v/>
      </c>
      <c r="B129" t="str">
        <f>IF(SUM('A3.2'!P147:T147)=5,'Angaben KH-Standort'!$D$27,"")</f>
        <v/>
      </c>
      <c r="C129" t="str">
        <f>IF(SUM('A3.2'!P147:T147)=5,'Angaben KH-Standort'!$D$13,"")</f>
        <v/>
      </c>
      <c r="D129" t="str">
        <f>IF(SUM('A3.2'!P147:T147)=5,'A1'!$F142,"")</f>
        <v/>
      </c>
      <c r="E129" t="str">
        <f>IF(SUM('A3.2'!P147:T147)=5,'A3.2'!C147,"")</f>
        <v/>
      </c>
      <c r="F129" t="str">
        <f>IF(SUM('A3.2'!P147:T147)=5,'A3.2'!D147,"")</f>
        <v/>
      </c>
      <c r="G129" s="194" t="str">
        <f>IF(SUM('A3.2'!P147:T147)=5,'A3.2'!E147,"")</f>
        <v/>
      </c>
      <c r="H129" t="str">
        <f>IF(SUM('A3.2'!P147:T147)=5,'A3.2'!F147,"")</f>
        <v/>
      </c>
      <c r="I129" t="str">
        <f>IF(SUM('A3.2'!P147:T147)=5,'A3.2'!G147,"")</f>
        <v/>
      </c>
    </row>
    <row r="130" spans="1:9" x14ac:dyDescent="0.25">
      <c r="A130" t="str">
        <f>IF(SUM('A3.2'!P148:T148)=5,'Angaben KH-Standort'!$D$26,"")</f>
        <v/>
      </c>
      <c r="B130" t="str">
        <f>IF(SUM('A3.2'!P148:T148)=5,'Angaben KH-Standort'!$D$27,"")</f>
        <v/>
      </c>
      <c r="C130" t="str">
        <f>IF(SUM('A3.2'!P148:T148)=5,'Angaben KH-Standort'!$D$13,"")</f>
        <v/>
      </c>
      <c r="D130" t="str">
        <f>IF(SUM('A3.2'!P148:T148)=5,'A1'!$F143,"")</f>
        <v/>
      </c>
      <c r="E130" t="str">
        <f>IF(SUM('A3.2'!P148:T148)=5,'A3.2'!C148,"")</f>
        <v/>
      </c>
      <c r="F130" t="str">
        <f>IF(SUM('A3.2'!P148:T148)=5,'A3.2'!D148,"")</f>
        <v/>
      </c>
      <c r="G130" s="194" t="str">
        <f>IF(SUM('A3.2'!P148:T148)=5,'A3.2'!E148,"")</f>
        <v/>
      </c>
      <c r="H130" t="str">
        <f>IF(SUM('A3.2'!P148:T148)=5,'A3.2'!F148,"")</f>
        <v/>
      </c>
      <c r="I130" t="str">
        <f>IF(SUM('A3.2'!P148:T148)=5,'A3.2'!G148,"")</f>
        <v/>
      </c>
    </row>
    <row r="131" spans="1:9" x14ac:dyDescent="0.25">
      <c r="A131" t="str">
        <f>IF(SUM('A3.2'!P149:T149)=5,'Angaben KH-Standort'!$D$26,"")</f>
        <v/>
      </c>
      <c r="B131" t="str">
        <f>IF(SUM('A3.2'!P149:T149)=5,'Angaben KH-Standort'!$D$27,"")</f>
        <v/>
      </c>
      <c r="C131" t="str">
        <f>IF(SUM('A3.2'!P149:T149)=5,'Angaben KH-Standort'!$D$13,"")</f>
        <v/>
      </c>
      <c r="D131" t="str">
        <f>IF(SUM('A3.2'!P149:T149)=5,'A1'!$F144,"")</f>
        <v/>
      </c>
      <c r="E131" t="str">
        <f>IF(SUM('A3.2'!P149:T149)=5,'A3.2'!C149,"")</f>
        <v/>
      </c>
      <c r="F131" t="str">
        <f>IF(SUM('A3.2'!P149:T149)=5,'A3.2'!D149,"")</f>
        <v/>
      </c>
      <c r="G131" s="194" t="str">
        <f>IF(SUM('A3.2'!P149:T149)=5,'A3.2'!E149,"")</f>
        <v/>
      </c>
      <c r="H131" t="str">
        <f>IF(SUM('A3.2'!P149:T149)=5,'A3.2'!F149,"")</f>
        <v/>
      </c>
      <c r="I131" t="str">
        <f>IF(SUM('A3.2'!P149:T149)=5,'A3.2'!G149,"")</f>
        <v/>
      </c>
    </row>
    <row r="132" spans="1:9" x14ac:dyDescent="0.25">
      <c r="A132" t="str">
        <f>IF(SUM('A3.2'!P150:T150)=5,'Angaben KH-Standort'!$D$26,"")</f>
        <v/>
      </c>
      <c r="B132" t="str">
        <f>IF(SUM('A3.2'!P150:T150)=5,'Angaben KH-Standort'!$D$27,"")</f>
        <v/>
      </c>
      <c r="C132" t="str">
        <f>IF(SUM('A3.2'!P150:T150)=5,'Angaben KH-Standort'!$D$13,"")</f>
        <v/>
      </c>
      <c r="D132" t="str">
        <f>IF(SUM('A3.2'!P150:T150)=5,'A1'!$F145,"")</f>
        <v/>
      </c>
      <c r="E132" t="str">
        <f>IF(SUM('A3.2'!P150:T150)=5,'A3.2'!C150,"")</f>
        <v/>
      </c>
      <c r="F132" t="str">
        <f>IF(SUM('A3.2'!P150:T150)=5,'A3.2'!D150,"")</f>
        <v/>
      </c>
      <c r="G132" s="194" t="str">
        <f>IF(SUM('A3.2'!P150:T150)=5,'A3.2'!E150,"")</f>
        <v/>
      </c>
      <c r="H132" t="str">
        <f>IF(SUM('A3.2'!P150:T150)=5,'A3.2'!F150,"")</f>
        <v/>
      </c>
      <c r="I132" t="str">
        <f>IF(SUM('A3.2'!P150:T150)=5,'A3.2'!G150,"")</f>
        <v/>
      </c>
    </row>
    <row r="133" spans="1:9" x14ac:dyDescent="0.25">
      <c r="A133" t="str">
        <f>IF(SUM('A3.2'!P151:T151)=5,'Angaben KH-Standort'!$D$26,"")</f>
        <v/>
      </c>
      <c r="B133" t="str">
        <f>IF(SUM('A3.2'!P151:T151)=5,'Angaben KH-Standort'!$D$27,"")</f>
        <v/>
      </c>
      <c r="C133" t="str">
        <f>IF(SUM('A3.2'!P151:T151)=5,'Angaben KH-Standort'!$D$13,"")</f>
        <v/>
      </c>
      <c r="D133" t="str">
        <f>IF(SUM('A3.2'!P151:T151)=5,'A1'!$F146,"")</f>
        <v/>
      </c>
      <c r="E133" t="str">
        <f>IF(SUM('A3.2'!P151:T151)=5,'A3.2'!C151,"")</f>
        <v/>
      </c>
      <c r="F133" t="str">
        <f>IF(SUM('A3.2'!P151:T151)=5,'A3.2'!D151,"")</f>
        <v/>
      </c>
      <c r="G133" s="194" t="str">
        <f>IF(SUM('A3.2'!P151:T151)=5,'A3.2'!E151,"")</f>
        <v/>
      </c>
      <c r="H133" t="str">
        <f>IF(SUM('A3.2'!P151:T151)=5,'A3.2'!F151,"")</f>
        <v/>
      </c>
      <c r="I133" t="str">
        <f>IF(SUM('A3.2'!P151:T151)=5,'A3.2'!G151,"")</f>
        <v/>
      </c>
    </row>
    <row r="134" spans="1:9" x14ac:dyDescent="0.25">
      <c r="A134" t="str">
        <f>IF(SUM('A3.2'!P152:T152)=5,'Angaben KH-Standort'!$D$26,"")</f>
        <v/>
      </c>
      <c r="B134" t="str">
        <f>IF(SUM('A3.2'!P152:T152)=5,'Angaben KH-Standort'!$D$27,"")</f>
        <v/>
      </c>
      <c r="C134" t="str">
        <f>IF(SUM('A3.2'!P152:T152)=5,'Angaben KH-Standort'!$D$13,"")</f>
        <v/>
      </c>
      <c r="D134" t="str">
        <f>IF(SUM('A3.2'!P152:T152)=5,'A1'!$F147,"")</f>
        <v/>
      </c>
      <c r="E134" t="str">
        <f>IF(SUM('A3.2'!P152:T152)=5,'A3.2'!C152,"")</f>
        <v/>
      </c>
      <c r="F134" t="str">
        <f>IF(SUM('A3.2'!P152:T152)=5,'A3.2'!D152,"")</f>
        <v/>
      </c>
      <c r="G134" s="194" t="str">
        <f>IF(SUM('A3.2'!P152:T152)=5,'A3.2'!E152,"")</f>
        <v/>
      </c>
      <c r="H134" t="str">
        <f>IF(SUM('A3.2'!P152:T152)=5,'A3.2'!F152,"")</f>
        <v/>
      </c>
      <c r="I134" t="str">
        <f>IF(SUM('A3.2'!P152:T152)=5,'A3.2'!G152,"")</f>
        <v/>
      </c>
    </row>
    <row r="135" spans="1:9" x14ac:dyDescent="0.25">
      <c r="A135" t="str">
        <f>IF(SUM('A3.2'!P153:T153)=5,'Angaben KH-Standort'!$D$26,"")</f>
        <v/>
      </c>
      <c r="B135" t="str">
        <f>IF(SUM('A3.2'!P153:T153)=5,'Angaben KH-Standort'!$D$27,"")</f>
        <v/>
      </c>
      <c r="C135" t="str">
        <f>IF(SUM('A3.2'!P153:T153)=5,'Angaben KH-Standort'!$D$13,"")</f>
        <v/>
      </c>
      <c r="D135" t="str">
        <f>IF(SUM('A3.2'!P153:T153)=5,'A1'!$F148,"")</f>
        <v/>
      </c>
      <c r="E135" t="str">
        <f>IF(SUM('A3.2'!P153:T153)=5,'A3.2'!C153,"")</f>
        <v/>
      </c>
      <c r="F135" t="str">
        <f>IF(SUM('A3.2'!P153:T153)=5,'A3.2'!D153,"")</f>
        <v/>
      </c>
      <c r="G135" s="194" t="str">
        <f>IF(SUM('A3.2'!P153:T153)=5,'A3.2'!E153,"")</f>
        <v/>
      </c>
      <c r="H135" t="str">
        <f>IF(SUM('A3.2'!P153:T153)=5,'A3.2'!F153,"")</f>
        <v/>
      </c>
      <c r="I135" t="str">
        <f>IF(SUM('A3.2'!P153:T153)=5,'A3.2'!G153,"")</f>
        <v/>
      </c>
    </row>
    <row r="136" spans="1:9" x14ac:dyDescent="0.25">
      <c r="A136" t="str">
        <f>IF(SUM('A3.2'!P154:T154)=5,'Angaben KH-Standort'!$D$26,"")</f>
        <v/>
      </c>
      <c r="B136" t="str">
        <f>IF(SUM('A3.2'!P154:T154)=5,'Angaben KH-Standort'!$D$27,"")</f>
        <v/>
      </c>
      <c r="C136" t="str">
        <f>IF(SUM('A3.2'!P154:T154)=5,'Angaben KH-Standort'!$D$13,"")</f>
        <v/>
      </c>
      <c r="D136" t="str">
        <f>IF(SUM('A3.2'!P154:T154)=5,'A1'!$F149,"")</f>
        <v/>
      </c>
      <c r="E136" t="str">
        <f>IF(SUM('A3.2'!P154:T154)=5,'A3.2'!C154,"")</f>
        <v/>
      </c>
      <c r="F136" t="str">
        <f>IF(SUM('A3.2'!P154:T154)=5,'A3.2'!D154,"")</f>
        <v/>
      </c>
      <c r="G136" s="194" t="str">
        <f>IF(SUM('A3.2'!P154:T154)=5,'A3.2'!E154,"")</f>
        <v/>
      </c>
      <c r="H136" t="str">
        <f>IF(SUM('A3.2'!P154:T154)=5,'A3.2'!F154,"")</f>
        <v/>
      </c>
      <c r="I136" t="str">
        <f>IF(SUM('A3.2'!P154:T154)=5,'A3.2'!G154,"")</f>
        <v/>
      </c>
    </row>
    <row r="137" spans="1:9" x14ac:dyDescent="0.25">
      <c r="A137" t="str">
        <f>IF(SUM('A3.2'!P155:T155)=5,'Angaben KH-Standort'!$D$26,"")</f>
        <v/>
      </c>
      <c r="B137" t="str">
        <f>IF(SUM('A3.2'!P155:T155)=5,'Angaben KH-Standort'!$D$27,"")</f>
        <v/>
      </c>
      <c r="C137" t="str">
        <f>IF(SUM('A3.2'!P155:T155)=5,'Angaben KH-Standort'!$D$13,"")</f>
        <v/>
      </c>
      <c r="D137" t="str">
        <f>IF(SUM('A3.2'!P155:T155)=5,'A1'!$F150,"")</f>
        <v/>
      </c>
      <c r="E137" t="str">
        <f>IF(SUM('A3.2'!P155:T155)=5,'A3.2'!C155,"")</f>
        <v/>
      </c>
      <c r="F137" t="str">
        <f>IF(SUM('A3.2'!P155:T155)=5,'A3.2'!D155,"")</f>
        <v/>
      </c>
      <c r="G137" s="194" t="str">
        <f>IF(SUM('A3.2'!P155:T155)=5,'A3.2'!E155,"")</f>
        <v/>
      </c>
      <c r="H137" t="str">
        <f>IF(SUM('A3.2'!P155:T155)=5,'A3.2'!F155,"")</f>
        <v/>
      </c>
      <c r="I137" t="str">
        <f>IF(SUM('A3.2'!P155:T155)=5,'A3.2'!G155,"")</f>
        <v/>
      </c>
    </row>
    <row r="138" spans="1:9" x14ac:dyDescent="0.25">
      <c r="A138" t="str">
        <f>IF(SUM('A3.2'!P156:T156)=5,'Angaben KH-Standort'!$D$26,"")</f>
        <v/>
      </c>
      <c r="B138" t="str">
        <f>IF(SUM('A3.2'!P156:T156)=5,'Angaben KH-Standort'!$D$27,"")</f>
        <v/>
      </c>
      <c r="C138" t="str">
        <f>IF(SUM('A3.2'!P156:T156)=5,'Angaben KH-Standort'!$D$13,"")</f>
        <v/>
      </c>
      <c r="D138" t="str">
        <f>IF(SUM('A3.2'!P156:T156)=5,'A1'!$F151,"")</f>
        <v/>
      </c>
      <c r="E138" t="str">
        <f>IF(SUM('A3.2'!P156:T156)=5,'A3.2'!C156,"")</f>
        <v/>
      </c>
      <c r="F138" t="str">
        <f>IF(SUM('A3.2'!P156:T156)=5,'A3.2'!D156,"")</f>
        <v/>
      </c>
      <c r="G138" s="194" t="str">
        <f>IF(SUM('A3.2'!P156:T156)=5,'A3.2'!E156,"")</f>
        <v/>
      </c>
      <c r="H138" t="str">
        <f>IF(SUM('A3.2'!P156:T156)=5,'A3.2'!F156,"")</f>
        <v/>
      </c>
      <c r="I138" t="str">
        <f>IF(SUM('A3.2'!P156:T156)=5,'A3.2'!G156,"")</f>
        <v/>
      </c>
    </row>
    <row r="139" spans="1:9" x14ac:dyDescent="0.25">
      <c r="A139" t="str">
        <f>IF(SUM('A3.2'!P157:T157)=5,'Angaben KH-Standort'!$D$26,"")</f>
        <v/>
      </c>
      <c r="B139" t="str">
        <f>IF(SUM('A3.2'!P157:T157)=5,'Angaben KH-Standort'!$D$27,"")</f>
        <v/>
      </c>
      <c r="C139" t="str">
        <f>IF(SUM('A3.2'!P157:T157)=5,'Angaben KH-Standort'!$D$13,"")</f>
        <v/>
      </c>
      <c r="D139" t="str">
        <f>IF(SUM('A3.2'!P157:T157)=5,'A1'!$F152,"")</f>
        <v/>
      </c>
      <c r="E139" t="str">
        <f>IF(SUM('A3.2'!P157:T157)=5,'A3.2'!C157,"")</f>
        <v/>
      </c>
      <c r="F139" t="str">
        <f>IF(SUM('A3.2'!P157:T157)=5,'A3.2'!D157,"")</f>
        <v/>
      </c>
      <c r="G139" s="194" t="str">
        <f>IF(SUM('A3.2'!P157:T157)=5,'A3.2'!E157,"")</f>
        <v/>
      </c>
      <c r="H139" t="str">
        <f>IF(SUM('A3.2'!P157:T157)=5,'A3.2'!F157,"")</f>
        <v/>
      </c>
      <c r="I139" t="str">
        <f>IF(SUM('A3.2'!P157:T157)=5,'A3.2'!G157,"")</f>
        <v/>
      </c>
    </row>
    <row r="140" spans="1:9" x14ac:dyDescent="0.25">
      <c r="A140" t="str">
        <f>IF(SUM('A3.2'!P158:T158)=5,'Angaben KH-Standort'!$D$26,"")</f>
        <v/>
      </c>
      <c r="B140" t="str">
        <f>IF(SUM('A3.2'!P158:T158)=5,'Angaben KH-Standort'!$D$27,"")</f>
        <v/>
      </c>
      <c r="C140" t="str">
        <f>IF(SUM('A3.2'!P158:T158)=5,'Angaben KH-Standort'!$D$13,"")</f>
        <v/>
      </c>
      <c r="D140" t="str">
        <f>IF(SUM('A3.2'!P158:T158)=5,'A1'!$F153,"")</f>
        <v/>
      </c>
      <c r="E140" t="str">
        <f>IF(SUM('A3.2'!P158:T158)=5,'A3.2'!C158,"")</f>
        <v/>
      </c>
      <c r="F140" t="str">
        <f>IF(SUM('A3.2'!P158:T158)=5,'A3.2'!D158,"")</f>
        <v/>
      </c>
      <c r="G140" s="194" t="str">
        <f>IF(SUM('A3.2'!P158:T158)=5,'A3.2'!E158,"")</f>
        <v/>
      </c>
      <c r="H140" t="str">
        <f>IF(SUM('A3.2'!P158:T158)=5,'A3.2'!F158,"")</f>
        <v/>
      </c>
      <c r="I140" t="str">
        <f>IF(SUM('A3.2'!P158:T158)=5,'A3.2'!G158,"")</f>
        <v/>
      </c>
    </row>
    <row r="141" spans="1:9" x14ac:dyDescent="0.25">
      <c r="A141" t="str">
        <f>IF(SUM('A3.2'!P159:T159)=5,'Angaben KH-Standort'!$D$26,"")</f>
        <v/>
      </c>
      <c r="B141" t="str">
        <f>IF(SUM('A3.2'!P159:T159)=5,'Angaben KH-Standort'!$D$27,"")</f>
        <v/>
      </c>
      <c r="C141" t="str">
        <f>IF(SUM('A3.2'!P159:T159)=5,'Angaben KH-Standort'!$D$13,"")</f>
        <v/>
      </c>
      <c r="D141" t="str">
        <f>IF(SUM('A3.2'!P159:T159)=5,'A1'!$F154,"")</f>
        <v/>
      </c>
      <c r="E141" t="str">
        <f>IF(SUM('A3.2'!P159:T159)=5,'A3.2'!C159,"")</f>
        <v/>
      </c>
      <c r="F141" t="str">
        <f>IF(SUM('A3.2'!P159:T159)=5,'A3.2'!D159,"")</f>
        <v/>
      </c>
      <c r="G141" s="194" t="str">
        <f>IF(SUM('A3.2'!P159:T159)=5,'A3.2'!E159,"")</f>
        <v/>
      </c>
      <c r="H141" t="str">
        <f>IF(SUM('A3.2'!P159:T159)=5,'A3.2'!F159,"")</f>
        <v/>
      </c>
      <c r="I141" t="str">
        <f>IF(SUM('A3.2'!P159:T159)=5,'A3.2'!G159,"")</f>
        <v/>
      </c>
    </row>
    <row r="142" spans="1:9" x14ac:dyDescent="0.25">
      <c r="A142" t="str">
        <f>IF(SUM('A3.2'!P160:T160)=5,'Angaben KH-Standort'!$D$26,"")</f>
        <v/>
      </c>
      <c r="B142" t="str">
        <f>IF(SUM('A3.2'!P160:T160)=5,'Angaben KH-Standort'!$D$27,"")</f>
        <v/>
      </c>
      <c r="C142" t="str">
        <f>IF(SUM('A3.2'!P160:T160)=5,'Angaben KH-Standort'!$D$13,"")</f>
        <v/>
      </c>
      <c r="D142" t="str">
        <f>IF(SUM('A3.2'!P160:T160)=5,'A1'!$F155,"")</f>
        <v/>
      </c>
      <c r="E142" t="str">
        <f>IF(SUM('A3.2'!P160:T160)=5,'A3.2'!C160,"")</f>
        <v/>
      </c>
      <c r="F142" t="str">
        <f>IF(SUM('A3.2'!P160:T160)=5,'A3.2'!D160,"")</f>
        <v/>
      </c>
      <c r="G142" s="194" t="str">
        <f>IF(SUM('A3.2'!P160:T160)=5,'A3.2'!E160,"")</f>
        <v/>
      </c>
      <c r="H142" t="str">
        <f>IF(SUM('A3.2'!P160:T160)=5,'A3.2'!F160,"")</f>
        <v/>
      </c>
      <c r="I142" t="str">
        <f>IF(SUM('A3.2'!P160:T160)=5,'A3.2'!G160,"")</f>
        <v/>
      </c>
    </row>
    <row r="143" spans="1:9" x14ac:dyDescent="0.25">
      <c r="A143" t="str">
        <f>IF(SUM('A3.2'!P161:T161)=5,'Angaben KH-Standort'!$D$26,"")</f>
        <v/>
      </c>
      <c r="B143" t="str">
        <f>IF(SUM('A3.2'!P161:T161)=5,'Angaben KH-Standort'!$D$27,"")</f>
        <v/>
      </c>
      <c r="C143" t="str">
        <f>IF(SUM('A3.2'!P161:T161)=5,'Angaben KH-Standort'!$D$13,"")</f>
        <v/>
      </c>
      <c r="D143" t="str">
        <f>IF(SUM('A3.2'!P161:T161)=5,'A1'!$F156,"")</f>
        <v/>
      </c>
      <c r="E143" t="str">
        <f>IF(SUM('A3.2'!P161:T161)=5,'A3.2'!C161,"")</f>
        <v/>
      </c>
      <c r="F143" t="str">
        <f>IF(SUM('A3.2'!P161:T161)=5,'A3.2'!D161,"")</f>
        <v/>
      </c>
      <c r="G143" s="194" t="str">
        <f>IF(SUM('A3.2'!P161:T161)=5,'A3.2'!E161,"")</f>
        <v/>
      </c>
      <c r="H143" t="str">
        <f>IF(SUM('A3.2'!P161:T161)=5,'A3.2'!F161,"")</f>
        <v/>
      </c>
      <c r="I143" t="str">
        <f>IF(SUM('A3.2'!P161:T161)=5,'A3.2'!G161,"")</f>
        <v/>
      </c>
    </row>
    <row r="144" spans="1:9" x14ac:dyDescent="0.25">
      <c r="A144" t="str">
        <f>IF(SUM('A3.2'!P162:T162)=5,'Angaben KH-Standort'!$D$26,"")</f>
        <v/>
      </c>
      <c r="B144" t="str">
        <f>IF(SUM('A3.2'!P162:T162)=5,'Angaben KH-Standort'!$D$27,"")</f>
        <v/>
      </c>
      <c r="C144" t="str">
        <f>IF(SUM('A3.2'!P162:T162)=5,'Angaben KH-Standort'!$D$13,"")</f>
        <v/>
      </c>
      <c r="D144" t="str">
        <f>IF(SUM('A3.2'!P162:T162)=5,'A1'!$F157,"")</f>
        <v/>
      </c>
      <c r="E144" t="str">
        <f>IF(SUM('A3.2'!P162:T162)=5,'A3.2'!C162,"")</f>
        <v/>
      </c>
      <c r="F144" t="str">
        <f>IF(SUM('A3.2'!P162:T162)=5,'A3.2'!D162,"")</f>
        <v/>
      </c>
      <c r="G144" s="194" t="str">
        <f>IF(SUM('A3.2'!P162:T162)=5,'A3.2'!E162,"")</f>
        <v/>
      </c>
      <c r="H144" t="str">
        <f>IF(SUM('A3.2'!P162:T162)=5,'A3.2'!F162,"")</f>
        <v/>
      </c>
      <c r="I144" t="str">
        <f>IF(SUM('A3.2'!P162:T162)=5,'A3.2'!G162,"")</f>
        <v/>
      </c>
    </row>
    <row r="145" spans="1:9" x14ac:dyDescent="0.25">
      <c r="A145" t="str">
        <f>IF(SUM('A3.2'!P163:T163)=5,'Angaben KH-Standort'!$D$26,"")</f>
        <v/>
      </c>
      <c r="B145" t="str">
        <f>IF(SUM('A3.2'!P163:T163)=5,'Angaben KH-Standort'!$D$27,"")</f>
        <v/>
      </c>
      <c r="C145" t="str">
        <f>IF(SUM('A3.2'!P163:T163)=5,'Angaben KH-Standort'!$D$13,"")</f>
        <v/>
      </c>
      <c r="D145" t="str">
        <f>IF(SUM('A3.2'!P163:T163)=5,'A1'!$F158,"")</f>
        <v/>
      </c>
      <c r="E145" t="str">
        <f>IF(SUM('A3.2'!P163:T163)=5,'A3.2'!C163,"")</f>
        <v/>
      </c>
      <c r="F145" t="str">
        <f>IF(SUM('A3.2'!P163:T163)=5,'A3.2'!D163,"")</f>
        <v/>
      </c>
      <c r="G145" s="194" t="str">
        <f>IF(SUM('A3.2'!P163:T163)=5,'A3.2'!E163,"")</f>
        <v/>
      </c>
      <c r="H145" t="str">
        <f>IF(SUM('A3.2'!P163:T163)=5,'A3.2'!F163,"")</f>
        <v/>
      </c>
      <c r="I145" t="str">
        <f>IF(SUM('A3.2'!P163:T163)=5,'A3.2'!G163,"")</f>
        <v/>
      </c>
    </row>
    <row r="146" spans="1:9" x14ac:dyDescent="0.25">
      <c r="A146" t="str">
        <f>IF(SUM('A3.2'!P164:T164)=5,'Angaben KH-Standort'!$D$26,"")</f>
        <v/>
      </c>
      <c r="B146" t="str">
        <f>IF(SUM('A3.2'!P164:T164)=5,'Angaben KH-Standort'!$D$27,"")</f>
        <v/>
      </c>
      <c r="C146" t="str">
        <f>IF(SUM('A3.2'!P164:T164)=5,'Angaben KH-Standort'!$D$13,"")</f>
        <v/>
      </c>
      <c r="D146" t="str">
        <f>IF(SUM('A3.2'!P164:T164)=5,'A1'!$F159,"")</f>
        <v/>
      </c>
      <c r="E146" t="str">
        <f>IF(SUM('A3.2'!P164:T164)=5,'A3.2'!C164,"")</f>
        <v/>
      </c>
      <c r="F146" t="str">
        <f>IF(SUM('A3.2'!P164:T164)=5,'A3.2'!D164,"")</f>
        <v/>
      </c>
      <c r="G146" s="194" t="str">
        <f>IF(SUM('A3.2'!P164:T164)=5,'A3.2'!E164,"")</f>
        <v/>
      </c>
      <c r="H146" t="str">
        <f>IF(SUM('A3.2'!P164:T164)=5,'A3.2'!F164,"")</f>
        <v/>
      </c>
      <c r="I146" t="str">
        <f>IF(SUM('A3.2'!P164:T164)=5,'A3.2'!G164,"")</f>
        <v/>
      </c>
    </row>
    <row r="147" spans="1:9" x14ac:dyDescent="0.25">
      <c r="A147" t="str">
        <f>IF(SUM('A3.2'!P165:T165)=5,'Angaben KH-Standort'!$D$26,"")</f>
        <v/>
      </c>
      <c r="B147" t="str">
        <f>IF(SUM('A3.2'!P165:T165)=5,'Angaben KH-Standort'!$D$27,"")</f>
        <v/>
      </c>
      <c r="C147" t="str">
        <f>IF(SUM('A3.2'!P165:T165)=5,'Angaben KH-Standort'!$D$13,"")</f>
        <v/>
      </c>
      <c r="D147" t="str">
        <f>IF(SUM('A3.2'!P165:T165)=5,'A1'!$F160,"")</f>
        <v/>
      </c>
      <c r="E147" t="str">
        <f>IF(SUM('A3.2'!P165:T165)=5,'A3.2'!C165,"")</f>
        <v/>
      </c>
      <c r="F147" t="str">
        <f>IF(SUM('A3.2'!P165:T165)=5,'A3.2'!D165,"")</f>
        <v/>
      </c>
      <c r="G147" s="194" t="str">
        <f>IF(SUM('A3.2'!P165:T165)=5,'A3.2'!E165,"")</f>
        <v/>
      </c>
      <c r="H147" t="str">
        <f>IF(SUM('A3.2'!P165:T165)=5,'A3.2'!F165,"")</f>
        <v/>
      </c>
      <c r="I147" t="str">
        <f>IF(SUM('A3.2'!P165:T165)=5,'A3.2'!G165,"")</f>
        <v/>
      </c>
    </row>
    <row r="148" spans="1:9" x14ac:dyDescent="0.25">
      <c r="A148" t="str">
        <f>IF(SUM('A3.2'!P166:T166)=5,'Angaben KH-Standort'!$D$26,"")</f>
        <v/>
      </c>
      <c r="B148" t="str">
        <f>IF(SUM('A3.2'!P166:T166)=5,'Angaben KH-Standort'!$D$27,"")</f>
        <v/>
      </c>
      <c r="C148" t="str">
        <f>IF(SUM('A3.2'!P166:T166)=5,'Angaben KH-Standort'!$D$13,"")</f>
        <v/>
      </c>
      <c r="D148" t="str">
        <f>IF(SUM('A3.2'!P166:T166)=5,'A1'!$F161,"")</f>
        <v/>
      </c>
      <c r="E148" t="str">
        <f>IF(SUM('A3.2'!P166:T166)=5,'A3.2'!C166,"")</f>
        <v/>
      </c>
      <c r="F148" t="str">
        <f>IF(SUM('A3.2'!P166:T166)=5,'A3.2'!D166,"")</f>
        <v/>
      </c>
      <c r="G148" s="194" t="str">
        <f>IF(SUM('A3.2'!P166:T166)=5,'A3.2'!E166,"")</f>
        <v/>
      </c>
      <c r="H148" t="str">
        <f>IF(SUM('A3.2'!P166:T166)=5,'A3.2'!F166,"")</f>
        <v/>
      </c>
      <c r="I148" t="str">
        <f>IF(SUM('A3.2'!P166:T166)=5,'A3.2'!G166,"")</f>
        <v/>
      </c>
    </row>
    <row r="149" spans="1:9" x14ac:dyDescent="0.25">
      <c r="A149" t="str">
        <f>IF(SUM('A3.2'!P167:T167)=5,'Angaben KH-Standort'!$D$26,"")</f>
        <v/>
      </c>
      <c r="B149" t="str">
        <f>IF(SUM('A3.2'!P167:T167)=5,'Angaben KH-Standort'!$D$27,"")</f>
        <v/>
      </c>
      <c r="C149" t="str">
        <f>IF(SUM('A3.2'!P167:T167)=5,'Angaben KH-Standort'!$D$13,"")</f>
        <v/>
      </c>
      <c r="D149" t="str">
        <f>IF(SUM('A3.2'!P167:T167)=5,'A1'!$F162,"")</f>
        <v/>
      </c>
      <c r="E149" t="str">
        <f>IF(SUM('A3.2'!P167:T167)=5,'A3.2'!C167,"")</f>
        <v/>
      </c>
      <c r="F149" t="str">
        <f>IF(SUM('A3.2'!P167:T167)=5,'A3.2'!D167,"")</f>
        <v/>
      </c>
      <c r="G149" s="194" t="str">
        <f>IF(SUM('A3.2'!P167:T167)=5,'A3.2'!E167,"")</f>
        <v/>
      </c>
      <c r="H149" t="str">
        <f>IF(SUM('A3.2'!P167:T167)=5,'A3.2'!F167,"")</f>
        <v/>
      </c>
      <c r="I149" t="str">
        <f>IF(SUM('A3.2'!P167:T167)=5,'A3.2'!G167,"")</f>
        <v/>
      </c>
    </row>
    <row r="150" spans="1:9" x14ac:dyDescent="0.25">
      <c r="A150" t="str">
        <f>IF(SUM('A3.2'!P168:T168)=5,'Angaben KH-Standort'!$D$26,"")</f>
        <v/>
      </c>
      <c r="B150" t="str">
        <f>IF(SUM('A3.2'!P168:T168)=5,'Angaben KH-Standort'!$D$27,"")</f>
        <v/>
      </c>
      <c r="C150" t="str">
        <f>IF(SUM('A3.2'!P168:T168)=5,'Angaben KH-Standort'!$D$13,"")</f>
        <v/>
      </c>
      <c r="D150" t="str">
        <f>IF(SUM('A3.2'!P168:T168)=5,'A1'!$F163,"")</f>
        <v/>
      </c>
      <c r="E150" t="str">
        <f>IF(SUM('A3.2'!P168:T168)=5,'A3.2'!C168,"")</f>
        <v/>
      </c>
      <c r="F150" t="str">
        <f>IF(SUM('A3.2'!P168:T168)=5,'A3.2'!D168,"")</f>
        <v/>
      </c>
      <c r="G150" s="194" t="str">
        <f>IF(SUM('A3.2'!P168:T168)=5,'A3.2'!E168,"")</f>
        <v/>
      </c>
      <c r="H150" t="str">
        <f>IF(SUM('A3.2'!P168:T168)=5,'A3.2'!F168,"")</f>
        <v/>
      </c>
      <c r="I150" t="str">
        <f>IF(SUM('A3.2'!P168:T168)=5,'A3.2'!G168,"")</f>
        <v/>
      </c>
    </row>
    <row r="151" spans="1:9" x14ac:dyDescent="0.25">
      <c r="A151" t="str">
        <f>IF(SUM('A3.2'!P169:T169)=5,'Angaben KH-Standort'!$D$26,"")</f>
        <v/>
      </c>
      <c r="B151" t="str">
        <f>IF(SUM('A3.2'!P169:T169)=5,'Angaben KH-Standort'!$D$27,"")</f>
        <v/>
      </c>
      <c r="C151" t="str">
        <f>IF(SUM('A3.2'!P169:T169)=5,'Angaben KH-Standort'!$D$13,"")</f>
        <v/>
      </c>
      <c r="D151" t="str">
        <f>IF(SUM('A3.2'!P169:T169)=5,'A1'!$F164,"")</f>
        <v/>
      </c>
      <c r="E151" t="str">
        <f>IF(SUM('A3.2'!P169:T169)=5,'A3.2'!C169,"")</f>
        <v/>
      </c>
      <c r="F151" t="str">
        <f>IF(SUM('A3.2'!P169:T169)=5,'A3.2'!D169,"")</f>
        <v/>
      </c>
      <c r="G151" s="194" t="str">
        <f>IF(SUM('A3.2'!P169:T169)=5,'A3.2'!E169,"")</f>
        <v/>
      </c>
      <c r="H151" t="str">
        <f>IF(SUM('A3.2'!P169:T169)=5,'A3.2'!F169,"")</f>
        <v/>
      </c>
      <c r="I151" t="str">
        <f>IF(SUM('A3.2'!P169:T169)=5,'A3.2'!G169,"")</f>
        <v/>
      </c>
    </row>
    <row r="152" spans="1:9" x14ac:dyDescent="0.25">
      <c r="A152" t="str">
        <f>IF(SUM('A3.2'!P170:T170)=5,'Angaben KH-Standort'!$D$26,"")</f>
        <v/>
      </c>
      <c r="B152" t="str">
        <f>IF(SUM('A3.2'!P170:T170)=5,'Angaben KH-Standort'!$D$27,"")</f>
        <v/>
      </c>
      <c r="C152" t="str">
        <f>IF(SUM('A3.2'!P170:T170)=5,'Angaben KH-Standort'!$D$13,"")</f>
        <v/>
      </c>
      <c r="D152" t="str">
        <f>IF(SUM('A3.2'!P170:T170)=5,'A1'!$F165,"")</f>
        <v/>
      </c>
      <c r="E152" t="str">
        <f>IF(SUM('A3.2'!P170:T170)=5,'A3.2'!C170,"")</f>
        <v/>
      </c>
      <c r="F152" t="str">
        <f>IF(SUM('A3.2'!P170:T170)=5,'A3.2'!D170,"")</f>
        <v/>
      </c>
      <c r="G152" s="194" t="str">
        <f>IF(SUM('A3.2'!P170:T170)=5,'A3.2'!E170,"")</f>
        <v/>
      </c>
      <c r="H152" t="str">
        <f>IF(SUM('A3.2'!P170:T170)=5,'A3.2'!F170,"")</f>
        <v/>
      </c>
      <c r="I152" t="str">
        <f>IF(SUM('A3.2'!P170:T170)=5,'A3.2'!G170,"")</f>
        <v/>
      </c>
    </row>
    <row r="153" spans="1:9" x14ac:dyDescent="0.25">
      <c r="A153" t="str">
        <f>IF(SUM('A3.2'!P171:T171)=5,'Angaben KH-Standort'!$D$26,"")</f>
        <v/>
      </c>
      <c r="B153" t="str">
        <f>IF(SUM('A3.2'!P171:T171)=5,'Angaben KH-Standort'!$D$27,"")</f>
        <v/>
      </c>
      <c r="C153" t="str">
        <f>IF(SUM('A3.2'!P171:T171)=5,'Angaben KH-Standort'!$D$13,"")</f>
        <v/>
      </c>
      <c r="D153" t="str">
        <f>IF(SUM('A3.2'!P171:T171)=5,'A1'!$F166,"")</f>
        <v/>
      </c>
      <c r="E153" t="str">
        <f>IF(SUM('A3.2'!P171:T171)=5,'A3.2'!C171,"")</f>
        <v/>
      </c>
      <c r="F153" t="str">
        <f>IF(SUM('A3.2'!P171:T171)=5,'A3.2'!D171,"")</f>
        <v/>
      </c>
      <c r="G153" s="194" t="str">
        <f>IF(SUM('A3.2'!P171:T171)=5,'A3.2'!E171,"")</f>
        <v/>
      </c>
      <c r="H153" t="str">
        <f>IF(SUM('A3.2'!P171:T171)=5,'A3.2'!F171,"")</f>
        <v/>
      </c>
      <c r="I153" t="str">
        <f>IF(SUM('A3.2'!P171:T171)=5,'A3.2'!G171,"")</f>
        <v/>
      </c>
    </row>
    <row r="154" spans="1:9" x14ac:dyDescent="0.25">
      <c r="A154" t="str">
        <f>IF(SUM('A3.2'!P172:T172)=5,'Angaben KH-Standort'!$D$26,"")</f>
        <v/>
      </c>
      <c r="B154" t="str">
        <f>IF(SUM('A3.2'!P172:T172)=5,'Angaben KH-Standort'!$D$27,"")</f>
        <v/>
      </c>
      <c r="C154" t="str">
        <f>IF(SUM('A3.2'!P172:T172)=5,'Angaben KH-Standort'!$D$13,"")</f>
        <v/>
      </c>
      <c r="D154" t="str">
        <f>IF(SUM('A3.2'!P172:T172)=5,'A1'!$F167,"")</f>
        <v/>
      </c>
      <c r="E154" t="str">
        <f>IF(SUM('A3.2'!P172:T172)=5,'A3.2'!C172,"")</f>
        <v/>
      </c>
      <c r="F154" t="str">
        <f>IF(SUM('A3.2'!P172:T172)=5,'A3.2'!D172,"")</f>
        <v/>
      </c>
      <c r="G154" s="194" t="str">
        <f>IF(SUM('A3.2'!P172:T172)=5,'A3.2'!E172,"")</f>
        <v/>
      </c>
      <c r="H154" t="str">
        <f>IF(SUM('A3.2'!P172:T172)=5,'A3.2'!F172,"")</f>
        <v/>
      </c>
      <c r="I154" t="str">
        <f>IF(SUM('A3.2'!P172:T172)=5,'A3.2'!G172,"")</f>
        <v/>
      </c>
    </row>
    <row r="155" spans="1:9" x14ac:dyDescent="0.25">
      <c r="A155" t="str">
        <f>IF(SUM('A3.2'!P173:T173)=5,'Angaben KH-Standort'!$D$26,"")</f>
        <v/>
      </c>
      <c r="B155" t="str">
        <f>IF(SUM('A3.2'!P173:T173)=5,'Angaben KH-Standort'!$D$27,"")</f>
        <v/>
      </c>
      <c r="C155" t="str">
        <f>IF(SUM('A3.2'!P173:T173)=5,'Angaben KH-Standort'!$D$13,"")</f>
        <v/>
      </c>
      <c r="D155" t="str">
        <f>IF(SUM('A3.2'!P173:T173)=5,'A1'!$F168,"")</f>
        <v/>
      </c>
      <c r="E155" t="str">
        <f>IF(SUM('A3.2'!P173:T173)=5,'A3.2'!C173,"")</f>
        <v/>
      </c>
      <c r="F155" t="str">
        <f>IF(SUM('A3.2'!P173:T173)=5,'A3.2'!D173,"")</f>
        <v/>
      </c>
      <c r="G155" s="194" t="str">
        <f>IF(SUM('A3.2'!P173:T173)=5,'A3.2'!E173,"")</f>
        <v/>
      </c>
      <c r="H155" t="str">
        <f>IF(SUM('A3.2'!P173:T173)=5,'A3.2'!F173,"")</f>
        <v/>
      </c>
      <c r="I155" t="str">
        <f>IF(SUM('A3.2'!P173:T173)=5,'A3.2'!G173,"")</f>
        <v/>
      </c>
    </row>
    <row r="156" spans="1:9" x14ac:dyDescent="0.25">
      <c r="A156" t="str">
        <f>IF(SUM('A3.2'!P174:T174)=5,'Angaben KH-Standort'!$D$26,"")</f>
        <v/>
      </c>
      <c r="B156" t="str">
        <f>IF(SUM('A3.2'!P174:T174)=5,'Angaben KH-Standort'!$D$27,"")</f>
        <v/>
      </c>
      <c r="C156" t="str">
        <f>IF(SUM('A3.2'!P174:T174)=5,'Angaben KH-Standort'!$D$13,"")</f>
        <v/>
      </c>
      <c r="D156" t="str">
        <f>IF(SUM('A3.2'!P174:T174)=5,'A1'!$F169,"")</f>
        <v/>
      </c>
      <c r="E156" t="str">
        <f>IF(SUM('A3.2'!P174:T174)=5,'A3.2'!C174,"")</f>
        <v/>
      </c>
      <c r="F156" t="str">
        <f>IF(SUM('A3.2'!P174:T174)=5,'A3.2'!D174,"")</f>
        <v/>
      </c>
      <c r="G156" s="194" t="str">
        <f>IF(SUM('A3.2'!P174:T174)=5,'A3.2'!E174,"")</f>
        <v/>
      </c>
      <c r="H156" t="str">
        <f>IF(SUM('A3.2'!P174:T174)=5,'A3.2'!F174,"")</f>
        <v/>
      </c>
      <c r="I156" t="str">
        <f>IF(SUM('A3.2'!P174:T174)=5,'A3.2'!G174,"")</f>
        <v/>
      </c>
    </row>
    <row r="157" spans="1:9" x14ac:dyDescent="0.25">
      <c r="A157" t="str">
        <f>IF(SUM('A3.2'!P175:T175)=5,'Angaben KH-Standort'!$D$26,"")</f>
        <v/>
      </c>
      <c r="B157" t="str">
        <f>IF(SUM('A3.2'!P175:T175)=5,'Angaben KH-Standort'!$D$27,"")</f>
        <v/>
      </c>
      <c r="C157" t="str">
        <f>IF(SUM('A3.2'!P175:T175)=5,'Angaben KH-Standort'!$D$13,"")</f>
        <v/>
      </c>
      <c r="D157" t="str">
        <f>IF(SUM('A3.2'!P175:T175)=5,'A1'!$F170,"")</f>
        <v/>
      </c>
      <c r="E157" t="str">
        <f>IF(SUM('A3.2'!P175:T175)=5,'A3.2'!C175,"")</f>
        <v/>
      </c>
      <c r="F157" t="str">
        <f>IF(SUM('A3.2'!P175:T175)=5,'A3.2'!D175,"")</f>
        <v/>
      </c>
      <c r="G157" s="194" t="str">
        <f>IF(SUM('A3.2'!P175:T175)=5,'A3.2'!E175,"")</f>
        <v/>
      </c>
      <c r="H157" t="str">
        <f>IF(SUM('A3.2'!P175:T175)=5,'A3.2'!F175,"")</f>
        <v/>
      </c>
      <c r="I157" t="str">
        <f>IF(SUM('A3.2'!P175:T175)=5,'A3.2'!G175,"")</f>
        <v/>
      </c>
    </row>
    <row r="158" spans="1:9" x14ac:dyDescent="0.25">
      <c r="A158" t="str">
        <f>IF(SUM('A3.2'!P176:T176)=5,'Angaben KH-Standort'!$D$26,"")</f>
        <v/>
      </c>
      <c r="B158" t="str">
        <f>IF(SUM('A3.2'!P176:T176)=5,'Angaben KH-Standort'!$D$27,"")</f>
        <v/>
      </c>
      <c r="C158" t="str">
        <f>IF(SUM('A3.2'!P176:T176)=5,'Angaben KH-Standort'!$D$13,"")</f>
        <v/>
      </c>
      <c r="D158" t="str">
        <f>IF(SUM('A3.2'!P176:T176)=5,'A1'!$F171,"")</f>
        <v/>
      </c>
      <c r="E158" t="str">
        <f>IF(SUM('A3.2'!P176:T176)=5,'A3.2'!C176,"")</f>
        <v/>
      </c>
      <c r="F158" t="str">
        <f>IF(SUM('A3.2'!P176:T176)=5,'A3.2'!D176,"")</f>
        <v/>
      </c>
      <c r="G158" s="194" t="str">
        <f>IF(SUM('A3.2'!P176:T176)=5,'A3.2'!E176,"")</f>
        <v/>
      </c>
      <c r="H158" t="str">
        <f>IF(SUM('A3.2'!P176:T176)=5,'A3.2'!F176,"")</f>
        <v/>
      </c>
      <c r="I158" t="str">
        <f>IF(SUM('A3.2'!P176:T176)=5,'A3.2'!G176,"")</f>
        <v/>
      </c>
    </row>
    <row r="159" spans="1:9" x14ac:dyDescent="0.25">
      <c r="A159" t="str">
        <f>IF(SUM('A3.2'!P177:T177)=5,'Angaben KH-Standort'!$D$26,"")</f>
        <v/>
      </c>
      <c r="B159" t="str">
        <f>IF(SUM('A3.2'!P177:T177)=5,'Angaben KH-Standort'!$D$27,"")</f>
        <v/>
      </c>
      <c r="C159" t="str">
        <f>IF(SUM('A3.2'!P177:T177)=5,'Angaben KH-Standort'!$D$13,"")</f>
        <v/>
      </c>
      <c r="D159" t="str">
        <f>IF(SUM('A3.2'!P177:T177)=5,'A1'!$F172,"")</f>
        <v/>
      </c>
      <c r="E159" t="str">
        <f>IF(SUM('A3.2'!P177:T177)=5,'A3.2'!C177,"")</f>
        <v/>
      </c>
      <c r="F159" t="str">
        <f>IF(SUM('A3.2'!P177:T177)=5,'A3.2'!D177,"")</f>
        <v/>
      </c>
      <c r="G159" s="194" t="str">
        <f>IF(SUM('A3.2'!P177:T177)=5,'A3.2'!E177,"")</f>
        <v/>
      </c>
      <c r="H159" t="str">
        <f>IF(SUM('A3.2'!P177:T177)=5,'A3.2'!F177,"")</f>
        <v/>
      </c>
      <c r="I159" t="str">
        <f>IF(SUM('A3.2'!P177:T177)=5,'A3.2'!G177,"")</f>
        <v/>
      </c>
    </row>
    <row r="160" spans="1:9" x14ac:dyDescent="0.25">
      <c r="A160" t="str">
        <f>IF(SUM('A3.2'!P178:T178)=5,'Angaben KH-Standort'!$D$26,"")</f>
        <v/>
      </c>
      <c r="B160" t="str">
        <f>IF(SUM('A3.2'!P178:T178)=5,'Angaben KH-Standort'!$D$27,"")</f>
        <v/>
      </c>
      <c r="C160" t="str">
        <f>IF(SUM('A3.2'!P178:T178)=5,'Angaben KH-Standort'!$D$13,"")</f>
        <v/>
      </c>
      <c r="D160" t="str">
        <f>IF(SUM('A3.2'!P178:T178)=5,'A1'!$F173,"")</f>
        <v/>
      </c>
      <c r="E160" t="str">
        <f>IF(SUM('A3.2'!P178:T178)=5,'A3.2'!C178,"")</f>
        <v/>
      </c>
      <c r="F160" t="str">
        <f>IF(SUM('A3.2'!P178:T178)=5,'A3.2'!D178,"")</f>
        <v/>
      </c>
      <c r="G160" s="194" t="str">
        <f>IF(SUM('A3.2'!P178:T178)=5,'A3.2'!E178,"")</f>
        <v/>
      </c>
      <c r="H160" t="str">
        <f>IF(SUM('A3.2'!P178:T178)=5,'A3.2'!F178,"")</f>
        <v/>
      </c>
      <c r="I160" t="str">
        <f>IF(SUM('A3.2'!P178:T178)=5,'A3.2'!G178,"")</f>
        <v/>
      </c>
    </row>
    <row r="161" spans="1:9" x14ac:dyDescent="0.25">
      <c r="A161" t="str">
        <f>IF(SUM('A3.2'!P179:T179)=5,'Angaben KH-Standort'!$D$26,"")</f>
        <v/>
      </c>
      <c r="B161" t="str">
        <f>IF(SUM('A3.2'!P179:T179)=5,'Angaben KH-Standort'!$D$27,"")</f>
        <v/>
      </c>
      <c r="C161" t="str">
        <f>IF(SUM('A3.2'!P179:T179)=5,'Angaben KH-Standort'!$D$13,"")</f>
        <v/>
      </c>
      <c r="D161" t="str">
        <f>IF(SUM('A3.2'!P179:T179)=5,'A1'!$F174,"")</f>
        <v/>
      </c>
      <c r="E161" t="str">
        <f>IF(SUM('A3.2'!P179:T179)=5,'A3.2'!C179,"")</f>
        <v/>
      </c>
      <c r="F161" t="str">
        <f>IF(SUM('A3.2'!P179:T179)=5,'A3.2'!D179,"")</f>
        <v/>
      </c>
      <c r="G161" s="194" t="str">
        <f>IF(SUM('A3.2'!P179:T179)=5,'A3.2'!E179,"")</f>
        <v/>
      </c>
      <c r="H161" t="str">
        <f>IF(SUM('A3.2'!P179:T179)=5,'A3.2'!F179,"")</f>
        <v/>
      </c>
      <c r="I161" t="str">
        <f>IF(SUM('A3.2'!P179:T179)=5,'A3.2'!G179,"")</f>
        <v/>
      </c>
    </row>
    <row r="162" spans="1:9" x14ac:dyDescent="0.25">
      <c r="A162" t="str">
        <f>IF(SUM('A3.2'!P180:T180)=5,'Angaben KH-Standort'!$D$26,"")</f>
        <v/>
      </c>
      <c r="B162" t="str">
        <f>IF(SUM('A3.2'!P180:T180)=5,'Angaben KH-Standort'!$D$27,"")</f>
        <v/>
      </c>
      <c r="C162" t="str">
        <f>IF(SUM('A3.2'!P180:T180)=5,'Angaben KH-Standort'!$D$13,"")</f>
        <v/>
      </c>
      <c r="D162" t="str">
        <f>IF(SUM('A3.2'!P180:T180)=5,'A1'!$F175,"")</f>
        <v/>
      </c>
      <c r="E162" t="str">
        <f>IF(SUM('A3.2'!P180:T180)=5,'A3.2'!C180,"")</f>
        <v/>
      </c>
      <c r="F162" t="str">
        <f>IF(SUM('A3.2'!P180:T180)=5,'A3.2'!D180,"")</f>
        <v/>
      </c>
      <c r="G162" s="194" t="str">
        <f>IF(SUM('A3.2'!P180:T180)=5,'A3.2'!E180,"")</f>
        <v/>
      </c>
      <c r="H162" t="str">
        <f>IF(SUM('A3.2'!P180:T180)=5,'A3.2'!F180,"")</f>
        <v/>
      </c>
      <c r="I162" t="str">
        <f>IF(SUM('A3.2'!P180:T180)=5,'A3.2'!G180,"")</f>
        <v/>
      </c>
    </row>
    <row r="163" spans="1:9" x14ac:dyDescent="0.25">
      <c r="A163" t="str">
        <f>IF(SUM('A3.2'!P181:T181)=5,'Angaben KH-Standort'!$D$26,"")</f>
        <v/>
      </c>
      <c r="B163" t="str">
        <f>IF(SUM('A3.2'!P181:T181)=5,'Angaben KH-Standort'!$D$27,"")</f>
        <v/>
      </c>
      <c r="C163" t="str">
        <f>IF(SUM('A3.2'!P181:T181)=5,'Angaben KH-Standort'!$D$13,"")</f>
        <v/>
      </c>
      <c r="D163" t="str">
        <f>IF(SUM('A3.2'!P181:T181)=5,'A1'!$F176,"")</f>
        <v/>
      </c>
      <c r="E163" t="str">
        <f>IF(SUM('A3.2'!P181:T181)=5,'A3.2'!C181,"")</f>
        <v/>
      </c>
      <c r="F163" t="str">
        <f>IF(SUM('A3.2'!P181:T181)=5,'A3.2'!D181,"")</f>
        <v/>
      </c>
      <c r="G163" s="194" t="str">
        <f>IF(SUM('A3.2'!P181:T181)=5,'A3.2'!E181,"")</f>
        <v/>
      </c>
      <c r="H163" t="str">
        <f>IF(SUM('A3.2'!P181:T181)=5,'A3.2'!F181,"")</f>
        <v/>
      </c>
      <c r="I163" t="str">
        <f>IF(SUM('A3.2'!P181:T181)=5,'A3.2'!G181,"")</f>
        <v/>
      </c>
    </row>
    <row r="164" spans="1:9" x14ac:dyDescent="0.25">
      <c r="A164" t="str">
        <f>IF(SUM('A3.2'!P182:T182)=5,'Angaben KH-Standort'!$D$26,"")</f>
        <v/>
      </c>
      <c r="B164" t="str">
        <f>IF(SUM('A3.2'!P182:T182)=5,'Angaben KH-Standort'!$D$27,"")</f>
        <v/>
      </c>
      <c r="C164" t="str">
        <f>IF(SUM('A3.2'!P182:T182)=5,'Angaben KH-Standort'!$D$13,"")</f>
        <v/>
      </c>
      <c r="D164" t="str">
        <f>IF(SUM('A3.2'!P182:T182)=5,'A1'!$F177,"")</f>
        <v/>
      </c>
      <c r="E164" t="str">
        <f>IF(SUM('A3.2'!P182:T182)=5,'A3.2'!C182,"")</f>
        <v/>
      </c>
      <c r="F164" t="str">
        <f>IF(SUM('A3.2'!P182:T182)=5,'A3.2'!D182,"")</f>
        <v/>
      </c>
      <c r="G164" s="194" t="str">
        <f>IF(SUM('A3.2'!P182:T182)=5,'A3.2'!E182,"")</f>
        <v/>
      </c>
      <c r="H164" t="str">
        <f>IF(SUM('A3.2'!P182:T182)=5,'A3.2'!F182,"")</f>
        <v/>
      </c>
      <c r="I164" t="str">
        <f>IF(SUM('A3.2'!P182:T182)=5,'A3.2'!G182,"")</f>
        <v/>
      </c>
    </row>
    <row r="165" spans="1:9" x14ac:dyDescent="0.25">
      <c r="A165" t="str">
        <f>IF(SUM('A3.2'!P183:T183)=5,'Angaben KH-Standort'!$D$26,"")</f>
        <v/>
      </c>
      <c r="B165" t="str">
        <f>IF(SUM('A3.2'!P183:T183)=5,'Angaben KH-Standort'!$D$27,"")</f>
        <v/>
      </c>
      <c r="C165" t="str">
        <f>IF(SUM('A3.2'!P183:T183)=5,'Angaben KH-Standort'!$D$13,"")</f>
        <v/>
      </c>
      <c r="D165" t="str">
        <f>IF(SUM('A3.2'!P183:T183)=5,'A1'!$F178,"")</f>
        <v/>
      </c>
      <c r="E165" t="str">
        <f>IF(SUM('A3.2'!P183:T183)=5,'A3.2'!C183,"")</f>
        <v/>
      </c>
      <c r="F165" t="str">
        <f>IF(SUM('A3.2'!P183:T183)=5,'A3.2'!D183,"")</f>
        <v/>
      </c>
      <c r="G165" s="194" t="str">
        <f>IF(SUM('A3.2'!P183:T183)=5,'A3.2'!E183,"")</f>
        <v/>
      </c>
      <c r="H165" t="str">
        <f>IF(SUM('A3.2'!P183:T183)=5,'A3.2'!F183,"")</f>
        <v/>
      </c>
      <c r="I165" t="str">
        <f>IF(SUM('A3.2'!P183:T183)=5,'A3.2'!G183,"")</f>
        <v/>
      </c>
    </row>
    <row r="166" spans="1:9" x14ac:dyDescent="0.25">
      <c r="A166" t="str">
        <f>IF(SUM('A3.2'!P184:T184)=5,'Angaben KH-Standort'!$D$26,"")</f>
        <v/>
      </c>
      <c r="B166" t="str">
        <f>IF(SUM('A3.2'!P184:T184)=5,'Angaben KH-Standort'!$D$27,"")</f>
        <v/>
      </c>
      <c r="C166" t="str">
        <f>IF(SUM('A3.2'!P184:T184)=5,'Angaben KH-Standort'!$D$13,"")</f>
        <v/>
      </c>
      <c r="D166" t="str">
        <f>IF(SUM('A3.2'!P184:T184)=5,'A1'!$F179,"")</f>
        <v/>
      </c>
      <c r="E166" t="str">
        <f>IF(SUM('A3.2'!P184:T184)=5,'A3.2'!C184,"")</f>
        <v/>
      </c>
      <c r="F166" t="str">
        <f>IF(SUM('A3.2'!P184:T184)=5,'A3.2'!D184,"")</f>
        <v/>
      </c>
      <c r="G166" s="194" t="str">
        <f>IF(SUM('A3.2'!P184:T184)=5,'A3.2'!E184,"")</f>
        <v/>
      </c>
      <c r="H166" t="str">
        <f>IF(SUM('A3.2'!P184:T184)=5,'A3.2'!F184,"")</f>
        <v/>
      </c>
      <c r="I166" t="str">
        <f>IF(SUM('A3.2'!P184:T184)=5,'A3.2'!G184,"")</f>
        <v/>
      </c>
    </row>
    <row r="167" spans="1:9" x14ac:dyDescent="0.25">
      <c r="A167" t="str">
        <f>IF(SUM('A3.2'!P185:T185)=5,'Angaben KH-Standort'!$D$26,"")</f>
        <v/>
      </c>
      <c r="B167" t="str">
        <f>IF(SUM('A3.2'!P185:T185)=5,'Angaben KH-Standort'!$D$27,"")</f>
        <v/>
      </c>
      <c r="C167" t="str">
        <f>IF(SUM('A3.2'!P185:T185)=5,'Angaben KH-Standort'!$D$13,"")</f>
        <v/>
      </c>
      <c r="D167" t="str">
        <f>IF(SUM('A3.2'!P185:T185)=5,'A1'!$F180,"")</f>
        <v/>
      </c>
      <c r="E167" t="str">
        <f>IF(SUM('A3.2'!P185:T185)=5,'A3.2'!C185,"")</f>
        <v/>
      </c>
      <c r="F167" t="str">
        <f>IF(SUM('A3.2'!P185:T185)=5,'A3.2'!D185,"")</f>
        <v/>
      </c>
      <c r="G167" s="194" t="str">
        <f>IF(SUM('A3.2'!P185:T185)=5,'A3.2'!E185,"")</f>
        <v/>
      </c>
      <c r="H167" t="str">
        <f>IF(SUM('A3.2'!P185:T185)=5,'A3.2'!F185,"")</f>
        <v/>
      </c>
      <c r="I167" t="str">
        <f>IF(SUM('A3.2'!P185:T185)=5,'A3.2'!G185,"")</f>
        <v/>
      </c>
    </row>
    <row r="168" spans="1:9" x14ac:dyDescent="0.25">
      <c r="A168" t="str">
        <f>IF(SUM('A3.2'!P186:T186)=5,'Angaben KH-Standort'!$D$26,"")</f>
        <v/>
      </c>
      <c r="B168" t="str">
        <f>IF(SUM('A3.2'!P186:T186)=5,'Angaben KH-Standort'!$D$27,"")</f>
        <v/>
      </c>
      <c r="C168" t="str">
        <f>IF(SUM('A3.2'!P186:T186)=5,'Angaben KH-Standort'!$D$13,"")</f>
        <v/>
      </c>
      <c r="D168" t="str">
        <f>IF(SUM('A3.2'!P186:T186)=5,'A1'!$F181,"")</f>
        <v/>
      </c>
      <c r="E168" t="str">
        <f>IF(SUM('A3.2'!P186:T186)=5,'A3.2'!C186,"")</f>
        <v/>
      </c>
      <c r="F168" t="str">
        <f>IF(SUM('A3.2'!P186:T186)=5,'A3.2'!D186,"")</f>
        <v/>
      </c>
      <c r="G168" s="194" t="str">
        <f>IF(SUM('A3.2'!P186:T186)=5,'A3.2'!E186,"")</f>
        <v/>
      </c>
      <c r="H168" t="str">
        <f>IF(SUM('A3.2'!P186:T186)=5,'A3.2'!F186,"")</f>
        <v/>
      </c>
      <c r="I168" t="str">
        <f>IF(SUM('A3.2'!P186:T186)=5,'A3.2'!G186,"")</f>
        <v/>
      </c>
    </row>
    <row r="169" spans="1:9" x14ac:dyDescent="0.25">
      <c r="A169" t="str">
        <f>IF(SUM('A3.2'!P187:T187)=5,'Angaben KH-Standort'!$D$26,"")</f>
        <v/>
      </c>
      <c r="B169" t="str">
        <f>IF(SUM('A3.2'!P187:T187)=5,'Angaben KH-Standort'!$D$27,"")</f>
        <v/>
      </c>
      <c r="C169" t="str">
        <f>IF(SUM('A3.2'!P187:T187)=5,'Angaben KH-Standort'!$D$13,"")</f>
        <v/>
      </c>
      <c r="D169" t="str">
        <f>IF(SUM('A3.2'!P187:T187)=5,'A1'!$F182,"")</f>
        <v/>
      </c>
      <c r="E169" t="str">
        <f>IF(SUM('A3.2'!P187:T187)=5,'A3.2'!C187,"")</f>
        <v/>
      </c>
      <c r="F169" t="str">
        <f>IF(SUM('A3.2'!P187:T187)=5,'A3.2'!D187,"")</f>
        <v/>
      </c>
      <c r="G169" s="194" t="str">
        <f>IF(SUM('A3.2'!P187:T187)=5,'A3.2'!E187,"")</f>
        <v/>
      </c>
      <c r="H169" t="str">
        <f>IF(SUM('A3.2'!P187:T187)=5,'A3.2'!F187,"")</f>
        <v/>
      </c>
      <c r="I169" t="str">
        <f>IF(SUM('A3.2'!P187:T187)=5,'A3.2'!G187,"")</f>
        <v/>
      </c>
    </row>
    <row r="170" spans="1:9" x14ac:dyDescent="0.25">
      <c r="A170" t="str">
        <f>IF(SUM('A3.2'!P188:T188)=5,'Angaben KH-Standort'!$D$26,"")</f>
        <v/>
      </c>
      <c r="B170" t="str">
        <f>IF(SUM('A3.2'!P188:T188)=5,'Angaben KH-Standort'!$D$27,"")</f>
        <v/>
      </c>
      <c r="C170" t="str">
        <f>IF(SUM('A3.2'!P188:T188)=5,'Angaben KH-Standort'!$D$13,"")</f>
        <v/>
      </c>
      <c r="D170" t="str">
        <f>IF(SUM('A3.2'!P188:T188)=5,'A1'!$F183,"")</f>
        <v/>
      </c>
      <c r="E170" t="str">
        <f>IF(SUM('A3.2'!P188:T188)=5,'A3.2'!C188,"")</f>
        <v/>
      </c>
      <c r="F170" t="str">
        <f>IF(SUM('A3.2'!P188:T188)=5,'A3.2'!D188,"")</f>
        <v/>
      </c>
      <c r="G170" s="194" t="str">
        <f>IF(SUM('A3.2'!P188:T188)=5,'A3.2'!E188,"")</f>
        <v/>
      </c>
      <c r="H170" t="str">
        <f>IF(SUM('A3.2'!P188:T188)=5,'A3.2'!F188,"")</f>
        <v/>
      </c>
      <c r="I170" t="str">
        <f>IF(SUM('A3.2'!P188:T188)=5,'A3.2'!G188,"")</f>
        <v/>
      </c>
    </row>
    <row r="171" spans="1:9" x14ac:dyDescent="0.25">
      <c r="A171" t="str">
        <f>IF(SUM('A3.2'!P189:T189)=5,'Angaben KH-Standort'!$D$26,"")</f>
        <v/>
      </c>
      <c r="B171" t="str">
        <f>IF(SUM('A3.2'!P189:T189)=5,'Angaben KH-Standort'!$D$27,"")</f>
        <v/>
      </c>
      <c r="C171" t="str">
        <f>IF(SUM('A3.2'!P189:T189)=5,'Angaben KH-Standort'!$D$13,"")</f>
        <v/>
      </c>
      <c r="D171" t="str">
        <f>IF(SUM('A3.2'!P189:T189)=5,'A1'!$F184,"")</f>
        <v/>
      </c>
      <c r="E171" t="str">
        <f>IF(SUM('A3.2'!P189:T189)=5,'A3.2'!C189,"")</f>
        <v/>
      </c>
      <c r="F171" t="str">
        <f>IF(SUM('A3.2'!P189:T189)=5,'A3.2'!D189,"")</f>
        <v/>
      </c>
      <c r="G171" s="194" t="str">
        <f>IF(SUM('A3.2'!P189:T189)=5,'A3.2'!E189,"")</f>
        <v/>
      </c>
      <c r="H171" t="str">
        <f>IF(SUM('A3.2'!P189:T189)=5,'A3.2'!F189,"")</f>
        <v/>
      </c>
      <c r="I171" t="str">
        <f>IF(SUM('A3.2'!P189:T189)=5,'A3.2'!G189,"")</f>
        <v/>
      </c>
    </row>
    <row r="172" spans="1:9" x14ac:dyDescent="0.25">
      <c r="A172" t="str">
        <f>IF(SUM('A3.2'!P190:T190)=5,'Angaben KH-Standort'!$D$26,"")</f>
        <v/>
      </c>
      <c r="B172" t="str">
        <f>IF(SUM('A3.2'!P190:T190)=5,'Angaben KH-Standort'!$D$27,"")</f>
        <v/>
      </c>
      <c r="C172" t="str">
        <f>IF(SUM('A3.2'!P190:T190)=5,'Angaben KH-Standort'!$D$13,"")</f>
        <v/>
      </c>
      <c r="D172" t="str">
        <f>IF(SUM('A3.2'!P190:T190)=5,'A1'!$F185,"")</f>
        <v/>
      </c>
      <c r="E172" t="str">
        <f>IF(SUM('A3.2'!P190:T190)=5,'A3.2'!C190,"")</f>
        <v/>
      </c>
      <c r="F172" t="str">
        <f>IF(SUM('A3.2'!P190:T190)=5,'A3.2'!D190,"")</f>
        <v/>
      </c>
      <c r="G172" s="194" t="str">
        <f>IF(SUM('A3.2'!P190:T190)=5,'A3.2'!E190,"")</f>
        <v/>
      </c>
      <c r="H172" t="str">
        <f>IF(SUM('A3.2'!P190:T190)=5,'A3.2'!F190,"")</f>
        <v/>
      </c>
      <c r="I172" t="str">
        <f>IF(SUM('A3.2'!P190:T190)=5,'A3.2'!G190,"")</f>
        <v/>
      </c>
    </row>
    <row r="173" spans="1:9" x14ac:dyDescent="0.25">
      <c r="A173" t="str">
        <f>IF(SUM('A3.2'!P191:T191)=5,'Angaben KH-Standort'!$D$26,"")</f>
        <v/>
      </c>
      <c r="B173" t="str">
        <f>IF(SUM('A3.2'!P191:T191)=5,'Angaben KH-Standort'!$D$27,"")</f>
        <v/>
      </c>
      <c r="C173" t="str">
        <f>IF(SUM('A3.2'!P191:T191)=5,'Angaben KH-Standort'!$D$13,"")</f>
        <v/>
      </c>
      <c r="D173" t="str">
        <f>IF(SUM('A3.2'!P191:T191)=5,'A1'!$F186,"")</f>
        <v/>
      </c>
      <c r="E173" t="str">
        <f>IF(SUM('A3.2'!P191:T191)=5,'A3.2'!C191,"")</f>
        <v/>
      </c>
      <c r="F173" t="str">
        <f>IF(SUM('A3.2'!P191:T191)=5,'A3.2'!D191,"")</f>
        <v/>
      </c>
      <c r="G173" s="194" t="str">
        <f>IF(SUM('A3.2'!P191:T191)=5,'A3.2'!E191,"")</f>
        <v/>
      </c>
      <c r="H173" t="str">
        <f>IF(SUM('A3.2'!P191:T191)=5,'A3.2'!F191,"")</f>
        <v/>
      </c>
      <c r="I173" t="str">
        <f>IF(SUM('A3.2'!P191:T191)=5,'A3.2'!G191,"")</f>
        <v/>
      </c>
    </row>
    <row r="174" spans="1:9" x14ac:dyDescent="0.25">
      <c r="A174" t="str">
        <f>IF(SUM('A3.2'!P192:T192)=5,'Angaben KH-Standort'!$D$26,"")</f>
        <v/>
      </c>
      <c r="B174" t="str">
        <f>IF(SUM('A3.2'!P192:T192)=5,'Angaben KH-Standort'!$D$27,"")</f>
        <v/>
      </c>
      <c r="C174" t="str">
        <f>IF(SUM('A3.2'!P192:T192)=5,'Angaben KH-Standort'!$D$13,"")</f>
        <v/>
      </c>
      <c r="D174" t="str">
        <f>IF(SUM('A3.2'!P192:T192)=5,'A1'!$F187,"")</f>
        <v/>
      </c>
      <c r="E174" t="str">
        <f>IF(SUM('A3.2'!P192:T192)=5,'A3.2'!C192,"")</f>
        <v/>
      </c>
      <c r="F174" t="str">
        <f>IF(SUM('A3.2'!P192:T192)=5,'A3.2'!D192,"")</f>
        <v/>
      </c>
      <c r="G174" s="194" t="str">
        <f>IF(SUM('A3.2'!P192:T192)=5,'A3.2'!E192,"")</f>
        <v/>
      </c>
      <c r="H174" t="str">
        <f>IF(SUM('A3.2'!P192:T192)=5,'A3.2'!F192,"")</f>
        <v/>
      </c>
      <c r="I174" t="str">
        <f>IF(SUM('A3.2'!P192:T192)=5,'A3.2'!G192,"")</f>
        <v/>
      </c>
    </row>
    <row r="175" spans="1:9" x14ac:dyDescent="0.25">
      <c r="A175" t="str">
        <f>IF(SUM('A3.2'!P193:T193)=5,'Angaben KH-Standort'!$D$26,"")</f>
        <v/>
      </c>
      <c r="B175" t="str">
        <f>IF(SUM('A3.2'!P193:T193)=5,'Angaben KH-Standort'!$D$27,"")</f>
        <v/>
      </c>
      <c r="C175" t="str">
        <f>IF(SUM('A3.2'!P193:T193)=5,'Angaben KH-Standort'!$D$13,"")</f>
        <v/>
      </c>
      <c r="D175" t="str">
        <f>IF(SUM('A3.2'!P193:T193)=5,'A1'!$F188,"")</f>
        <v/>
      </c>
      <c r="E175" t="str">
        <f>IF(SUM('A3.2'!P193:T193)=5,'A3.2'!C193,"")</f>
        <v/>
      </c>
      <c r="F175" t="str">
        <f>IF(SUM('A3.2'!P193:T193)=5,'A3.2'!D193,"")</f>
        <v/>
      </c>
      <c r="G175" s="194" t="str">
        <f>IF(SUM('A3.2'!P193:T193)=5,'A3.2'!E193,"")</f>
        <v/>
      </c>
      <c r="H175" t="str">
        <f>IF(SUM('A3.2'!P193:T193)=5,'A3.2'!F193,"")</f>
        <v/>
      </c>
      <c r="I175" t="str">
        <f>IF(SUM('A3.2'!P193:T193)=5,'A3.2'!G193,"")</f>
        <v/>
      </c>
    </row>
    <row r="176" spans="1:9" x14ac:dyDescent="0.25">
      <c r="A176" t="str">
        <f>IF(SUM('A3.2'!P194:T194)=5,'Angaben KH-Standort'!$D$26,"")</f>
        <v/>
      </c>
      <c r="B176" t="str">
        <f>IF(SUM('A3.2'!P194:T194)=5,'Angaben KH-Standort'!$D$27,"")</f>
        <v/>
      </c>
      <c r="C176" t="str">
        <f>IF(SUM('A3.2'!P194:T194)=5,'Angaben KH-Standort'!$D$13,"")</f>
        <v/>
      </c>
      <c r="D176" t="str">
        <f>IF(SUM('A3.2'!P194:T194)=5,'A1'!$F189,"")</f>
        <v/>
      </c>
      <c r="E176" t="str">
        <f>IF(SUM('A3.2'!P194:T194)=5,'A3.2'!C194,"")</f>
        <v/>
      </c>
      <c r="F176" t="str">
        <f>IF(SUM('A3.2'!P194:T194)=5,'A3.2'!D194,"")</f>
        <v/>
      </c>
      <c r="G176" s="194" t="str">
        <f>IF(SUM('A3.2'!P194:T194)=5,'A3.2'!E194,"")</f>
        <v/>
      </c>
      <c r="H176" t="str">
        <f>IF(SUM('A3.2'!P194:T194)=5,'A3.2'!F194,"")</f>
        <v/>
      </c>
      <c r="I176" t="str">
        <f>IF(SUM('A3.2'!P194:T194)=5,'A3.2'!G194,"")</f>
        <v/>
      </c>
    </row>
    <row r="177" spans="1:9" x14ac:dyDescent="0.25">
      <c r="A177" t="str">
        <f>IF(SUM('A3.2'!P195:T195)=5,'Angaben KH-Standort'!$D$26,"")</f>
        <v/>
      </c>
      <c r="B177" t="str">
        <f>IF(SUM('A3.2'!P195:T195)=5,'Angaben KH-Standort'!$D$27,"")</f>
        <v/>
      </c>
      <c r="C177" t="str">
        <f>IF(SUM('A3.2'!P195:T195)=5,'Angaben KH-Standort'!$D$13,"")</f>
        <v/>
      </c>
      <c r="D177" t="str">
        <f>IF(SUM('A3.2'!P195:T195)=5,'A1'!$F190,"")</f>
        <v/>
      </c>
      <c r="E177" t="str">
        <f>IF(SUM('A3.2'!P195:T195)=5,'A3.2'!C195,"")</f>
        <v/>
      </c>
      <c r="F177" t="str">
        <f>IF(SUM('A3.2'!P195:T195)=5,'A3.2'!D195,"")</f>
        <v/>
      </c>
      <c r="G177" s="194" t="str">
        <f>IF(SUM('A3.2'!P195:T195)=5,'A3.2'!E195,"")</f>
        <v/>
      </c>
      <c r="H177" t="str">
        <f>IF(SUM('A3.2'!P195:T195)=5,'A3.2'!F195,"")</f>
        <v/>
      </c>
      <c r="I177" t="str">
        <f>IF(SUM('A3.2'!P195:T195)=5,'A3.2'!G195,"")</f>
        <v/>
      </c>
    </row>
    <row r="178" spans="1:9" x14ac:dyDescent="0.25">
      <c r="A178" t="str">
        <f>IF(SUM('A3.2'!P196:T196)=5,'Angaben KH-Standort'!$D$26,"")</f>
        <v/>
      </c>
      <c r="B178" t="str">
        <f>IF(SUM('A3.2'!P196:T196)=5,'Angaben KH-Standort'!$D$27,"")</f>
        <v/>
      </c>
      <c r="C178" t="str">
        <f>IF(SUM('A3.2'!P196:T196)=5,'Angaben KH-Standort'!$D$13,"")</f>
        <v/>
      </c>
      <c r="D178" t="str">
        <f>IF(SUM('A3.2'!P196:T196)=5,'A1'!$F191,"")</f>
        <v/>
      </c>
      <c r="E178" t="str">
        <f>IF(SUM('A3.2'!P196:T196)=5,'A3.2'!C196,"")</f>
        <v/>
      </c>
      <c r="F178" t="str">
        <f>IF(SUM('A3.2'!P196:T196)=5,'A3.2'!D196,"")</f>
        <v/>
      </c>
      <c r="G178" s="194" t="str">
        <f>IF(SUM('A3.2'!P196:T196)=5,'A3.2'!E196,"")</f>
        <v/>
      </c>
      <c r="H178" t="str">
        <f>IF(SUM('A3.2'!P196:T196)=5,'A3.2'!F196,"")</f>
        <v/>
      </c>
      <c r="I178" t="str">
        <f>IF(SUM('A3.2'!P196:T196)=5,'A3.2'!G196,"")</f>
        <v/>
      </c>
    </row>
    <row r="179" spans="1:9" x14ac:dyDescent="0.25">
      <c r="A179" t="str">
        <f>IF(SUM('A3.2'!P197:T197)=5,'Angaben KH-Standort'!$D$26,"")</f>
        <v/>
      </c>
      <c r="B179" t="str">
        <f>IF(SUM('A3.2'!P197:T197)=5,'Angaben KH-Standort'!$D$27,"")</f>
        <v/>
      </c>
      <c r="C179" t="str">
        <f>IF(SUM('A3.2'!P197:T197)=5,'Angaben KH-Standort'!$D$13,"")</f>
        <v/>
      </c>
      <c r="D179" t="str">
        <f>IF(SUM('A3.2'!P197:T197)=5,'A1'!$F192,"")</f>
        <v/>
      </c>
      <c r="E179" t="str">
        <f>IF(SUM('A3.2'!P197:T197)=5,'A3.2'!C197,"")</f>
        <v/>
      </c>
      <c r="F179" t="str">
        <f>IF(SUM('A3.2'!P197:T197)=5,'A3.2'!D197,"")</f>
        <v/>
      </c>
      <c r="G179" s="194" t="str">
        <f>IF(SUM('A3.2'!P197:T197)=5,'A3.2'!E197,"")</f>
        <v/>
      </c>
      <c r="H179" t="str">
        <f>IF(SUM('A3.2'!P197:T197)=5,'A3.2'!F197,"")</f>
        <v/>
      </c>
      <c r="I179" t="str">
        <f>IF(SUM('A3.2'!P197:T197)=5,'A3.2'!G197,"")</f>
        <v/>
      </c>
    </row>
    <row r="180" spans="1:9" x14ac:dyDescent="0.25">
      <c r="A180" t="str">
        <f>IF(SUM('A3.2'!P198:T198)=5,'Angaben KH-Standort'!$D$26,"")</f>
        <v/>
      </c>
      <c r="B180" t="str">
        <f>IF(SUM('A3.2'!P198:T198)=5,'Angaben KH-Standort'!$D$27,"")</f>
        <v/>
      </c>
      <c r="C180" t="str">
        <f>IF(SUM('A3.2'!P198:T198)=5,'Angaben KH-Standort'!$D$13,"")</f>
        <v/>
      </c>
      <c r="D180" t="str">
        <f>IF(SUM('A3.2'!P198:T198)=5,'A1'!$F193,"")</f>
        <v/>
      </c>
      <c r="E180" t="str">
        <f>IF(SUM('A3.2'!P198:T198)=5,'A3.2'!C198,"")</f>
        <v/>
      </c>
      <c r="F180" t="str">
        <f>IF(SUM('A3.2'!P198:T198)=5,'A3.2'!D198,"")</f>
        <v/>
      </c>
      <c r="G180" s="194" t="str">
        <f>IF(SUM('A3.2'!P198:T198)=5,'A3.2'!E198,"")</f>
        <v/>
      </c>
      <c r="H180" t="str">
        <f>IF(SUM('A3.2'!P198:T198)=5,'A3.2'!F198,"")</f>
        <v/>
      </c>
      <c r="I180" t="str">
        <f>IF(SUM('A3.2'!P198:T198)=5,'A3.2'!G198,"")</f>
        <v/>
      </c>
    </row>
    <row r="181" spans="1:9" x14ac:dyDescent="0.25">
      <c r="A181" t="str">
        <f>IF(SUM('A3.2'!P199:T199)=5,'Angaben KH-Standort'!$D$26,"")</f>
        <v/>
      </c>
      <c r="B181" t="str">
        <f>IF(SUM('A3.2'!P199:T199)=5,'Angaben KH-Standort'!$D$27,"")</f>
        <v/>
      </c>
      <c r="C181" t="str">
        <f>IF(SUM('A3.2'!P199:T199)=5,'Angaben KH-Standort'!$D$13,"")</f>
        <v/>
      </c>
      <c r="D181" t="str">
        <f>IF(SUM('A3.2'!P199:T199)=5,'A1'!$F194,"")</f>
        <v/>
      </c>
      <c r="E181" t="str">
        <f>IF(SUM('A3.2'!P199:T199)=5,'A3.2'!C199,"")</f>
        <v/>
      </c>
      <c r="F181" t="str">
        <f>IF(SUM('A3.2'!P199:T199)=5,'A3.2'!D199,"")</f>
        <v/>
      </c>
      <c r="G181" s="194" t="str">
        <f>IF(SUM('A3.2'!P199:T199)=5,'A3.2'!E199,"")</f>
        <v/>
      </c>
      <c r="H181" t="str">
        <f>IF(SUM('A3.2'!P199:T199)=5,'A3.2'!F199,"")</f>
        <v/>
      </c>
      <c r="I181" t="str">
        <f>IF(SUM('A3.2'!P199:T199)=5,'A3.2'!G199,"")</f>
        <v/>
      </c>
    </row>
    <row r="182" spans="1:9" x14ac:dyDescent="0.25">
      <c r="A182" t="str">
        <f>IF(SUM('A3.2'!P200:T200)=5,'Angaben KH-Standort'!$D$26,"")</f>
        <v/>
      </c>
      <c r="B182" t="str">
        <f>IF(SUM('A3.2'!P200:T200)=5,'Angaben KH-Standort'!$D$27,"")</f>
        <v/>
      </c>
      <c r="C182" t="str">
        <f>IF(SUM('A3.2'!P200:T200)=5,'Angaben KH-Standort'!$D$13,"")</f>
        <v/>
      </c>
      <c r="D182" t="str">
        <f>IF(SUM('A3.2'!P200:T200)=5,'A1'!$F195,"")</f>
        <v/>
      </c>
      <c r="E182" t="str">
        <f>IF(SUM('A3.2'!P200:T200)=5,'A3.2'!C200,"")</f>
        <v/>
      </c>
      <c r="F182" t="str">
        <f>IF(SUM('A3.2'!P200:T200)=5,'A3.2'!D200,"")</f>
        <v/>
      </c>
      <c r="G182" s="194" t="str">
        <f>IF(SUM('A3.2'!P200:T200)=5,'A3.2'!E200,"")</f>
        <v/>
      </c>
      <c r="H182" t="str">
        <f>IF(SUM('A3.2'!P200:T200)=5,'A3.2'!F200,"")</f>
        <v/>
      </c>
      <c r="I182" t="str">
        <f>IF(SUM('A3.2'!P200:T200)=5,'A3.2'!G200,"")</f>
        <v/>
      </c>
    </row>
    <row r="183" spans="1:9" x14ac:dyDescent="0.25">
      <c r="A183" t="str">
        <f>IF(SUM('A3.2'!P201:T201)=5,'Angaben KH-Standort'!$D$26,"")</f>
        <v/>
      </c>
      <c r="B183" t="str">
        <f>IF(SUM('A3.2'!P201:T201)=5,'Angaben KH-Standort'!$D$27,"")</f>
        <v/>
      </c>
      <c r="C183" t="str">
        <f>IF(SUM('A3.2'!P201:T201)=5,'Angaben KH-Standort'!$D$13,"")</f>
        <v/>
      </c>
      <c r="D183" t="str">
        <f>IF(SUM('A3.2'!P201:T201)=5,'A1'!$F196,"")</f>
        <v/>
      </c>
      <c r="E183" t="str">
        <f>IF(SUM('A3.2'!P201:T201)=5,'A3.2'!C201,"")</f>
        <v/>
      </c>
      <c r="F183" t="str">
        <f>IF(SUM('A3.2'!P201:T201)=5,'A3.2'!D201,"")</f>
        <v/>
      </c>
      <c r="G183" s="194" t="str">
        <f>IF(SUM('A3.2'!P201:T201)=5,'A3.2'!E201,"")</f>
        <v/>
      </c>
      <c r="H183" t="str">
        <f>IF(SUM('A3.2'!P201:T201)=5,'A3.2'!F201,"")</f>
        <v/>
      </c>
      <c r="I183" t="str">
        <f>IF(SUM('A3.2'!P201:T201)=5,'A3.2'!G201,"")</f>
        <v/>
      </c>
    </row>
    <row r="184" spans="1:9" x14ac:dyDescent="0.25">
      <c r="A184" t="str">
        <f>IF(SUM('A3.2'!P202:T202)=5,'Angaben KH-Standort'!$D$26,"")</f>
        <v/>
      </c>
      <c r="B184" t="str">
        <f>IF(SUM('A3.2'!P202:T202)=5,'Angaben KH-Standort'!$D$27,"")</f>
        <v/>
      </c>
      <c r="C184" t="str">
        <f>IF(SUM('A3.2'!P202:T202)=5,'Angaben KH-Standort'!$D$13,"")</f>
        <v/>
      </c>
      <c r="D184" t="str">
        <f>IF(SUM('A3.2'!P202:T202)=5,'A1'!$F197,"")</f>
        <v/>
      </c>
      <c r="E184" t="str">
        <f>IF(SUM('A3.2'!P202:T202)=5,'A3.2'!C202,"")</f>
        <v/>
      </c>
      <c r="F184" t="str">
        <f>IF(SUM('A3.2'!P202:T202)=5,'A3.2'!D202,"")</f>
        <v/>
      </c>
      <c r="G184" s="194" t="str">
        <f>IF(SUM('A3.2'!P202:T202)=5,'A3.2'!E202,"")</f>
        <v/>
      </c>
      <c r="H184" t="str">
        <f>IF(SUM('A3.2'!P202:T202)=5,'A3.2'!F202,"")</f>
        <v/>
      </c>
      <c r="I184" t="str">
        <f>IF(SUM('A3.2'!P202:T202)=5,'A3.2'!G202,"")</f>
        <v/>
      </c>
    </row>
    <row r="185" spans="1:9" x14ac:dyDescent="0.25">
      <c r="A185" t="str">
        <f>IF(SUM('A3.2'!P203:T203)=5,'Angaben KH-Standort'!$D$26,"")</f>
        <v/>
      </c>
      <c r="B185" t="str">
        <f>IF(SUM('A3.2'!P203:T203)=5,'Angaben KH-Standort'!$D$27,"")</f>
        <v/>
      </c>
      <c r="C185" t="str">
        <f>IF(SUM('A3.2'!P203:T203)=5,'Angaben KH-Standort'!$D$13,"")</f>
        <v/>
      </c>
      <c r="D185" t="str">
        <f>IF(SUM('A3.2'!P203:T203)=5,'A1'!$F198,"")</f>
        <v/>
      </c>
      <c r="E185" t="str">
        <f>IF(SUM('A3.2'!P203:T203)=5,'A3.2'!C203,"")</f>
        <v/>
      </c>
      <c r="F185" t="str">
        <f>IF(SUM('A3.2'!P203:T203)=5,'A3.2'!D203,"")</f>
        <v/>
      </c>
      <c r="G185" s="194" t="str">
        <f>IF(SUM('A3.2'!P203:T203)=5,'A3.2'!E203,"")</f>
        <v/>
      </c>
      <c r="H185" t="str">
        <f>IF(SUM('A3.2'!P203:T203)=5,'A3.2'!F203,"")</f>
        <v/>
      </c>
      <c r="I185" t="str">
        <f>IF(SUM('A3.2'!P203:T203)=5,'A3.2'!G203,"")</f>
        <v/>
      </c>
    </row>
    <row r="186" spans="1:9" x14ac:dyDescent="0.25">
      <c r="A186" t="str">
        <f>IF(SUM('A3.2'!P204:T204)=5,'Angaben KH-Standort'!$D$26,"")</f>
        <v/>
      </c>
      <c r="B186" t="str">
        <f>IF(SUM('A3.2'!P204:T204)=5,'Angaben KH-Standort'!$D$27,"")</f>
        <v/>
      </c>
      <c r="C186" t="str">
        <f>IF(SUM('A3.2'!P204:T204)=5,'Angaben KH-Standort'!$D$13,"")</f>
        <v/>
      </c>
      <c r="D186" t="str">
        <f>IF(SUM('A3.2'!P204:T204)=5,'A1'!$F199,"")</f>
        <v/>
      </c>
      <c r="E186" t="str">
        <f>IF(SUM('A3.2'!P204:T204)=5,'A3.2'!C204,"")</f>
        <v/>
      </c>
      <c r="F186" t="str">
        <f>IF(SUM('A3.2'!P204:T204)=5,'A3.2'!D204,"")</f>
        <v/>
      </c>
      <c r="G186" s="194" t="str">
        <f>IF(SUM('A3.2'!P204:T204)=5,'A3.2'!E204,"")</f>
        <v/>
      </c>
      <c r="H186" t="str">
        <f>IF(SUM('A3.2'!P204:T204)=5,'A3.2'!F204,"")</f>
        <v/>
      </c>
      <c r="I186" t="str">
        <f>IF(SUM('A3.2'!P204:T204)=5,'A3.2'!G204,"")</f>
        <v/>
      </c>
    </row>
    <row r="187" spans="1:9" x14ac:dyDescent="0.25">
      <c r="A187" t="str">
        <f>IF(SUM('A3.2'!P205:T205)=5,'Angaben KH-Standort'!$D$26,"")</f>
        <v/>
      </c>
      <c r="B187" t="str">
        <f>IF(SUM('A3.2'!P205:T205)=5,'Angaben KH-Standort'!$D$27,"")</f>
        <v/>
      </c>
      <c r="C187" t="str">
        <f>IF(SUM('A3.2'!P205:T205)=5,'Angaben KH-Standort'!$D$13,"")</f>
        <v/>
      </c>
      <c r="D187" t="str">
        <f>IF(SUM('A3.2'!P205:T205)=5,'A1'!$F200,"")</f>
        <v/>
      </c>
      <c r="E187" t="str">
        <f>IF(SUM('A3.2'!P205:T205)=5,'A3.2'!C205,"")</f>
        <v/>
      </c>
      <c r="F187" t="str">
        <f>IF(SUM('A3.2'!P205:T205)=5,'A3.2'!D205,"")</f>
        <v/>
      </c>
      <c r="G187" s="194" t="str">
        <f>IF(SUM('A3.2'!P205:T205)=5,'A3.2'!E205,"")</f>
        <v/>
      </c>
      <c r="H187" t="str">
        <f>IF(SUM('A3.2'!P205:T205)=5,'A3.2'!F205,"")</f>
        <v/>
      </c>
      <c r="I187" t="str">
        <f>IF(SUM('A3.2'!P205:T205)=5,'A3.2'!G205,"")</f>
        <v/>
      </c>
    </row>
    <row r="188" spans="1:9" x14ac:dyDescent="0.25">
      <c r="A188" t="str">
        <f>IF(SUM('A3.2'!P206:T206)=5,'Angaben KH-Standort'!$D$26,"")</f>
        <v/>
      </c>
      <c r="B188" t="str">
        <f>IF(SUM('A3.2'!P206:T206)=5,'Angaben KH-Standort'!$D$27,"")</f>
        <v/>
      </c>
      <c r="C188" t="str">
        <f>IF(SUM('A3.2'!P206:T206)=5,'Angaben KH-Standort'!$D$13,"")</f>
        <v/>
      </c>
      <c r="D188" t="str">
        <f>IF(SUM('A3.2'!P206:T206)=5,'A1'!$F201,"")</f>
        <v/>
      </c>
      <c r="E188" t="str">
        <f>IF(SUM('A3.2'!P206:T206)=5,'A3.2'!C206,"")</f>
        <v/>
      </c>
      <c r="F188" t="str">
        <f>IF(SUM('A3.2'!P206:T206)=5,'A3.2'!D206,"")</f>
        <v/>
      </c>
      <c r="G188" s="194" t="str">
        <f>IF(SUM('A3.2'!P206:T206)=5,'A3.2'!E206,"")</f>
        <v/>
      </c>
      <c r="H188" t="str">
        <f>IF(SUM('A3.2'!P206:T206)=5,'A3.2'!F206,"")</f>
        <v/>
      </c>
      <c r="I188" t="str">
        <f>IF(SUM('A3.2'!P206:T206)=5,'A3.2'!G206,"")</f>
        <v/>
      </c>
    </row>
    <row r="189" spans="1:9" x14ac:dyDescent="0.25">
      <c r="A189" t="str">
        <f>IF(SUM('A3.2'!P207:T207)=5,'Angaben KH-Standort'!$D$26,"")</f>
        <v/>
      </c>
      <c r="B189" t="str">
        <f>IF(SUM('A3.2'!P207:T207)=5,'Angaben KH-Standort'!$D$27,"")</f>
        <v/>
      </c>
      <c r="C189" t="str">
        <f>IF(SUM('A3.2'!P207:T207)=5,'Angaben KH-Standort'!$D$13,"")</f>
        <v/>
      </c>
      <c r="D189" t="str">
        <f>IF(SUM('A3.2'!P207:T207)=5,'A1'!$F202,"")</f>
        <v/>
      </c>
      <c r="E189" t="str">
        <f>IF(SUM('A3.2'!P207:T207)=5,'A3.2'!C207,"")</f>
        <v/>
      </c>
      <c r="F189" t="str">
        <f>IF(SUM('A3.2'!P207:T207)=5,'A3.2'!D207,"")</f>
        <v/>
      </c>
      <c r="G189" s="194" t="str">
        <f>IF(SUM('A3.2'!P207:T207)=5,'A3.2'!E207,"")</f>
        <v/>
      </c>
      <c r="H189" t="str">
        <f>IF(SUM('A3.2'!P207:T207)=5,'A3.2'!F207,"")</f>
        <v/>
      </c>
      <c r="I189" t="str">
        <f>IF(SUM('A3.2'!P207:T207)=5,'A3.2'!G207,"")</f>
        <v/>
      </c>
    </row>
    <row r="190" spans="1:9" x14ac:dyDescent="0.25">
      <c r="A190" t="str">
        <f>IF(SUM('A3.2'!P208:T208)=5,'Angaben KH-Standort'!$D$26,"")</f>
        <v/>
      </c>
      <c r="B190" t="str">
        <f>IF(SUM('A3.2'!P208:T208)=5,'Angaben KH-Standort'!$D$27,"")</f>
        <v/>
      </c>
      <c r="C190" t="str">
        <f>IF(SUM('A3.2'!P208:T208)=5,'Angaben KH-Standort'!$D$13,"")</f>
        <v/>
      </c>
      <c r="D190" t="str">
        <f>IF(SUM('A3.2'!P208:T208)=5,'A1'!$F203,"")</f>
        <v/>
      </c>
      <c r="E190" t="str">
        <f>IF(SUM('A3.2'!P208:T208)=5,'A3.2'!C208,"")</f>
        <v/>
      </c>
      <c r="F190" t="str">
        <f>IF(SUM('A3.2'!P208:T208)=5,'A3.2'!D208,"")</f>
        <v/>
      </c>
      <c r="G190" s="194" t="str">
        <f>IF(SUM('A3.2'!P208:T208)=5,'A3.2'!E208,"")</f>
        <v/>
      </c>
      <c r="H190" t="str">
        <f>IF(SUM('A3.2'!P208:T208)=5,'A3.2'!F208,"")</f>
        <v/>
      </c>
      <c r="I190" t="str">
        <f>IF(SUM('A3.2'!P208:T208)=5,'A3.2'!G208,"")</f>
        <v/>
      </c>
    </row>
    <row r="191" spans="1:9" x14ac:dyDescent="0.25">
      <c r="A191" t="str">
        <f>IF(SUM('A3.2'!P209:T209)=5,'Angaben KH-Standort'!$D$26,"")</f>
        <v/>
      </c>
      <c r="B191" t="str">
        <f>IF(SUM('A3.2'!P209:T209)=5,'Angaben KH-Standort'!$D$27,"")</f>
        <v/>
      </c>
      <c r="C191" t="str">
        <f>IF(SUM('A3.2'!P209:T209)=5,'Angaben KH-Standort'!$D$13,"")</f>
        <v/>
      </c>
      <c r="D191" t="str">
        <f>IF(SUM('A3.2'!P209:T209)=5,'A1'!$F204,"")</f>
        <v/>
      </c>
      <c r="E191" t="str">
        <f>IF(SUM('A3.2'!P209:T209)=5,'A3.2'!C209,"")</f>
        <v/>
      </c>
      <c r="F191" t="str">
        <f>IF(SUM('A3.2'!P209:T209)=5,'A3.2'!D209,"")</f>
        <v/>
      </c>
      <c r="G191" s="194" t="str">
        <f>IF(SUM('A3.2'!P209:T209)=5,'A3.2'!E209,"")</f>
        <v/>
      </c>
      <c r="H191" t="str">
        <f>IF(SUM('A3.2'!P209:T209)=5,'A3.2'!F209,"")</f>
        <v/>
      </c>
      <c r="I191" t="str">
        <f>IF(SUM('A3.2'!P209:T209)=5,'A3.2'!G209,"")</f>
        <v/>
      </c>
    </row>
    <row r="192" spans="1:9" x14ac:dyDescent="0.25">
      <c r="A192" t="str">
        <f>IF(SUM('A3.2'!P210:T210)=5,'Angaben KH-Standort'!$D$26,"")</f>
        <v/>
      </c>
      <c r="B192" t="str">
        <f>IF(SUM('A3.2'!P210:T210)=5,'Angaben KH-Standort'!$D$27,"")</f>
        <v/>
      </c>
      <c r="C192" t="str">
        <f>IF(SUM('A3.2'!P210:T210)=5,'Angaben KH-Standort'!$D$13,"")</f>
        <v/>
      </c>
      <c r="D192" t="str">
        <f>IF(SUM('A3.2'!P210:T210)=5,'A1'!$F205,"")</f>
        <v/>
      </c>
      <c r="E192" t="str">
        <f>IF(SUM('A3.2'!P210:T210)=5,'A3.2'!C210,"")</f>
        <v/>
      </c>
      <c r="F192" t="str">
        <f>IF(SUM('A3.2'!P210:T210)=5,'A3.2'!D210,"")</f>
        <v/>
      </c>
      <c r="G192" s="194" t="str">
        <f>IF(SUM('A3.2'!P210:T210)=5,'A3.2'!E210,"")</f>
        <v/>
      </c>
      <c r="H192" t="str">
        <f>IF(SUM('A3.2'!P210:T210)=5,'A3.2'!F210,"")</f>
        <v/>
      </c>
      <c r="I192" t="str">
        <f>IF(SUM('A3.2'!P210:T210)=5,'A3.2'!G210,"")</f>
        <v/>
      </c>
    </row>
    <row r="193" spans="1:9" x14ac:dyDescent="0.25">
      <c r="A193" t="str">
        <f>IF(SUM('A3.2'!P211:T211)=5,'Angaben KH-Standort'!$D$26,"")</f>
        <v/>
      </c>
      <c r="B193" t="str">
        <f>IF(SUM('A3.2'!P211:T211)=5,'Angaben KH-Standort'!$D$27,"")</f>
        <v/>
      </c>
      <c r="C193" t="str">
        <f>IF(SUM('A3.2'!P211:T211)=5,'Angaben KH-Standort'!$D$13,"")</f>
        <v/>
      </c>
      <c r="D193" t="str">
        <f>IF(SUM('A3.2'!P211:T211)=5,'A1'!$F206,"")</f>
        <v/>
      </c>
      <c r="E193" t="str">
        <f>IF(SUM('A3.2'!P211:T211)=5,'A3.2'!C211,"")</f>
        <v/>
      </c>
      <c r="F193" t="str">
        <f>IF(SUM('A3.2'!P211:T211)=5,'A3.2'!D211,"")</f>
        <v/>
      </c>
      <c r="G193" s="194" t="str">
        <f>IF(SUM('A3.2'!P211:T211)=5,'A3.2'!E211,"")</f>
        <v/>
      </c>
      <c r="H193" t="str">
        <f>IF(SUM('A3.2'!P211:T211)=5,'A3.2'!F211,"")</f>
        <v/>
      </c>
      <c r="I193" t="str">
        <f>IF(SUM('A3.2'!P211:T211)=5,'A3.2'!G211,"")</f>
        <v/>
      </c>
    </row>
    <row r="194" spans="1:9" x14ac:dyDescent="0.25">
      <c r="A194" t="str">
        <f>IF(SUM('A3.2'!P212:T212)=5,'Angaben KH-Standort'!$D$26,"")</f>
        <v/>
      </c>
      <c r="B194" t="str">
        <f>IF(SUM('A3.2'!P212:T212)=5,'Angaben KH-Standort'!$D$27,"")</f>
        <v/>
      </c>
      <c r="C194" t="str">
        <f>IF(SUM('A3.2'!P212:T212)=5,'Angaben KH-Standort'!$D$13,"")</f>
        <v/>
      </c>
      <c r="D194" t="str">
        <f>IF(SUM('A3.2'!P212:T212)=5,'A1'!$F207,"")</f>
        <v/>
      </c>
      <c r="E194" t="str">
        <f>IF(SUM('A3.2'!P212:T212)=5,'A3.2'!C212,"")</f>
        <v/>
      </c>
      <c r="F194" t="str">
        <f>IF(SUM('A3.2'!P212:T212)=5,'A3.2'!D212,"")</f>
        <v/>
      </c>
      <c r="G194" s="194" t="str">
        <f>IF(SUM('A3.2'!P212:T212)=5,'A3.2'!E212,"")</f>
        <v/>
      </c>
      <c r="H194" t="str">
        <f>IF(SUM('A3.2'!P212:T212)=5,'A3.2'!F212,"")</f>
        <v/>
      </c>
      <c r="I194" t="str">
        <f>IF(SUM('A3.2'!P212:T212)=5,'A3.2'!G212,"")</f>
        <v/>
      </c>
    </row>
    <row r="195" spans="1:9" x14ac:dyDescent="0.25">
      <c r="A195" t="str">
        <f>IF(SUM('A3.2'!P213:T213)=5,'Angaben KH-Standort'!$D$26,"")</f>
        <v/>
      </c>
      <c r="B195" t="str">
        <f>IF(SUM('A3.2'!P213:T213)=5,'Angaben KH-Standort'!$D$27,"")</f>
        <v/>
      </c>
      <c r="C195" t="str">
        <f>IF(SUM('A3.2'!P213:T213)=5,'Angaben KH-Standort'!$D$13,"")</f>
        <v/>
      </c>
      <c r="D195" t="str">
        <f>IF(SUM('A3.2'!P213:T213)=5,'A1'!$F208,"")</f>
        <v/>
      </c>
      <c r="E195" t="str">
        <f>IF(SUM('A3.2'!P213:T213)=5,'A3.2'!C213,"")</f>
        <v/>
      </c>
      <c r="F195" t="str">
        <f>IF(SUM('A3.2'!P213:T213)=5,'A3.2'!D213,"")</f>
        <v/>
      </c>
      <c r="G195" s="194" t="str">
        <f>IF(SUM('A3.2'!P213:T213)=5,'A3.2'!E213,"")</f>
        <v/>
      </c>
      <c r="H195" t="str">
        <f>IF(SUM('A3.2'!P213:T213)=5,'A3.2'!F213,"")</f>
        <v/>
      </c>
      <c r="I195" t="str">
        <f>IF(SUM('A3.2'!P213:T213)=5,'A3.2'!G213,"")</f>
        <v/>
      </c>
    </row>
    <row r="196" spans="1:9" x14ac:dyDescent="0.25">
      <c r="A196" t="str">
        <f>IF(SUM('A3.2'!P214:T214)=5,'Angaben KH-Standort'!$D$26,"")</f>
        <v/>
      </c>
      <c r="B196" t="str">
        <f>IF(SUM('A3.2'!P214:T214)=5,'Angaben KH-Standort'!$D$27,"")</f>
        <v/>
      </c>
      <c r="C196" t="str">
        <f>IF(SUM('A3.2'!P214:T214)=5,'Angaben KH-Standort'!$D$13,"")</f>
        <v/>
      </c>
      <c r="D196" t="str">
        <f>IF(SUM('A3.2'!P214:T214)=5,'A1'!$F209,"")</f>
        <v/>
      </c>
      <c r="E196" t="str">
        <f>IF(SUM('A3.2'!P214:T214)=5,'A3.2'!C214,"")</f>
        <v/>
      </c>
      <c r="F196" t="str">
        <f>IF(SUM('A3.2'!P214:T214)=5,'A3.2'!D214,"")</f>
        <v/>
      </c>
      <c r="G196" s="194" t="str">
        <f>IF(SUM('A3.2'!P214:T214)=5,'A3.2'!E214,"")</f>
        <v/>
      </c>
      <c r="H196" t="str">
        <f>IF(SUM('A3.2'!P214:T214)=5,'A3.2'!F214,"")</f>
        <v/>
      </c>
      <c r="I196" t="str">
        <f>IF(SUM('A3.2'!P214:T214)=5,'A3.2'!G214,"")</f>
        <v/>
      </c>
    </row>
    <row r="197" spans="1:9" x14ac:dyDescent="0.25">
      <c r="A197" t="str">
        <f>IF(SUM('A3.2'!P215:T215)=5,'Angaben KH-Standort'!$D$26,"")</f>
        <v/>
      </c>
      <c r="B197" t="str">
        <f>IF(SUM('A3.2'!P215:T215)=5,'Angaben KH-Standort'!$D$27,"")</f>
        <v/>
      </c>
      <c r="C197" t="str">
        <f>IF(SUM('A3.2'!P215:T215)=5,'Angaben KH-Standort'!$D$13,"")</f>
        <v/>
      </c>
      <c r="D197" t="str">
        <f>IF(SUM('A3.2'!P215:T215)=5,'A1'!$F210,"")</f>
        <v/>
      </c>
      <c r="E197" t="str">
        <f>IF(SUM('A3.2'!P215:T215)=5,'A3.2'!C215,"")</f>
        <v/>
      </c>
      <c r="F197" t="str">
        <f>IF(SUM('A3.2'!P215:T215)=5,'A3.2'!D215,"")</f>
        <v/>
      </c>
      <c r="G197" s="194" t="str">
        <f>IF(SUM('A3.2'!P215:T215)=5,'A3.2'!E215,"")</f>
        <v/>
      </c>
      <c r="H197" t="str">
        <f>IF(SUM('A3.2'!P215:T215)=5,'A3.2'!F215,"")</f>
        <v/>
      </c>
      <c r="I197" t="str">
        <f>IF(SUM('A3.2'!P215:T215)=5,'A3.2'!G215,"")</f>
        <v/>
      </c>
    </row>
    <row r="198" spans="1:9" x14ac:dyDescent="0.25">
      <c r="A198" t="str">
        <f>IF(SUM('A3.2'!P216:T216)=5,'Angaben KH-Standort'!$D$26,"")</f>
        <v/>
      </c>
      <c r="B198" t="str">
        <f>IF(SUM('A3.2'!P216:T216)=5,'Angaben KH-Standort'!$D$27,"")</f>
        <v/>
      </c>
      <c r="C198" t="str">
        <f>IF(SUM('A3.2'!P216:T216)=5,'Angaben KH-Standort'!$D$13,"")</f>
        <v/>
      </c>
      <c r="D198" t="str">
        <f>IF(SUM('A3.2'!P216:T216)=5,'A1'!$F211,"")</f>
        <v/>
      </c>
      <c r="E198" t="str">
        <f>IF(SUM('A3.2'!P216:T216)=5,'A3.2'!C216,"")</f>
        <v/>
      </c>
      <c r="F198" t="str">
        <f>IF(SUM('A3.2'!P216:T216)=5,'A3.2'!D216,"")</f>
        <v/>
      </c>
      <c r="G198" s="194" t="str">
        <f>IF(SUM('A3.2'!P216:T216)=5,'A3.2'!E216,"")</f>
        <v/>
      </c>
      <c r="H198" t="str">
        <f>IF(SUM('A3.2'!P216:T216)=5,'A3.2'!F216,"")</f>
        <v/>
      </c>
      <c r="I198" t="str">
        <f>IF(SUM('A3.2'!P216:T216)=5,'A3.2'!G216,"")</f>
        <v/>
      </c>
    </row>
    <row r="199" spans="1:9" x14ac:dyDescent="0.25">
      <c r="A199" t="str">
        <f>IF(SUM('A3.2'!P217:T217)=5,'Angaben KH-Standort'!$D$26,"")</f>
        <v/>
      </c>
      <c r="B199" t="str">
        <f>IF(SUM('A3.2'!P217:T217)=5,'Angaben KH-Standort'!$D$27,"")</f>
        <v/>
      </c>
      <c r="C199" t="str">
        <f>IF(SUM('A3.2'!P217:T217)=5,'Angaben KH-Standort'!$D$13,"")</f>
        <v/>
      </c>
      <c r="D199" t="str">
        <f>IF(SUM('A3.2'!P217:T217)=5,'A1'!$F212,"")</f>
        <v/>
      </c>
      <c r="E199" t="str">
        <f>IF(SUM('A3.2'!P217:T217)=5,'A3.2'!C217,"")</f>
        <v/>
      </c>
      <c r="F199" t="str">
        <f>IF(SUM('A3.2'!P217:T217)=5,'A3.2'!D217,"")</f>
        <v/>
      </c>
      <c r="G199" s="194" t="str">
        <f>IF(SUM('A3.2'!P217:T217)=5,'A3.2'!E217,"")</f>
        <v/>
      </c>
      <c r="H199" t="str">
        <f>IF(SUM('A3.2'!P217:T217)=5,'A3.2'!F217,"")</f>
        <v/>
      </c>
      <c r="I199" t="str">
        <f>IF(SUM('A3.2'!P217:T217)=5,'A3.2'!G217,"")</f>
        <v/>
      </c>
    </row>
    <row r="200" spans="1:9" x14ac:dyDescent="0.25">
      <c r="A200" t="str">
        <f>IF(SUM('A3.2'!P218:T218)=5,'Angaben KH-Standort'!$D$26,"")</f>
        <v/>
      </c>
      <c r="B200" t="str">
        <f>IF(SUM('A3.2'!P218:T218)=5,'Angaben KH-Standort'!$D$27,"")</f>
        <v/>
      </c>
      <c r="C200" t="str">
        <f>IF(SUM('A3.2'!P218:T218)=5,'Angaben KH-Standort'!$D$13,"")</f>
        <v/>
      </c>
      <c r="D200" t="str">
        <f>IF(SUM('A3.2'!P218:T218)=5,'A1'!$F213,"")</f>
        <v/>
      </c>
      <c r="E200" t="str">
        <f>IF(SUM('A3.2'!P218:T218)=5,'A3.2'!C218,"")</f>
        <v/>
      </c>
      <c r="F200" t="str">
        <f>IF(SUM('A3.2'!P218:T218)=5,'A3.2'!D218,"")</f>
        <v/>
      </c>
      <c r="G200" s="194" t="str">
        <f>IF(SUM('A3.2'!P218:T218)=5,'A3.2'!E218,"")</f>
        <v/>
      </c>
      <c r="H200" t="str">
        <f>IF(SUM('A3.2'!P218:T218)=5,'A3.2'!F218,"")</f>
        <v/>
      </c>
      <c r="I200" t="str">
        <f>IF(SUM('A3.2'!P218:T218)=5,'A3.2'!G218,"")</f>
        <v/>
      </c>
    </row>
    <row r="201" spans="1:9" x14ac:dyDescent="0.25">
      <c r="A201" t="str">
        <f>IF(SUM('A3.2'!P219:T219)=5,'Angaben KH-Standort'!$D$26,"")</f>
        <v/>
      </c>
      <c r="B201" t="str">
        <f>IF(SUM('A3.2'!P219:T219)=5,'Angaben KH-Standort'!$D$27,"")</f>
        <v/>
      </c>
      <c r="C201" t="str">
        <f>IF(SUM('A3.2'!P219:T219)=5,'Angaben KH-Standort'!$D$13,"")</f>
        <v/>
      </c>
      <c r="D201" t="str">
        <f>IF(SUM('A3.2'!P219:T219)=5,'A1'!$F214,"")</f>
        <v/>
      </c>
      <c r="E201" t="str">
        <f>IF(SUM('A3.2'!P219:T219)=5,'A3.2'!C219,"")</f>
        <v/>
      </c>
      <c r="F201" t="str">
        <f>IF(SUM('A3.2'!P219:T219)=5,'A3.2'!D219,"")</f>
        <v/>
      </c>
      <c r="G201" s="194" t="str">
        <f>IF(SUM('A3.2'!P219:T219)=5,'A3.2'!E219,"")</f>
        <v/>
      </c>
      <c r="H201" t="str">
        <f>IF(SUM('A3.2'!P219:T219)=5,'A3.2'!F219,"")</f>
        <v/>
      </c>
      <c r="I201" t="str">
        <f>IF(SUM('A3.2'!P219:T219)=5,'A3.2'!G219,"")</f>
        <v/>
      </c>
    </row>
    <row r="202" spans="1:9" x14ac:dyDescent="0.25">
      <c r="A202" t="str">
        <f>IF(SUM('A3.2'!P220:T220)=5,'Angaben KH-Standort'!$D$26,"")</f>
        <v/>
      </c>
      <c r="B202" t="str">
        <f>IF(SUM('A3.2'!P220:T220)=5,'Angaben KH-Standort'!$D$27,"")</f>
        <v/>
      </c>
      <c r="C202" t="str">
        <f>IF(SUM('A3.2'!P220:T220)=5,'Angaben KH-Standort'!$D$13,"")</f>
        <v/>
      </c>
      <c r="D202" t="str">
        <f>IF(SUM('A3.2'!P220:T220)=5,'A1'!$F215,"")</f>
        <v/>
      </c>
      <c r="E202" t="str">
        <f>IF(SUM('A3.2'!P220:T220)=5,'A3.2'!C220,"")</f>
        <v/>
      </c>
      <c r="F202" t="str">
        <f>IF(SUM('A3.2'!P220:T220)=5,'A3.2'!D220,"")</f>
        <v/>
      </c>
      <c r="G202" s="194" t="str">
        <f>IF(SUM('A3.2'!P220:T220)=5,'A3.2'!E220,"")</f>
        <v/>
      </c>
      <c r="H202" t="str">
        <f>IF(SUM('A3.2'!P220:T220)=5,'A3.2'!F220,"")</f>
        <v/>
      </c>
      <c r="I202" t="str">
        <f>IF(SUM('A3.2'!P220:T220)=5,'A3.2'!G220,"")</f>
        <v/>
      </c>
    </row>
    <row r="203" spans="1:9" x14ac:dyDescent="0.25">
      <c r="A203" t="str">
        <f>IF(SUM('A3.2'!P221:T221)=5,'Angaben KH-Standort'!$D$26,"")</f>
        <v/>
      </c>
      <c r="B203" t="str">
        <f>IF(SUM('A3.2'!P221:T221)=5,'Angaben KH-Standort'!$D$27,"")</f>
        <v/>
      </c>
      <c r="C203" t="str">
        <f>IF(SUM('A3.2'!P221:T221)=5,'Angaben KH-Standort'!$D$13,"")</f>
        <v/>
      </c>
      <c r="D203" t="str">
        <f>IF(SUM('A3.2'!P221:T221)=5,'A1'!$F216,"")</f>
        <v/>
      </c>
      <c r="E203" t="str">
        <f>IF(SUM('A3.2'!P221:T221)=5,'A3.2'!C221,"")</f>
        <v/>
      </c>
      <c r="F203" t="str">
        <f>IF(SUM('A3.2'!P221:T221)=5,'A3.2'!D221,"")</f>
        <v/>
      </c>
      <c r="G203" s="194" t="str">
        <f>IF(SUM('A3.2'!P221:T221)=5,'A3.2'!E221,"")</f>
        <v/>
      </c>
      <c r="H203" t="str">
        <f>IF(SUM('A3.2'!P221:T221)=5,'A3.2'!F221,"")</f>
        <v/>
      </c>
      <c r="I203" t="str">
        <f>IF(SUM('A3.2'!P221:T221)=5,'A3.2'!G221,"")</f>
        <v/>
      </c>
    </row>
    <row r="204" spans="1:9" x14ac:dyDescent="0.25">
      <c r="A204" t="str">
        <f>IF(SUM('A3.2'!P222:T222)=5,'Angaben KH-Standort'!$D$26,"")</f>
        <v/>
      </c>
      <c r="B204" t="str">
        <f>IF(SUM('A3.2'!P222:T222)=5,'Angaben KH-Standort'!$D$27,"")</f>
        <v/>
      </c>
      <c r="C204" t="str">
        <f>IF(SUM('A3.2'!P222:T222)=5,'Angaben KH-Standort'!$D$13,"")</f>
        <v/>
      </c>
      <c r="D204" t="str">
        <f>IF(SUM('A3.2'!P222:T222)=5,'A1'!$F217,"")</f>
        <v/>
      </c>
      <c r="E204" t="str">
        <f>IF(SUM('A3.2'!P222:T222)=5,'A3.2'!C222,"")</f>
        <v/>
      </c>
      <c r="F204" t="str">
        <f>IF(SUM('A3.2'!P222:T222)=5,'A3.2'!D222,"")</f>
        <v/>
      </c>
      <c r="G204" s="194" t="str">
        <f>IF(SUM('A3.2'!P222:T222)=5,'A3.2'!E222,"")</f>
        <v/>
      </c>
      <c r="H204" t="str">
        <f>IF(SUM('A3.2'!P222:T222)=5,'A3.2'!F222,"")</f>
        <v/>
      </c>
      <c r="I204" t="str">
        <f>IF(SUM('A3.2'!P222:T222)=5,'A3.2'!G222,"")</f>
        <v/>
      </c>
    </row>
    <row r="205" spans="1:9" x14ac:dyDescent="0.25">
      <c r="A205" t="str">
        <f>IF(SUM('A3.2'!P223:T223)=5,'Angaben KH-Standort'!$D$26,"")</f>
        <v/>
      </c>
      <c r="B205" t="str">
        <f>IF(SUM('A3.2'!P223:T223)=5,'Angaben KH-Standort'!$D$27,"")</f>
        <v/>
      </c>
      <c r="C205" t="str">
        <f>IF(SUM('A3.2'!P223:T223)=5,'Angaben KH-Standort'!$D$13,"")</f>
        <v/>
      </c>
      <c r="D205" t="str">
        <f>IF(SUM('A3.2'!P223:T223)=5,'A1'!$F218,"")</f>
        <v/>
      </c>
      <c r="E205" t="str">
        <f>IF(SUM('A3.2'!P223:T223)=5,'A3.2'!C223,"")</f>
        <v/>
      </c>
      <c r="F205" t="str">
        <f>IF(SUM('A3.2'!P223:T223)=5,'A3.2'!D223,"")</f>
        <v/>
      </c>
      <c r="G205" s="194" t="str">
        <f>IF(SUM('A3.2'!P223:T223)=5,'A3.2'!E223,"")</f>
        <v/>
      </c>
      <c r="H205" t="str">
        <f>IF(SUM('A3.2'!P223:T223)=5,'A3.2'!F223,"")</f>
        <v/>
      </c>
      <c r="I205" t="str">
        <f>IF(SUM('A3.2'!P223:T223)=5,'A3.2'!G223,"")</f>
        <v/>
      </c>
    </row>
    <row r="206" spans="1:9" x14ac:dyDescent="0.25">
      <c r="A206" t="str">
        <f>IF(SUM('A3.2'!P224:T224)=5,'Angaben KH-Standort'!$D$26,"")</f>
        <v/>
      </c>
      <c r="B206" t="str">
        <f>IF(SUM('A3.2'!P224:T224)=5,'Angaben KH-Standort'!$D$27,"")</f>
        <v/>
      </c>
      <c r="C206" t="str">
        <f>IF(SUM('A3.2'!P224:T224)=5,'Angaben KH-Standort'!$D$13,"")</f>
        <v/>
      </c>
      <c r="D206" t="str">
        <f>IF(SUM('A3.2'!P224:T224)=5,'A1'!$F219,"")</f>
        <v/>
      </c>
      <c r="E206" t="str">
        <f>IF(SUM('A3.2'!P224:T224)=5,'A3.2'!C224,"")</f>
        <v/>
      </c>
      <c r="F206" t="str">
        <f>IF(SUM('A3.2'!P224:T224)=5,'A3.2'!D224,"")</f>
        <v/>
      </c>
      <c r="G206" s="194" t="str">
        <f>IF(SUM('A3.2'!P224:T224)=5,'A3.2'!E224,"")</f>
        <v/>
      </c>
      <c r="H206" t="str">
        <f>IF(SUM('A3.2'!P224:T224)=5,'A3.2'!F224,"")</f>
        <v/>
      </c>
      <c r="I206" t="str">
        <f>IF(SUM('A3.2'!P224:T224)=5,'A3.2'!G224,"")</f>
        <v/>
      </c>
    </row>
    <row r="207" spans="1:9" x14ac:dyDescent="0.25">
      <c r="A207" t="str">
        <f>IF(SUM('A3.2'!P225:T225)=5,'Angaben KH-Standort'!$D$26,"")</f>
        <v/>
      </c>
      <c r="B207" t="str">
        <f>IF(SUM('A3.2'!P225:T225)=5,'Angaben KH-Standort'!$D$27,"")</f>
        <v/>
      </c>
      <c r="C207" t="str">
        <f>IF(SUM('A3.2'!P225:T225)=5,'Angaben KH-Standort'!$D$13,"")</f>
        <v/>
      </c>
      <c r="D207" t="str">
        <f>IF(SUM('A3.2'!P225:T225)=5,'A1'!$F220,"")</f>
        <v/>
      </c>
      <c r="E207" t="str">
        <f>IF(SUM('A3.2'!P225:T225)=5,'A3.2'!C225,"")</f>
        <v/>
      </c>
      <c r="F207" t="str">
        <f>IF(SUM('A3.2'!P225:T225)=5,'A3.2'!D225,"")</f>
        <v/>
      </c>
      <c r="G207" s="194" t="str">
        <f>IF(SUM('A3.2'!P225:T225)=5,'A3.2'!E225,"")</f>
        <v/>
      </c>
      <c r="H207" t="str">
        <f>IF(SUM('A3.2'!P225:T225)=5,'A3.2'!F225,"")</f>
        <v/>
      </c>
      <c r="I207" t="str">
        <f>IF(SUM('A3.2'!P225:T225)=5,'A3.2'!G225,"")</f>
        <v/>
      </c>
    </row>
    <row r="208" spans="1:9" x14ac:dyDescent="0.25">
      <c r="A208" t="str">
        <f>IF(SUM('A3.2'!P226:T226)=5,'Angaben KH-Standort'!$D$26,"")</f>
        <v/>
      </c>
      <c r="B208" t="str">
        <f>IF(SUM('A3.2'!P226:T226)=5,'Angaben KH-Standort'!$D$27,"")</f>
        <v/>
      </c>
      <c r="C208" t="str">
        <f>IF(SUM('A3.2'!P226:T226)=5,'Angaben KH-Standort'!$D$13,"")</f>
        <v/>
      </c>
      <c r="D208" t="str">
        <f>IF(SUM('A3.2'!P226:T226)=5,'A1'!$F221,"")</f>
        <v/>
      </c>
      <c r="E208" t="str">
        <f>IF(SUM('A3.2'!P226:T226)=5,'A3.2'!C226,"")</f>
        <v/>
      </c>
      <c r="F208" t="str">
        <f>IF(SUM('A3.2'!P226:T226)=5,'A3.2'!D226,"")</f>
        <v/>
      </c>
      <c r="G208" s="194" t="str">
        <f>IF(SUM('A3.2'!P226:T226)=5,'A3.2'!E226,"")</f>
        <v/>
      </c>
      <c r="H208" t="str">
        <f>IF(SUM('A3.2'!P226:T226)=5,'A3.2'!F226,"")</f>
        <v/>
      </c>
      <c r="I208" t="str">
        <f>IF(SUM('A3.2'!P226:T226)=5,'A3.2'!G226,"")</f>
        <v/>
      </c>
    </row>
    <row r="209" spans="1:9" x14ac:dyDescent="0.25">
      <c r="A209" t="str">
        <f>IF(SUM('A3.2'!P227:T227)=5,'Angaben KH-Standort'!$D$26,"")</f>
        <v/>
      </c>
      <c r="B209" t="str">
        <f>IF(SUM('A3.2'!P227:T227)=5,'Angaben KH-Standort'!$D$27,"")</f>
        <v/>
      </c>
      <c r="C209" t="str">
        <f>IF(SUM('A3.2'!P227:T227)=5,'Angaben KH-Standort'!$D$13,"")</f>
        <v/>
      </c>
      <c r="D209" t="str">
        <f>IF(SUM('A3.2'!P227:T227)=5,'A1'!$F222,"")</f>
        <v/>
      </c>
      <c r="E209" t="str">
        <f>IF(SUM('A3.2'!P227:T227)=5,'A3.2'!C227,"")</f>
        <v/>
      </c>
      <c r="F209" t="str">
        <f>IF(SUM('A3.2'!P227:T227)=5,'A3.2'!D227,"")</f>
        <v/>
      </c>
      <c r="G209" s="194" t="str">
        <f>IF(SUM('A3.2'!P227:T227)=5,'A3.2'!E227,"")</f>
        <v/>
      </c>
      <c r="H209" t="str">
        <f>IF(SUM('A3.2'!P227:T227)=5,'A3.2'!F227,"")</f>
        <v/>
      </c>
      <c r="I209" t="str">
        <f>IF(SUM('A3.2'!P227:T227)=5,'A3.2'!G227,"")</f>
        <v/>
      </c>
    </row>
    <row r="210" spans="1:9" x14ac:dyDescent="0.25">
      <c r="A210" t="str">
        <f>IF(SUM('A3.2'!P228:T228)=5,'Angaben KH-Standort'!$D$26,"")</f>
        <v/>
      </c>
      <c r="B210" t="str">
        <f>IF(SUM('A3.2'!P228:T228)=5,'Angaben KH-Standort'!$D$27,"")</f>
        <v/>
      </c>
      <c r="C210" t="str">
        <f>IF(SUM('A3.2'!P228:T228)=5,'Angaben KH-Standort'!$D$13,"")</f>
        <v/>
      </c>
      <c r="D210" t="str">
        <f>IF(SUM('A3.2'!P228:T228)=5,'A1'!$F223,"")</f>
        <v/>
      </c>
      <c r="E210" t="str">
        <f>IF(SUM('A3.2'!P228:T228)=5,'A3.2'!C228,"")</f>
        <v/>
      </c>
      <c r="F210" t="str">
        <f>IF(SUM('A3.2'!P228:T228)=5,'A3.2'!D228,"")</f>
        <v/>
      </c>
      <c r="G210" s="194" t="str">
        <f>IF(SUM('A3.2'!P228:T228)=5,'A3.2'!E228,"")</f>
        <v/>
      </c>
      <c r="H210" t="str">
        <f>IF(SUM('A3.2'!P228:T228)=5,'A3.2'!F228,"")</f>
        <v/>
      </c>
      <c r="I210" t="str">
        <f>IF(SUM('A3.2'!P228:T228)=5,'A3.2'!G228,"")</f>
        <v/>
      </c>
    </row>
    <row r="211" spans="1:9" x14ac:dyDescent="0.25">
      <c r="A211" t="str">
        <f>IF(SUM('A3.2'!P229:T229)=5,'Angaben KH-Standort'!$D$26,"")</f>
        <v/>
      </c>
      <c r="B211" t="str">
        <f>IF(SUM('A3.2'!P229:T229)=5,'Angaben KH-Standort'!$D$27,"")</f>
        <v/>
      </c>
      <c r="C211" t="str">
        <f>IF(SUM('A3.2'!P229:T229)=5,'Angaben KH-Standort'!$D$13,"")</f>
        <v/>
      </c>
      <c r="D211" t="str">
        <f>IF(SUM('A3.2'!P229:T229)=5,'A1'!$F224,"")</f>
        <v/>
      </c>
      <c r="E211" t="str">
        <f>IF(SUM('A3.2'!P229:T229)=5,'A3.2'!C229,"")</f>
        <v/>
      </c>
      <c r="F211" t="str">
        <f>IF(SUM('A3.2'!P229:T229)=5,'A3.2'!D229,"")</f>
        <v/>
      </c>
      <c r="G211" s="194" t="str">
        <f>IF(SUM('A3.2'!P229:T229)=5,'A3.2'!E229,"")</f>
        <v/>
      </c>
      <c r="H211" t="str">
        <f>IF(SUM('A3.2'!P229:T229)=5,'A3.2'!F229,"")</f>
        <v/>
      </c>
      <c r="I211" t="str">
        <f>IF(SUM('A3.2'!P229:T229)=5,'A3.2'!G229,"")</f>
        <v/>
      </c>
    </row>
    <row r="212" spans="1:9" x14ac:dyDescent="0.25">
      <c r="A212" t="str">
        <f>IF(SUM('A3.2'!P230:T230)=5,'Angaben KH-Standort'!$D$26,"")</f>
        <v/>
      </c>
      <c r="B212" t="str">
        <f>IF(SUM('A3.2'!P230:T230)=5,'Angaben KH-Standort'!$D$27,"")</f>
        <v/>
      </c>
      <c r="C212" t="str">
        <f>IF(SUM('A3.2'!P230:T230)=5,'Angaben KH-Standort'!$D$13,"")</f>
        <v/>
      </c>
      <c r="D212" t="str">
        <f>IF(SUM('A3.2'!P230:T230)=5,'A1'!$F225,"")</f>
        <v/>
      </c>
      <c r="E212" t="str">
        <f>IF(SUM('A3.2'!P230:T230)=5,'A3.2'!C230,"")</f>
        <v/>
      </c>
      <c r="F212" t="str">
        <f>IF(SUM('A3.2'!P230:T230)=5,'A3.2'!D230,"")</f>
        <v/>
      </c>
      <c r="G212" s="194" t="str">
        <f>IF(SUM('A3.2'!P230:T230)=5,'A3.2'!E230,"")</f>
        <v/>
      </c>
      <c r="H212" t="str">
        <f>IF(SUM('A3.2'!P230:T230)=5,'A3.2'!F230,"")</f>
        <v/>
      </c>
      <c r="I212" t="str">
        <f>IF(SUM('A3.2'!P230:T230)=5,'A3.2'!G230,"")</f>
        <v/>
      </c>
    </row>
    <row r="213" spans="1:9" x14ac:dyDescent="0.25">
      <c r="A213" t="str">
        <f>IF(SUM('A3.2'!P231:T231)=5,'Angaben KH-Standort'!$D$26,"")</f>
        <v/>
      </c>
      <c r="B213" t="str">
        <f>IF(SUM('A3.2'!P231:T231)=5,'Angaben KH-Standort'!$D$27,"")</f>
        <v/>
      </c>
      <c r="C213" t="str">
        <f>IF(SUM('A3.2'!P231:T231)=5,'Angaben KH-Standort'!$D$13,"")</f>
        <v/>
      </c>
      <c r="D213" t="str">
        <f>IF(SUM('A3.2'!P231:T231)=5,'A1'!$F226,"")</f>
        <v/>
      </c>
      <c r="E213" t="str">
        <f>IF(SUM('A3.2'!P231:T231)=5,'A3.2'!C231,"")</f>
        <v/>
      </c>
      <c r="F213" t="str">
        <f>IF(SUM('A3.2'!P231:T231)=5,'A3.2'!D231,"")</f>
        <v/>
      </c>
      <c r="G213" s="194" t="str">
        <f>IF(SUM('A3.2'!P231:T231)=5,'A3.2'!E231,"")</f>
        <v/>
      </c>
      <c r="H213" t="str">
        <f>IF(SUM('A3.2'!P231:T231)=5,'A3.2'!F231,"")</f>
        <v/>
      </c>
      <c r="I213" t="str">
        <f>IF(SUM('A3.2'!P231:T231)=5,'A3.2'!G231,"")</f>
        <v/>
      </c>
    </row>
    <row r="214" spans="1:9" x14ac:dyDescent="0.25">
      <c r="A214" t="str">
        <f>IF(SUM('A3.2'!P232:T232)=5,'Angaben KH-Standort'!$D$26,"")</f>
        <v/>
      </c>
      <c r="B214" t="str">
        <f>IF(SUM('A3.2'!P232:T232)=5,'Angaben KH-Standort'!$D$27,"")</f>
        <v/>
      </c>
      <c r="C214" t="str">
        <f>IF(SUM('A3.2'!P232:T232)=5,'Angaben KH-Standort'!$D$13,"")</f>
        <v/>
      </c>
      <c r="D214" t="str">
        <f>IF(SUM('A3.2'!P232:T232)=5,'A1'!$F227,"")</f>
        <v/>
      </c>
      <c r="E214" t="str">
        <f>IF(SUM('A3.2'!P232:T232)=5,'A3.2'!C232,"")</f>
        <v/>
      </c>
      <c r="F214" t="str">
        <f>IF(SUM('A3.2'!P232:T232)=5,'A3.2'!D232,"")</f>
        <v/>
      </c>
      <c r="G214" s="194" t="str">
        <f>IF(SUM('A3.2'!P232:T232)=5,'A3.2'!E232,"")</f>
        <v/>
      </c>
      <c r="H214" t="str">
        <f>IF(SUM('A3.2'!P232:T232)=5,'A3.2'!F232,"")</f>
        <v/>
      </c>
      <c r="I214" t="str">
        <f>IF(SUM('A3.2'!P232:T232)=5,'A3.2'!G232,"")</f>
        <v/>
      </c>
    </row>
    <row r="215" spans="1:9" x14ac:dyDescent="0.25">
      <c r="A215" t="str">
        <f>IF(SUM('A3.2'!P233:T233)=5,'Angaben KH-Standort'!$D$26,"")</f>
        <v/>
      </c>
      <c r="B215" t="str">
        <f>IF(SUM('A3.2'!P233:T233)=5,'Angaben KH-Standort'!$D$27,"")</f>
        <v/>
      </c>
      <c r="C215" t="str">
        <f>IF(SUM('A3.2'!P233:T233)=5,'Angaben KH-Standort'!$D$13,"")</f>
        <v/>
      </c>
      <c r="D215" t="str">
        <f>IF(SUM('A3.2'!P233:T233)=5,'A1'!$F228,"")</f>
        <v/>
      </c>
      <c r="E215" t="str">
        <f>IF(SUM('A3.2'!P233:T233)=5,'A3.2'!C233,"")</f>
        <v/>
      </c>
      <c r="F215" t="str">
        <f>IF(SUM('A3.2'!P233:T233)=5,'A3.2'!D233,"")</f>
        <v/>
      </c>
      <c r="G215" s="194" t="str">
        <f>IF(SUM('A3.2'!P233:T233)=5,'A3.2'!E233,"")</f>
        <v/>
      </c>
      <c r="H215" t="str">
        <f>IF(SUM('A3.2'!P233:T233)=5,'A3.2'!F233,"")</f>
        <v/>
      </c>
      <c r="I215" t="str">
        <f>IF(SUM('A3.2'!P233:T233)=5,'A3.2'!G233,"")</f>
        <v/>
      </c>
    </row>
    <row r="216" spans="1:9" x14ac:dyDescent="0.25">
      <c r="A216" t="str">
        <f>IF(SUM('A3.2'!P234:T234)=5,'Angaben KH-Standort'!$D$26,"")</f>
        <v/>
      </c>
      <c r="B216" t="str">
        <f>IF(SUM('A3.2'!P234:T234)=5,'Angaben KH-Standort'!$D$27,"")</f>
        <v/>
      </c>
      <c r="C216" t="str">
        <f>IF(SUM('A3.2'!P234:T234)=5,'Angaben KH-Standort'!$D$13,"")</f>
        <v/>
      </c>
      <c r="D216" t="str">
        <f>IF(SUM('A3.2'!P234:T234)=5,'A1'!$F229,"")</f>
        <v/>
      </c>
      <c r="E216" t="str">
        <f>IF(SUM('A3.2'!P234:T234)=5,'A3.2'!C234,"")</f>
        <v/>
      </c>
      <c r="F216" t="str">
        <f>IF(SUM('A3.2'!P234:T234)=5,'A3.2'!D234,"")</f>
        <v/>
      </c>
      <c r="G216" s="194" t="str">
        <f>IF(SUM('A3.2'!P234:T234)=5,'A3.2'!E234,"")</f>
        <v/>
      </c>
      <c r="H216" t="str">
        <f>IF(SUM('A3.2'!P234:T234)=5,'A3.2'!F234,"")</f>
        <v/>
      </c>
      <c r="I216" t="str">
        <f>IF(SUM('A3.2'!P234:T234)=5,'A3.2'!G234,"")</f>
        <v/>
      </c>
    </row>
    <row r="217" spans="1:9" x14ac:dyDescent="0.25">
      <c r="A217" t="str">
        <f>IF(SUM('A3.2'!P235:T235)=5,'Angaben KH-Standort'!$D$26,"")</f>
        <v/>
      </c>
      <c r="B217" t="str">
        <f>IF(SUM('A3.2'!P235:T235)=5,'Angaben KH-Standort'!$D$27,"")</f>
        <v/>
      </c>
      <c r="C217" t="str">
        <f>IF(SUM('A3.2'!P235:T235)=5,'Angaben KH-Standort'!$D$13,"")</f>
        <v/>
      </c>
      <c r="D217" t="str">
        <f>IF(SUM('A3.2'!P235:T235)=5,'A1'!$F230,"")</f>
        <v/>
      </c>
      <c r="E217" t="str">
        <f>IF(SUM('A3.2'!P235:T235)=5,'A3.2'!C235,"")</f>
        <v/>
      </c>
      <c r="F217" t="str">
        <f>IF(SUM('A3.2'!P235:T235)=5,'A3.2'!D235,"")</f>
        <v/>
      </c>
      <c r="G217" s="194" t="str">
        <f>IF(SUM('A3.2'!P235:T235)=5,'A3.2'!E235,"")</f>
        <v/>
      </c>
      <c r="H217" t="str">
        <f>IF(SUM('A3.2'!P235:T235)=5,'A3.2'!F235,"")</f>
        <v/>
      </c>
      <c r="I217" t="str">
        <f>IF(SUM('A3.2'!P235:T235)=5,'A3.2'!G235,"")</f>
        <v/>
      </c>
    </row>
    <row r="218" spans="1:9" x14ac:dyDescent="0.25">
      <c r="A218" t="str">
        <f>IF(SUM('A3.2'!P236:T236)=5,'Angaben KH-Standort'!$D$26,"")</f>
        <v/>
      </c>
      <c r="B218" t="str">
        <f>IF(SUM('A3.2'!P236:T236)=5,'Angaben KH-Standort'!$D$27,"")</f>
        <v/>
      </c>
      <c r="C218" t="str">
        <f>IF(SUM('A3.2'!P236:T236)=5,'Angaben KH-Standort'!$D$13,"")</f>
        <v/>
      </c>
      <c r="D218" t="str">
        <f>IF(SUM('A3.2'!P236:T236)=5,'A1'!$F231,"")</f>
        <v/>
      </c>
      <c r="E218" t="str">
        <f>IF(SUM('A3.2'!P236:T236)=5,'A3.2'!C236,"")</f>
        <v/>
      </c>
      <c r="F218" t="str">
        <f>IF(SUM('A3.2'!P236:T236)=5,'A3.2'!D236,"")</f>
        <v/>
      </c>
      <c r="G218" s="194" t="str">
        <f>IF(SUM('A3.2'!P236:T236)=5,'A3.2'!E236,"")</f>
        <v/>
      </c>
      <c r="H218" t="str">
        <f>IF(SUM('A3.2'!P236:T236)=5,'A3.2'!F236,"")</f>
        <v/>
      </c>
      <c r="I218" t="str">
        <f>IF(SUM('A3.2'!P236:T236)=5,'A3.2'!G236,"")</f>
        <v/>
      </c>
    </row>
    <row r="219" spans="1:9" x14ac:dyDescent="0.25">
      <c r="A219" t="str">
        <f>IF(SUM('A3.2'!P237:T237)=5,'Angaben KH-Standort'!$D$26,"")</f>
        <v/>
      </c>
      <c r="B219" t="str">
        <f>IF(SUM('A3.2'!P237:T237)=5,'Angaben KH-Standort'!$D$27,"")</f>
        <v/>
      </c>
      <c r="C219" t="str">
        <f>IF(SUM('A3.2'!P237:T237)=5,'Angaben KH-Standort'!$D$13,"")</f>
        <v/>
      </c>
      <c r="D219" t="str">
        <f>IF(SUM('A3.2'!P237:T237)=5,'A1'!$F232,"")</f>
        <v/>
      </c>
      <c r="E219" t="str">
        <f>IF(SUM('A3.2'!P237:T237)=5,'A3.2'!C237,"")</f>
        <v/>
      </c>
      <c r="F219" t="str">
        <f>IF(SUM('A3.2'!P237:T237)=5,'A3.2'!D237,"")</f>
        <v/>
      </c>
      <c r="G219" s="194" t="str">
        <f>IF(SUM('A3.2'!P237:T237)=5,'A3.2'!E237,"")</f>
        <v/>
      </c>
      <c r="H219" t="str">
        <f>IF(SUM('A3.2'!P237:T237)=5,'A3.2'!F237,"")</f>
        <v/>
      </c>
      <c r="I219" t="str">
        <f>IF(SUM('A3.2'!P237:T237)=5,'A3.2'!G237,"")</f>
        <v/>
      </c>
    </row>
    <row r="220" spans="1:9" x14ac:dyDescent="0.25">
      <c r="A220" t="str">
        <f>IF(SUM('A3.2'!P238:T238)=5,'Angaben KH-Standort'!$D$26,"")</f>
        <v/>
      </c>
      <c r="B220" t="str">
        <f>IF(SUM('A3.2'!P238:T238)=5,'Angaben KH-Standort'!$D$27,"")</f>
        <v/>
      </c>
      <c r="C220" t="str">
        <f>IF(SUM('A3.2'!P238:T238)=5,'Angaben KH-Standort'!$D$13,"")</f>
        <v/>
      </c>
      <c r="D220" t="str">
        <f>IF(SUM('A3.2'!P238:T238)=5,'A1'!$F233,"")</f>
        <v/>
      </c>
      <c r="E220" t="str">
        <f>IF(SUM('A3.2'!P238:T238)=5,'A3.2'!C238,"")</f>
        <v/>
      </c>
      <c r="F220" t="str">
        <f>IF(SUM('A3.2'!P238:T238)=5,'A3.2'!D238,"")</f>
        <v/>
      </c>
      <c r="G220" s="194" t="str">
        <f>IF(SUM('A3.2'!P238:T238)=5,'A3.2'!E238,"")</f>
        <v/>
      </c>
      <c r="H220" t="str">
        <f>IF(SUM('A3.2'!P238:T238)=5,'A3.2'!F238,"")</f>
        <v/>
      </c>
      <c r="I220" t="str">
        <f>IF(SUM('A3.2'!P238:T238)=5,'A3.2'!G238,"")</f>
        <v/>
      </c>
    </row>
    <row r="221" spans="1:9" x14ac:dyDescent="0.25">
      <c r="A221" t="str">
        <f>IF(SUM('A3.2'!P239:T239)=5,'Angaben KH-Standort'!$D$26,"")</f>
        <v/>
      </c>
      <c r="B221" t="str">
        <f>IF(SUM('A3.2'!P239:T239)=5,'Angaben KH-Standort'!$D$27,"")</f>
        <v/>
      </c>
      <c r="C221" t="str">
        <f>IF(SUM('A3.2'!P239:T239)=5,'Angaben KH-Standort'!$D$13,"")</f>
        <v/>
      </c>
      <c r="D221" t="str">
        <f>IF(SUM('A3.2'!P239:T239)=5,'A1'!$F234,"")</f>
        <v/>
      </c>
      <c r="E221" t="str">
        <f>IF(SUM('A3.2'!P239:T239)=5,'A3.2'!C239,"")</f>
        <v/>
      </c>
      <c r="F221" t="str">
        <f>IF(SUM('A3.2'!P239:T239)=5,'A3.2'!D239,"")</f>
        <v/>
      </c>
      <c r="G221" s="194" t="str">
        <f>IF(SUM('A3.2'!P239:T239)=5,'A3.2'!E239,"")</f>
        <v/>
      </c>
      <c r="H221" t="str">
        <f>IF(SUM('A3.2'!P239:T239)=5,'A3.2'!F239,"")</f>
        <v/>
      </c>
      <c r="I221" t="str">
        <f>IF(SUM('A3.2'!P239:T239)=5,'A3.2'!G239,"")</f>
        <v/>
      </c>
    </row>
    <row r="222" spans="1:9" x14ac:dyDescent="0.25">
      <c r="A222" t="str">
        <f>IF(SUM('A3.2'!P240:T240)=5,'Angaben KH-Standort'!$D$26,"")</f>
        <v/>
      </c>
      <c r="B222" t="str">
        <f>IF(SUM('A3.2'!P240:T240)=5,'Angaben KH-Standort'!$D$27,"")</f>
        <v/>
      </c>
      <c r="C222" t="str">
        <f>IF(SUM('A3.2'!P240:T240)=5,'Angaben KH-Standort'!$D$13,"")</f>
        <v/>
      </c>
      <c r="D222" t="str">
        <f>IF(SUM('A3.2'!P240:T240)=5,'A1'!$F235,"")</f>
        <v/>
      </c>
      <c r="E222" t="str">
        <f>IF(SUM('A3.2'!P240:T240)=5,'A3.2'!C240,"")</f>
        <v/>
      </c>
      <c r="F222" t="str">
        <f>IF(SUM('A3.2'!P240:T240)=5,'A3.2'!D240,"")</f>
        <v/>
      </c>
      <c r="G222" s="194" t="str">
        <f>IF(SUM('A3.2'!P240:T240)=5,'A3.2'!E240,"")</f>
        <v/>
      </c>
      <c r="H222" t="str">
        <f>IF(SUM('A3.2'!P240:T240)=5,'A3.2'!F240,"")</f>
        <v/>
      </c>
      <c r="I222" t="str">
        <f>IF(SUM('A3.2'!P240:T240)=5,'A3.2'!G240,"")</f>
        <v/>
      </c>
    </row>
    <row r="223" spans="1:9" x14ac:dyDescent="0.25">
      <c r="A223" t="str">
        <f>IF(SUM('A3.2'!P241:T241)=5,'Angaben KH-Standort'!$D$26,"")</f>
        <v/>
      </c>
      <c r="B223" t="str">
        <f>IF(SUM('A3.2'!P241:T241)=5,'Angaben KH-Standort'!$D$27,"")</f>
        <v/>
      </c>
      <c r="C223" t="str">
        <f>IF(SUM('A3.2'!P241:T241)=5,'Angaben KH-Standort'!$D$13,"")</f>
        <v/>
      </c>
      <c r="D223" t="str">
        <f>IF(SUM('A3.2'!P241:T241)=5,'A1'!$F236,"")</f>
        <v/>
      </c>
      <c r="E223" t="str">
        <f>IF(SUM('A3.2'!P241:T241)=5,'A3.2'!C241,"")</f>
        <v/>
      </c>
      <c r="F223" t="str">
        <f>IF(SUM('A3.2'!P241:T241)=5,'A3.2'!D241,"")</f>
        <v/>
      </c>
      <c r="G223" s="194" t="str">
        <f>IF(SUM('A3.2'!P241:T241)=5,'A3.2'!E241,"")</f>
        <v/>
      </c>
      <c r="H223" t="str">
        <f>IF(SUM('A3.2'!P241:T241)=5,'A3.2'!F241,"")</f>
        <v/>
      </c>
      <c r="I223" t="str">
        <f>IF(SUM('A3.2'!P241:T241)=5,'A3.2'!G241,"")</f>
        <v/>
      </c>
    </row>
    <row r="224" spans="1:9" x14ac:dyDescent="0.25">
      <c r="A224" t="str">
        <f>IF(SUM('A3.2'!P242:T242)=5,'Angaben KH-Standort'!$D$26,"")</f>
        <v/>
      </c>
      <c r="B224" t="str">
        <f>IF(SUM('A3.2'!P242:T242)=5,'Angaben KH-Standort'!$D$27,"")</f>
        <v/>
      </c>
      <c r="C224" t="str">
        <f>IF(SUM('A3.2'!P242:T242)=5,'Angaben KH-Standort'!$D$13,"")</f>
        <v/>
      </c>
      <c r="D224" t="str">
        <f>IF(SUM('A3.2'!P242:T242)=5,'A1'!$F237,"")</f>
        <v/>
      </c>
      <c r="E224" t="str">
        <f>IF(SUM('A3.2'!P242:T242)=5,'A3.2'!C242,"")</f>
        <v/>
      </c>
      <c r="F224" t="str">
        <f>IF(SUM('A3.2'!P242:T242)=5,'A3.2'!D242,"")</f>
        <v/>
      </c>
      <c r="G224" s="194" t="str">
        <f>IF(SUM('A3.2'!P242:T242)=5,'A3.2'!E242,"")</f>
        <v/>
      </c>
      <c r="H224" t="str">
        <f>IF(SUM('A3.2'!P242:T242)=5,'A3.2'!F242,"")</f>
        <v/>
      </c>
      <c r="I224" t="str">
        <f>IF(SUM('A3.2'!P242:T242)=5,'A3.2'!G242,"")</f>
        <v/>
      </c>
    </row>
    <row r="225" spans="1:9" x14ac:dyDescent="0.25">
      <c r="A225" t="str">
        <f>IF(SUM('A3.2'!P243:T243)=5,'Angaben KH-Standort'!$D$26,"")</f>
        <v/>
      </c>
      <c r="B225" t="str">
        <f>IF(SUM('A3.2'!P243:T243)=5,'Angaben KH-Standort'!$D$27,"")</f>
        <v/>
      </c>
      <c r="C225" t="str">
        <f>IF(SUM('A3.2'!P243:T243)=5,'Angaben KH-Standort'!$D$13,"")</f>
        <v/>
      </c>
      <c r="D225" t="str">
        <f>IF(SUM('A3.2'!P243:T243)=5,'A1'!$F238,"")</f>
        <v/>
      </c>
      <c r="E225" t="str">
        <f>IF(SUM('A3.2'!P243:T243)=5,'A3.2'!C243,"")</f>
        <v/>
      </c>
      <c r="F225" t="str">
        <f>IF(SUM('A3.2'!P243:T243)=5,'A3.2'!D243,"")</f>
        <v/>
      </c>
      <c r="G225" s="194" t="str">
        <f>IF(SUM('A3.2'!P243:T243)=5,'A3.2'!E243,"")</f>
        <v/>
      </c>
      <c r="H225" t="str">
        <f>IF(SUM('A3.2'!P243:T243)=5,'A3.2'!F243,"")</f>
        <v/>
      </c>
      <c r="I225" t="str">
        <f>IF(SUM('A3.2'!P243:T243)=5,'A3.2'!G243,"")</f>
        <v/>
      </c>
    </row>
    <row r="226" spans="1:9" x14ac:dyDescent="0.25">
      <c r="A226" t="str">
        <f>IF(SUM('A3.2'!P244:T244)=5,'Angaben KH-Standort'!$D$26,"")</f>
        <v/>
      </c>
      <c r="B226" t="str">
        <f>IF(SUM('A3.2'!P244:T244)=5,'Angaben KH-Standort'!$D$27,"")</f>
        <v/>
      </c>
      <c r="C226" t="str">
        <f>IF(SUM('A3.2'!P244:T244)=5,'Angaben KH-Standort'!$D$13,"")</f>
        <v/>
      </c>
      <c r="D226" t="str">
        <f>IF(SUM('A3.2'!P244:T244)=5,'A1'!$F239,"")</f>
        <v/>
      </c>
      <c r="E226" t="str">
        <f>IF(SUM('A3.2'!P244:T244)=5,'A3.2'!C244,"")</f>
        <v/>
      </c>
      <c r="F226" t="str">
        <f>IF(SUM('A3.2'!P244:T244)=5,'A3.2'!D244,"")</f>
        <v/>
      </c>
      <c r="G226" s="194" t="str">
        <f>IF(SUM('A3.2'!P244:T244)=5,'A3.2'!E244,"")</f>
        <v/>
      </c>
      <c r="H226" t="str">
        <f>IF(SUM('A3.2'!P244:T244)=5,'A3.2'!F244,"")</f>
        <v/>
      </c>
      <c r="I226" t="str">
        <f>IF(SUM('A3.2'!P244:T244)=5,'A3.2'!G244,"")</f>
        <v/>
      </c>
    </row>
    <row r="227" spans="1:9" x14ac:dyDescent="0.25">
      <c r="A227" t="str">
        <f>IF(SUM('A3.2'!P245:T245)=5,'Angaben KH-Standort'!$D$26,"")</f>
        <v/>
      </c>
      <c r="B227" t="str">
        <f>IF(SUM('A3.2'!P245:T245)=5,'Angaben KH-Standort'!$D$27,"")</f>
        <v/>
      </c>
      <c r="C227" t="str">
        <f>IF(SUM('A3.2'!P245:T245)=5,'Angaben KH-Standort'!$D$13,"")</f>
        <v/>
      </c>
      <c r="D227" t="str">
        <f>IF(SUM('A3.2'!P245:T245)=5,'A1'!$F240,"")</f>
        <v/>
      </c>
      <c r="E227" t="str">
        <f>IF(SUM('A3.2'!P245:T245)=5,'A3.2'!C245,"")</f>
        <v/>
      </c>
      <c r="F227" t="str">
        <f>IF(SUM('A3.2'!P245:T245)=5,'A3.2'!D245,"")</f>
        <v/>
      </c>
      <c r="G227" s="194" t="str">
        <f>IF(SUM('A3.2'!P245:T245)=5,'A3.2'!E245,"")</f>
        <v/>
      </c>
      <c r="H227" t="str">
        <f>IF(SUM('A3.2'!P245:T245)=5,'A3.2'!F245,"")</f>
        <v/>
      </c>
      <c r="I227" t="str">
        <f>IF(SUM('A3.2'!P245:T245)=5,'A3.2'!G245,"")</f>
        <v/>
      </c>
    </row>
    <row r="228" spans="1:9" x14ac:dyDescent="0.25">
      <c r="A228" t="str">
        <f>IF(SUM('A3.2'!P246:T246)=5,'Angaben KH-Standort'!$D$26,"")</f>
        <v/>
      </c>
      <c r="B228" t="str">
        <f>IF(SUM('A3.2'!P246:T246)=5,'Angaben KH-Standort'!$D$27,"")</f>
        <v/>
      </c>
      <c r="C228" t="str">
        <f>IF(SUM('A3.2'!P246:T246)=5,'Angaben KH-Standort'!$D$13,"")</f>
        <v/>
      </c>
      <c r="D228" t="str">
        <f>IF(SUM('A3.2'!P246:T246)=5,'A1'!$F241,"")</f>
        <v/>
      </c>
      <c r="E228" t="str">
        <f>IF(SUM('A3.2'!P246:T246)=5,'A3.2'!C246,"")</f>
        <v/>
      </c>
      <c r="F228" t="str">
        <f>IF(SUM('A3.2'!P246:T246)=5,'A3.2'!D246,"")</f>
        <v/>
      </c>
      <c r="G228" s="194" t="str">
        <f>IF(SUM('A3.2'!P246:T246)=5,'A3.2'!E246,"")</f>
        <v/>
      </c>
      <c r="H228" t="str">
        <f>IF(SUM('A3.2'!P246:T246)=5,'A3.2'!F246,"")</f>
        <v/>
      </c>
      <c r="I228" t="str">
        <f>IF(SUM('A3.2'!P246:T246)=5,'A3.2'!G246,"")</f>
        <v/>
      </c>
    </row>
    <row r="229" spans="1:9" x14ac:dyDescent="0.25">
      <c r="A229" t="str">
        <f>IF(SUM('A3.2'!P247:T247)=5,'Angaben KH-Standort'!$D$26,"")</f>
        <v/>
      </c>
      <c r="B229" t="str">
        <f>IF(SUM('A3.2'!P247:T247)=5,'Angaben KH-Standort'!$D$27,"")</f>
        <v/>
      </c>
      <c r="C229" t="str">
        <f>IF(SUM('A3.2'!P247:T247)=5,'Angaben KH-Standort'!$D$13,"")</f>
        <v/>
      </c>
      <c r="D229" t="str">
        <f>IF(SUM('A3.2'!P247:T247)=5,'A1'!$F242,"")</f>
        <v/>
      </c>
      <c r="E229" t="str">
        <f>IF(SUM('A3.2'!P247:T247)=5,'A3.2'!C247,"")</f>
        <v/>
      </c>
      <c r="F229" t="str">
        <f>IF(SUM('A3.2'!P247:T247)=5,'A3.2'!D247,"")</f>
        <v/>
      </c>
      <c r="G229" s="194" t="str">
        <f>IF(SUM('A3.2'!P247:T247)=5,'A3.2'!E247,"")</f>
        <v/>
      </c>
      <c r="H229" t="str">
        <f>IF(SUM('A3.2'!P247:T247)=5,'A3.2'!F247,"")</f>
        <v/>
      </c>
      <c r="I229" t="str">
        <f>IF(SUM('A3.2'!P247:T247)=5,'A3.2'!G247,"")</f>
        <v/>
      </c>
    </row>
    <row r="230" spans="1:9" x14ac:dyDescent="0.25">
      <c r="A230" t="str">
        <f>IF(SUM('A3.2'!P248:T248)=5,'Angaben KH-Standort'!$D$26,"")</f>
        <v/>
      </c>
      <c r="B230" t="str">
        <f>IF(SUM('A3.2'!P248:T248)=5,'Angaben KH-Standort'!$D$27,"")</f>
        <v/>
      </c>
      <c r="C230" t="str">
        <f>IF(SUM('A3.2'!P248:T248)=5,'Angaben KH-Standort'!$D$13,"")</f>
        <v/>
      </c>
      <c r="D230" t="str">
        <f>IF(SUM('A3.2'!P248:T248)=5,'A1'!$F243,"")</f>
        <v/>
      </c>
      <c r="E230" t="str">
        <f>IF(SUM('A3.2'!P248:T248)=5,'A3.2'!C248,"")</f>
        <v/>
      </c>
      <c r="F230" t="str">
        <f>IF(SUM('A3.2'!P248:T248)=5,'A3.2'!D248,"")</f>
        <v/>
      </c>
      <c r="G230" s="194" t="str">
        <f>IF(SUM('A3.2'!P248:T248)=5,'A3.2'!E248,"")</f>
        <v/>
      </c>
      <c r="H230" t="str">
        <f>IF(SUM('A3.2'!P248:T248)=5,'A3.2'!F248,"")</f>
        <v/>
      </c>
      <c r="I230" t="str">
        <f>IF(SUM('A3.2'!P248:T248)=5,'A3.2'!G248,"")</f>
        <v/>
      </c>
    </row>
    <row r="231" spans="1:9" x14ac:dyDescent="0.25">
      <c r="A231" t="str">
        <f>IF(SUM('A3.2'!P249:T249)=5,'Angaben KH-Standort'!$D$26,"")</f>
        <v/>
      </c>
      <c r="B231" t="str">
        <f>IF(SUM('A3.2'!P249:T249)=5,'Angaben KH-Standort'!$D$27,"")</f>
        <v/>
      </c>
      <c r="C231" t="str">
        <f>IF(SUM('A3.2'!P249:T249)=5,'Angaben KH-Standort'!$D$13,"")</f>
        <v/>
      </c>
      <c r="D231" t="str">
        <f>IF(SUM('A3.2'!P249:T249)=5,'A1'!$F244,"")</f>
        <v/>
      </c>
      <c r="E231" t="str">
        <f>IF(SUM('A3.2'!P249:T249)=5,'A3.2'!C249,"")</f>
        <v/>
      </c>
      <c r="F231" t="str">
        <f>IF(SUM('A3.2'!P249:T249)=5,'A3.2'!D249,"")</f>
        <v/>
      </c>
      <c r="G231" s="194" t="str">
        <f>IF(SUM('A3.2'!P249:T249)=5,'A3.2'!E249,"")</f>
        <v/>
      </c>
      <c r="H231" t="str">
        <f>IF(SUM('A3.2'!P249:T249)=5,'A3.2'!F249,"")</f>
        <v/>
      </c>
      <c r="I231" t="str">
        <f>IF(SUM('A3.2'!P249:T249)=5,'A3.2'!G249,"")</f>
        <v/>
      </c>
    </row>
    <row r="232" spans="1:9" x14ac:dyDescent="0.25">
      <c r="A232" t="str">
        <f>IF(SUM('A3.2'!P250:T250)=5,'Angaben KH-Standort'!$D$26,"")</f>
        <v/>
      </c>
      <c r="B232" t="str">
        <f>IF(SUM('A3.2'!P250:T250)=5,'Angaben KH-Standort'!$D$27,"")</f>
        <v/>
      </c>
      <c r="C232" t="str">
        <f>IF(SUM('A3.2'!P250:T250)=5,'Angaben KH-Standort'!$D$13,"")</f>
        <v/>
      </c>
      <c r="D232" t="str">
        <f>IF(SUM('A3.2'!P250:T250)=5,'A1'!$F245,"")</f>
        <v/>
      </c>
      <c r="E232" t="str">
        <f>IF(SUM('A3.2'!P250:T250)=5,'A3.2'!C250,"")</f>
        <v/>
      </c>
      <c r="F232" t="str">
        <f>IF(SUM('A3.2'!P250:T250)=5,'A3.2'!D250,"")</f>
        <v/>
      </c>
      <c r="G232" s="194" t="str">
        <f>IF(SUM('A3.2'!P250:T250)=5,'A3.2'!E250,"")</f>
        <v/>
      </c>
      <c r="H232" t="str">
        <f>IF(SUM('A3.2'!P250:T250)=5,'A3.2'!F250,"")</f>
        <v/>
      </c>
      <c r="I232" t="str">
        <f>IF(SUM('A3.2'!P250:T250)=5,'A3.2'!G250,"")</f>
        <v/>
      </c>
    </row>
    <row r="233" spans="1:9" x14ac:dyDescent="0.25">
      <c r="A233" t="str">
        <f>IF(SUM('A3.2'!P251:T251)=5,'Angaben KH-Standort'!$D$26,"")</f>
        <v/>
      </c>
      <c r="B233" t="str">
        <f>IF(SUM('A3.2'!P251:T251)=5,'Angaben KH-Standort'!$D$27,"")</f>
        <v/>
      </c>
      <c r="C233" t="str">
        <f>IF(SUM('A3.2'!P251:T251)=5,'Angaben KH-Standort'!$D$13,"")</f>
        <v/>
      </c>
      <c r="D233" t="str">
        <f>IF(SUM('A3.2'!P251:T251)=5,'A1'!$F246,"")</f>
        <v/>
      </c>
      <c r="E233" t="str">
        <f>IF(SUM('A3.2'!P251:T251)=5,'A3.2'!C251,"")</f>
        <v/>
      </c>
      <c r="F233" t="str">
        <f>IF(SUM('A3.2'!P251:T251)=5,'A3.2'!D251,"")</f>
        <v/>
      </c>
      <c r="G233" s="194" t="str">
        <f>IF(SUM('A3.2'!P251:T251)=5,'A3.2'!E251,"")</f>
        <v/>
      </c>
      <c r="H233" t="str">
        <f>IF(SUM('A3.2'!P251:T251)=5,'A3.2'!F251,"")</f>
        <v/>
      </c>
      <c r="I233" t="str">
        <f>IF(SUM('A3.2'!P251:T251)=5,'A3.2'!G251,"")</f>
        <v/>
      </c>
    </row>
    <row r="234" spans="1:9" x14ac:dyDescent="0.25">
      <c r="A234" t="str">
        <f>IF(SUM('A3.2'!P252:T252)=5,'Angaben KH-Standort'!$D$26,"")</f>
        <v/>
      </c>
      <c r="B234" t="str">
        <f>IF(SUM('A3.2'!P252:T252)=5,'Angaben KH-Standort'!$D$27,"")</f>
        <v/>
      </c>
      <c r="C234" t="str">
        <f>IF(SUM('A3.2'!P252:T252)=5,'Angaben KH-Standort'!$D$13,"")</f>
        <v/>
      </c>
      <c r="D234" t="str">
        <f>IF(SUM('A3.2'!P252:T252)=5,'A1'!$F247,"")</f>
        <v/>
      </c>
      <c r="E234" t="str">
        <f>IF(SUM('A3.2'!P252:T252)=5,'A3.2'!C252,"")</f>
        <v/>
      </c>
      <c r="F234" t="str">
        <f>IF(SUM('A3.2'!P252:T252)=5,'A3.2'!D252,"")</f>
        <v/>
      </c>
      <c r="G234" s="194" t="str">
        <f>IF(SUM('A3.2'!P252:T252)=5,'A3.2'!E252,"")</f>
        <v/>
      </c>
      <c r="H234" t="str">
        <f>IF(SUM('A3.2'!P252:T252)=5,'A3.2'!F252,"")</f>
        <v/>
      </c>
      <c r="I234" t="str">
        <f>IF(SUM('A3.2'!P252:T252)=5,'A3.2'!G252,"")</f>
        <v/>
      </c>
    </row>
    <row r="235" spans="1:9" x14ac:dyDescent="0.25">
      <c r="A235" t="str">
        <f>IF(SUM('A3.2'!P253:T253)=5,'Angaben KH-Standort'!$D$26,"")</f>
        <v/>
      </c>
      <c r="B235" t="str">
        <f>IF(SUM('A3.2'!P253:T253)=5,'Angaben KH-Standort'!$D$27,"")</f>
        <v/>
      </c>
      <c r="C235" t="str">
        <f>IF(SUM('A3.2'!P253:T253)=5,'Angaben KH-Standort'!$D$13,"")</f>
        <v/>
      </c>
      <c r="D235" t="str">
        <f>IF(SUM('A3.2'!P253:T253)=5,'A1'!$F248,"")</f>
        <v/>
      </c>
      <c r="E235" t="str">
        <f>IF(SUM('A3.2'!P253:T253)=5,'A3.2'!C253,"")</f>
        <v/>
      </c>
      <c r="F235" t="str">
        <f>IF(SUM('A3.2'!P253:T253)=5,'A3.2'!D253,"")</f>
        <v/>
      </c>
      <c r="G235" s="194" t="str">
        <f>IF(SUM('A3.2'!P253:T253)=5,'A3.2'!E253,"")</f>
        <v/>
      </c>
      <c r="H235" t="str">
        <f>IF(SUM('A3.2'!P253:T253)=5,'A3.2'!F253,"")</f>
        <v/>
      </c>
      <c r="I235" t="str">
        <f>IF(SUM('A3.2'!P253:T253)=5,'A3.2'!G253,"")</f>
        <v/>
      </c>
    </row>
    <row r="236" spans="1:9" x14ac:dyDescent="0.25">
      <c r="A236" t="str">
        <f>IF(SUM('A3.2'!P254:T254)=5,'Angaben KH-Standort'!$D$26,"")</f>
        <v/>
      </c>
      <c r="B236" t="str">
        <f>IF(SUM('A3.2'!P254:T254)=5,'Angaben KH-Standort'!$D$27,"")</f>
        <v/>
      </c>
      <c r="C236" t="str">
        <f>IF(SUM('A3.2'!P254:T254)=5,'Angaben KH-Standort'!$D$13,"")</f>
        <v/>
      </c>
      <c r="D236" t="str">
        <f>IF(SUM('A3.2'!P254:T254)=5,'A1'!$F249,"")</f>
        <v/>
      </c>
      <c r="E236" t="str">
        <f>IF(SUM('A3.2'!P254:T254)=5,'A3.2'!C254,"")</f>
        <v/>
      </c>
      <c r="F236" t="str">
        <f>IF(SUM('A3.2'!P254:T254)=5,'A3.2'!D254,"")</f>
        <v/>
      </c>
      <c r="G236" s="194" t="str">
        <f>IF(SUM('A3.2'!P254:T254)=5,'A3.2'!E254,"")</f>
        <v/>
      </c>
      <c r="H236" t="str">
        <f>IF(SUM('A3.2'!P254:T254)=5,'A3.2'!F254,"")</f>
        <v/>
      </c>
      <c r="I236" t="str">
        <f>IF(SUM('A3.2'!P254:T254)=5,'A3.2'!G254,"")</f>
        <v/>
      </c>
    </row>
    <row r="237" spans="1:9" x14ac:dyDescent="0.25">
      <c r="A237" t="str">
        <f>IF(SUM('A3.2'!P255:T255)=5,'Angaben KH-Standort'!$D$26,"")</f>
        <v/>
      </c>
      <c r="B237" t="str">
        <f>IF(SUM('A3.2'!P255:T255)=5,'Angaben KH-Standort'!$D$27,"")</f>
        <v/>
      </c>
      <c r="C237" t="str">
        <f>IF(SUM('A3.2'!P255:T255)=5,'Angaben KH-Standort'!$D$13,"")</f>
        <v/>
      </c>
      <c r="D237" t="str">
        <f>IF(SUM('A3.2'!P255:T255)=5,'A1'!$F250,"")</f>
        <v/>
      </c>
      <c r="E237" t="str">
        <f>IF(SUM('A3.2'!P255:T255)=5,'A3.2'!C255,"")</f>
        <v/>
      </c>
      <c r="F237" t="str">
        <f>IF(SUM('A3.2'!P255:T255)=5,'A3.2'!D255,"")</f>
        <v/>
      </c>
      <c r="G237" s="194" t="str">
        <f>IF(SUM('A3.2'!P255:T255)=5,'A3.2'!E255,"")</f>
        <v/>
      </c>
      <c r="H237" t="str">
        <f>IF(SUM('A3.2'!P255:T255)=5,'A3.2'!F255,"")</f>
        <v/>
      </c>
      <c r="I237" t="str">
        <f>IF(SUM('A3.2'!P255:T255)=5,'A3.2'!G255,"")</f>
        <v/>
      </c>
    </row>
    <row r="238" spans="1:9" x14ac:dyDescent="0.25">
      <c r="A238" t="str">
        <f>IF(SUM('A3.2'!P256:T256)=5,'Angaben KH-Standort'!$D$26,"")</f>
        <v/>
      </c>
      <c r="B238" t="str">
        <f>IF(SUM('A3.2'!P256:T256)=5,'Angaben KH-Standort'!$D$27,"")</f>
        <v/>
      </c>
      <c r="C238" t="str">
        <f>IF(SUM('A3.2'!P256:T256)=5,'Angaben KH-Standort'!$D$13,"")</f>
        <v/>
      </c>
      <c r="D238" t="str">
        <f>IF(SUM('A3.2'!P256:T256)=5,'A1'!$F251,"")</f>
        <v/>
      </c>
      <c r="E238" t="str">
        <f>IF(SUM('A3.2'!P256:T256)=5,'A3.2'!C256,"")</f>
        <v/>
      </c>
      <c r="F238" t="str">
        <f>IF(SUM('A3.2'!P256:T256)=5,'A3.2'!D256,"")</f>
        <v/>
      </c>
      <c r="G238" s="194" t="str">
        <f>IF(SUM('A3.2'!P256:T256)=5,'A3.2'!E256,"")</f>
        <v/>
      </c>
      <c r="H238" t="str">
        <f>IF(SUM('A3.2'!P256:T256)=5,'A3.2'!F256,"")</f>
        <v/>
      </c>
      <c r="I238" t="str">
        <f>IF(SUM('A3.2'!P256:T256)=5,'A3.2'!G256,"")</f>
        <v/>
      </c>
    </row>
    <row r="239" spans="1:9" x14ac:dyDescent="0.25">
      <c r="A239" t="str">
        <f>IF(SUM('A3.2'!P257:T257)=5,'Angaben KH-Standort'!$D$26,"")</f>
        <v/>
      </c>
      <c r="B239" t="str">
        <f>IF(SUM('A3.2'!P257:T257)=5,'Angaben KH-Standort'!$D$27,"")</f>
        <v/>
      </c>
      <c r="C239" t="str">
        <f>IF(SUM('A3.2'!P257:T257)=5,'Angaben KH-Standort'!$D$13,"")</f>
        <v/>
      </c>
      <c r="D239" t="str">
        <f>IF(SUM('A3.2'!P257:T257)=5,'A1'!$F252,"")</f>
        <v/>
      </c>
      <c r="E239" t="str">
        <f>IF(SUM('A3.2'!P257:T257)=5,'A3.2'!C257,"")</f>
        <v/>
      </c>
      <c r="F239" t="str">
        <f>IF(SUM('A3.2'!P257:T257)=5,'A3.2'!D257,"")</f>
        <v/>
      </c>
      <c r="G239" s="194" t="str">
        <f>IF(SUM('A3.2'!P257:T257)=5,'A3.2'!E257,"")</f>
        <v/>
      </c>
      <c r="H239" t="str">
        <f>IF(SUM('A3.2'!P257:T257)=5,'A3.2'!F257,"")</f>
        <v/>
      </c>
      <c r="I239" t="str">
        <f>IF(SUM('A3.2'!P257:T257)=5,'A3.2'!G257,"")</f>
        <v/>
      </c>
    </row>
    <row r="240" spans="1:9" x14ac:dyDescent="0.25">
      <c r="A240" t="str">
        <f>IF(SUM('A3.2'!P258:T258)=5,'Angaben KH-Standort'!$D$26,"")</f>
        <v/>
      </c>
      <c r="B240" t="str">
        <f>IF(SUM('A3.2'!P258:T258)=5,'Angaben KH-Standort'!$D$27,"")</f>
        <v/>
      </c>
      <c r="C240" t="str">
        <f>IF(SUM('A3.2'!P258:T258)=5,'Angaben KH-Standort'!$D$13,"")</f>
        <v/>
      </c>
      <c r="D240" t="str">
        <f>IF(SUM('A3.2'!P258:T258)=5,'A1'!$F253,"")</f>
        <v/>
      </c>
      <c r="E240" t="str">
        <f>IF(SUM('A3.2'!P258:T258)=5,'A3.2'!C258,"")</f>
        <v/>
      </c>
      <c r="F240" t="str">
        <f>IF(SUM('A3.2'!P258:T258)=5,'A3.2'!D258,"")</f>
        <v/>
      </c>
      <c r="G240" s="194" t="str">
        <f>IF(SUM('A3.2'!P258:T258)=5,'A3.2'!E258,"")</f>
        <v/>
      </c>
      <c r="H240" t="str">
        <f>IF(SUM('A3.2'!P258:T258)=5,'A3.2'!F258,"")</f>
        <v/>
      </c>
      <c r="I240" t="str">
        <f>IF(SUM('A3.2'!P258:T258)=5,'A3.2'!G258,"")</f>
        <v/>
      </c>
    </row>
    <row r="241" spans="1:9" x14ac:dyDescent="0.25">
      <c r="A241" t="str">
        <f>IF(SUM('A3.2'!P259:T259)=5,'Angaben KH-Standort'!$D$26,"")</f>
        <v/>
      </c>
      <c r="B241" t="str">
        <f>IF(SUM('A3.2'!P259:T259)=5,'Angaben KH-Standort'!$D$27,"")</f>
        <v/>
      </c>
      <c r="C241" t="str">
        <f>IF(SUM('A3.2'!P259:T259)=5,'Angaben KH-Standort'!$D$13,"")</f>
        <v/>
      </c>
      <c r="D241" t="str">
        <f>IF(SUM('A3.2'!P259:T259)=5,'A1'!$F254,"")</f>
        <v/>
      </c>
      <c r="E241" t="str">
        <f>IF(SUM('A3.2'!P259:T259)=5,'A3.2'!C259,"")</f>
        <v/>
      </c>
      <c r="F241" t="str">
        <f>IF(SUM('A3.2'!P259:T259)=5,'A3.2'!D259,"")</f>
        <v/>
      </c>
      <c r="G241" s="194" t="str">
        <f>IF(SUM('A3.2'!P259:T259)=5,'A3.2'!E259,"")</f>
        <v/>
      </c>
      <c r="H241" t="str">
        <f>IF(SUM('A3.2'!P259:T259)=5,'A3.2'!F259,"")</f>
        <v/>
      </c>
      <c r="I241" t="str">
        <f>IF(SUM('A3.2'!P259:T259)=5,'A3.2'!G259,"")</f>
        <v/>
      </c>
    </row>
    <row r="242" spans="1:9" x14ac:dyDescent="0.25">
      <c r="A242" t="str">
        <f>IF(SUM('A3.2'!P260:T260)=5,'Angaben KH-Standort'!$D$26,"")</f>
        <v/>
      </c>
      <c r="B242" t="str">
        <f>IF(SUM('A3.2'!P260:T260)=5,'Angaben KH-Standort'!$D$27,"")</f>
        <v/>
      </c>
      <c r="C242" t="str">
        <f>IF(SUM('A3.2'!P260:T260)=5,'Angaben KH-Standort'!$D$13,"")</f>
        <v/>
      </c>
      <c r="D242" t="str">
        <f>IF(SUM('A3.2'!P260:T260)=5,'A1'!$F255,"")</f>
        <v/>
      </c>
      <c r="E242" t="str">
        <f>IF(SUM('A3.2'!P260:T260)=5,'A3.2'!C260,"")</f>
        <v/>
      </c>
      <c r="F242" t="str">
        <f>IF(SUM('A3.2'!P260:T260)=5,'A3.2'!D260,"")</f>
        <v/>
      </c>
      <c r="G242" s="194" t="str">
        <f>IF(SUM('A3.2'!P260:T260)=5,'A3.2'!E260,"")</f>
        <v/>
      </c>
      <c r="H242" t="str">
        <f>IF(SUM('A3.2'!P260:T260)=5,'A3.2'!F260,"")</f>
        <v/>
      </c>
      <c r="I242" t="str">
        <f>IF(SUM('A3.2'!P260:T260)=5,'A3.2'!G260,"")</f>
        <v/>
      </c>
    </row>
    <row r="243" spans="1:9" x14ac:dyDescent="0.25">
      <c r="A243" t="str">
        <f>IF(SUM('A3.2'!P261:T261)=5,'Angaben KH-Standort'!$D$26,"")</f>
        <v/>
      </c>
      <c r="B243" t="str">
        <f>IF(SUM('A3.2'!P261:T261)=5,'Angaben KH-Standort'!$D$27,"")</f>
        <v/>
      </c>
      <c r="C243" t="str">
        <f>IF(SUM('A3.2'!P261:T261)=5,'Angaben KH-Standort'!$D$13,"")</f>
        <v/>
      </c>
      <c r="D243" t="str">
        <f>IF(SUM('A3.2'!P261:T261)=5,'A1'!$F256,"")</f>
        <v/>
      </c>
      <c r="E243" t="str">
        <f>IF(SUM('A3.2'!P261:T261)=5,'A3.2'!C261,"")</f>
        <v/>
      </c>
      <c r="F243" t="str">
        <f>IF(SUM('A3.2'!P261:T261)=5,'A3.2'!D261,"")</f>
        <v/>
      </c>
      <c r="G243" s="194" t="str">
        <f>IF(SUM('A3.2'!P261:T261)=5,'A3.2'!E261,"")</f>
        <v/>
      </c>
      <c r="H243" t="str">
        <f>IF(SUM('A3.2'!P261:T261)=5,'A3.2'!F261,"")</f>
        <v/>
      </c>
      <c r="I243" t="str">
        <f>IF(SUM('A3.2'!P261:T261)=5,'A3.2'!G261,"")</f>
        <v/>
      </c>
    </row>
    <row r="244" spans="1:9" x14ac:dyDescent="0.25">
      <c r="A244" t="str">
        <f>IF(SUM('A3.2'!P262:T262)=5,'Angaben KH-Standort'!$D$26,"")</f>
        <v/>
      </c>
      <c r="B244" t="str">
        <f>IF(SUM('A3.2'!P262:T262)=5,'Angaben KH-Standort'!$D$27,"")</f>
        <v/>
      </c>
      <c r="C244" t="str">
        <f>IF(SUM('A3.2'!P262:T262)=5,'Angaben KH-Standort'!$D$13,"")</f>
        <v/>
      </c>
      <c r="D244" t="str">
        <f>IF(SUM('A3.2'!P262:T262)=5,'A1'!$F257,"")</f>
        <v/>
      </c>
      <c r="E244" t="str">
        <f>IF(SUM('A3.2'!P262:T262)=5,'A3.2'!C262,"")</f>
        <v/>
      </c>
      <c r="F244" t="str">
        <f>IF(SUM('A3.2'!P262:T262)=5,'A3.2'!D262,"")</f>
        <v/>
      </c>
      <c r="G244" s="194" t="str">
        <f>IF(SUM('A3.2'!P262:T262)=5,'A3.2'!E262,"")</f>
        <v/>
      </c>
      <c r="H244" t="str">
        <f>IF(SUM('A3.2'!P262:T262)=5,'A3.2'!F262,"")</f>
        <v/>
      </c>
      <c r="I244" t="str">
        <f>IF(SUM('A3.2'!P262:T262)=5,'A3.2'!G262,"")</f>
        <v/>
      </c>
    </row>
    <row r="245" spans="1:9" x14ac:dyDescent="0.25">
      <c r="A245" t="str">
        <f>IF(SUM('A3.2'!P263:T263)=5,'Angaben KH-Standort'!$D$26,"")</f>
        <v/>
      </c>
      <c r="B245" t="str">
        <f>IF(SUM('A3.2'!P263:T263)=5,'Angaben KH-Standort'!$D$27,"")</f>
        <v/>
      </c>
      <c r="C245" t="str">
        <f>IF(SUM('A3.2'!P263:T263)=5,'Angaben KH-Standort'!$D$13,"")</f>
        <v/>
      </c>
      <c r="D245" t="str">
        <f>IF(SUM('A3.2'!P263:T263)=5,'A1'!$F258,"")</f>
        <v/>
      </c>
      <c r="E245" t="str">
        <f>IF(SUM('A3.2'!P263:T263)=5,'A3.2'!C263,"")</f>
        <v/>
      </c>
      <c r="F245" t="str">
        <f>IF(SUM('A3.2'!P263:T263)=5,'A3.2'!D263,"")</f>
        <v/>
      </c>
      <c r="G245" s="194" t="str">
        <f>IF(SUM('A3.2'!P263:T263)=5,'A3.2'!E263,"")</f>
        <v/>
      </c>
      <c r="H245" t="str">
        <f>IF(SUM('A3.2'!P263:T263)=5,'A3.2'!F263,"")</f>
        <v/>
      </c>
      <c r="I245" t="str">
        <f>IF(SUM('A3.2'!P263:T263)=5,'A3.2'!G263,"")</f>
        <v/>
      </c>
    </row>
    <row r="246" spans="1:9" x14ac:dyDescent="0.25">
      <c r="A246" t="str">
        <f>IF(SUM('A3.2'!P264:T264)=5,'Angaben KH-Standort'!$D$26,"")</f>
        <v/>
      </c>
      <c r="B246" t="str">
        <f>IF(SUM('A3.2'!P264:T264)=5,'Angaben KH-Standort'!$D$27,"")</f>
        <v/>
      </c>
      <c r="C246" t="str">
        <f>IF(SUM('A3.2'!P264:T264)=5,'Angaben KH-Standort'!$D$13,"")</f>
        <v/>
      </c>
      <c r="D246" t="str">
        <f>IF(SUM('A3.2'!P264:T264)=5,'A1'!$F259,"")</f>
        <v/>
      </c>
      <c r="E246" t="str">
        <f>IF(SUM('A3.2'!P264:T264)=5,'A3.2'!C264,"")</f>
        <v/>
      </c>
      <c r="F246" t="str">
        <f>IF(SUM('A3.2'!P264:T264)=5,'A3.2'!D264,"")</f>
        <v/>
      </c>
      <c r="G246" s="194" t="str">
        <f>IF(SUM('A3.2'!P264:T264)=5,'A3.2'!E264,"")</f>
        <v/>
      </c>
      <c r="H246" t="str">
        <f>IF(SUM('A3.2'!P264:T264)=5,'A3.2'!F264,"")</f>
        <v/>
      </c>
      <c r="I246" t="str">
        <f>IF(SUM('A3.2'!P264:T264)=5,'A3.2'!G264,"")</f>
        <v/>
      </c>
    </row>
    <row r="247" spans="1:9" x14ac:dyDescent="0.25">
      <c r="A247" t="str">
        <f>IF(SUM('A3.2'!P265:T265)=5,'Angaben KH-Standort'!$D$26,"")</f>
        <v/>
      </c>
      <c r="B247" t="str">
        <f>IF(SUM('A3.2'!P265:T265)=5,'Angaben KH-Standort'!$D$27,"")</f>
        <v/>
      </c>
      <c r="C247" t="str">
        <f>IF(SUM('A3.2'!P265:T265)=5,'Angaben KH-Standort'!$D$13,"")</f>
        <v/>
      </c>
      <c r="D247" t="str">
        <f>IF(SUM('A3.2'!P265:T265)=5,'A1'!$F260,"")</f>
        <v/>
      </c>
      <c r="E247" t="str">
        <f>IF(SUM('A3.2'!P265:T265)=5,'A3.2'!C265,"")</f>
        <v/>
      </c>
      <c r="F247" t="str">
        <f>IF(SUM('A3.2'!P265:T265)=5,'A3.2'!D265,"")</f>
        <v/>
      </c>
      <c r="G247" s="194" t="str">
        <f>IF(SUM('A3.2'!P265:T265)=5,'A3.2'!E265,"")</f>
        <v/>
      </c>
      <c r="H247" t="str">
        <f>IF(SUM('A3.2'!P265:T265)=5,'A3.2'!F265,"")</f>
        <v/>
      </c>
      <c r="I247" t="str">
        <f>IF(SUM('A3.2'!P265:T265)=5,'A3.2'!G265,"")</f>
        <v/>
      </c>
    </row>
    <row r="248" spans="1:9" x14ac:dyDescent="0.25">
      <c r="A248" t="str">
        <f>IF(SUM('A3.2'!P266:T266)=5,'Angaben KH-Standort'!$D$26,"")</f>
        <v/>
      </c>
      <c r="B248" t="str">
        <f>IF(SUM('A3.2'!P266:T266)=5,'Angaben KH-Standort'!$D$27,"")</f>
        <v/>
      </c>
      <c r="C248" t="str">
        <f>IF(SUM('A3.2'!P266:T266)=5,'Angaben KH-Standort'!$D$13,"")</f>
        <v/>
      </c>
      <c r="D248" t="str">
        <f>IF(SUM('A3.2'!P266:T266)=5,'A1'!$F261,"")</f>
        <v/>
      </c>
      <c r="E248" t="str">
        <f>IF(SUM('A3.2'!P266:T266)=5,'A3.2'!C266,"")</f>
        <v/>
      </c>
      <c r="F248" t="str">
        <f>IF(SUM('A3.2'!P266:T266)=5,'A3.2'!D266,"")</f>
        <v/>
      </c>
      <c r="G248" s="194" t="str">
        <f>IF(SUM('A3.2'!P266:T266)=5,'A3.2'!E266,"")</f>
        <v/>
      </c>
      <c r="H248" t="str">
        <f>IF(SUM('A3.2'!P266:T266)=5,'A3.2'!F266,"")</f>
        <v/>
      </c>
      <c r="I248" t="str">
        <f>IF(SUM('A3.2'!P266:T266)=5,'A3.2'!G266,"")</f>
        <v/>
      </c>
    </row>
    <row r="249" spans="1:9" x14ac:dyDescent="0.25">
      <c r="A249" t="str">
        <f>IF(SUM('A3.2'!P267:T267)=5,'Angaben KH-Standort'!$D$26,"")</f>
        <v/>
      </c>
      <c r="B249" t="str">
        <f>IF(SUM('A3.2'!P267:T267)=5,'Angaben KH-Standort'!$D$27,"")</f>
        <v/>
      </c>
      <c r="C249" t="str">
        <f>IF(SUM('A3.2'!P267:T267)=5,'Angaben KH-Standort'!$D$13,"")</f>
        <v/>
      </c>
      <c r="D249" t="str">
        <f>IF(SUM('A3.2'!P267:T267)=5,'A1'!$F262,"")</f>
        <v/>
      </c>
      <c r="E249" t="str">
        <f>IF(SUM('A3.2'!P267:T267)=5,'A3.2'!C267,"")</f>
        <v/>
      </c>
      <c r="F249" t="str">
        <f>IF(SUM('A3.2'!P267:T267)=5,'A3.2'!D267,"")</f>
        <v/>
      </c>
      <c r="G249" s="194" t="str">
        <f>IF(SUM('A3.2'!P267:T267)=5,'A3.2'!E267,"")</f>
        <v/>
      </c>
      <c r="H249" t="str">
        <f>IF(SUM('A3.2'!P267:T267)=5,'A3.2'!F267,"")</f>
        <v/>
      </c>
      <c r="I249" t="str">
        <f>IF(SUM('A3.2'!P267:T267)=5,'A3.2'!G267,"")</f>
        <v/>
      </c>
    </row>
    <row r="250" spans="1:9" x14ac:dyDescent="0.25">
      <c r="A250" t="str">
        <f>IF(SUM('A3.2'!P268:T268)=5,'Angaben KH-Standort'!$D$26,"")</f>
        <v/>
      </c>
      <c r="B250" t="str">
        <f>IF(SUM('A3.2'!P268:T268)=5,'Angaben KH-Standort'!$D$27,"")</f>
        <v/>
      </c>
      <c r="C250" t="str">
        <f>IF(SUM('A3.2'!P268:T268)=5,'Angaben KH-Standort'!$D$13,"")</f>
        <v/>
      </c>
      <c r="D250" t="str">
        <f>IF(SUM('A3.2'!P268:T268)=5,'A1'!$F263,"")</f>
        <v/>
      </c>
      <c r="E250" t="str">
        <f>IF(SUM('A3.2'!P268:T268)=5,'A3.2'!C268,"")</f>
        <v/>
      </c>
      <c r="F250" t="str">
        <f>IF(SUM('A3.2'!P268:T268)=5,'A3.2'!D268,"")</f>
        <v/>
      </c>
      <c r="G250" s="194" t="str">
        <f>IF(SUM('A3.2'!P268:T268)=5,'A3.2'!E268,"")</f>
        <v/>
      </c>
      <c r="H250" t="str">
        <f>IF(SUM('A3.2'!P268:T268)=5,'A3.2'!F268,"")</f>
        <v/>
      </c>
      <c r="I250" t="str">
        <f>IF(SUM('A3.2'!P268:T268)=5,'A3.2'!G268,"")</f>
        <v/>
      </c>
    </row>
    <row r="251" spans="1:9" x14ac:dyDescent="0.25">
      <c r="A251" t="str">
        <f>IF(SUM('A3.2'!P269:T269)=5,'Angaben KH-Standort'!$D$26,"")</f>
        <v/>
      </c>
      <c r="B251" t="str">
        <f>IF(SUM('A3.2'!P269:T269)=5,'Angaben KH-Standort'!$D$27,"")</f>
        <v/>
      </c>
      <c r="C251" t="str">
        <f>IF(SUM('A3.2'!P269:T269)=5,'Angaben KH-Standort'!$D$13,"")</f>
        <v/>
      </c>
      <c r="D251" t="str">
        <f>IF(SUM('A3.2'!P269:T269)=5,'A1'!$F264,"")</f>
        <v/>
      </c>
      <c r="E251" t="str">
        <f>IF(SUM('A3.2'!P269:T269)=5,'A3.2'!C269,"")</f>
        <v/>
      </c>
      <c r="F251" t="str">
        <f>IF(SUM('A3.2'!P269:T269)=5,'A3.2'!D269,"")</f>
        <v/>
      </c>
      <c r="G251" s="194" t="str">
        <f>IF(SUM('A3.2'!P269:T269)=5,'A3.2'!E269,"")</f>
        <v/>
      </c>
      <c r="H251" t="str">
        <f>IF(SUM('A3.2'!P269:T269)=5,'A3.2'!F269,"")</f>
        <v/>
      </c>
      <c r="I251" t="str">
        <f>IF(SUM('A3.2'!P269:T269)=5,'A3.2'!G269,"")</f>
        <v/>
      </c>
    </row>
    <row r="252" spans="1:9" x14ac:dyDescent="0.25">
      <c r="A252" t="str">
        <f>IF(SUM('A3.2'!P270:T270)=5,'Angaben KH-Standort'!$D$26,"")</f>
        <v/>
      </c>
      <c r="B252" t="str">
        <f>IF(SUM('A3.2'!P270:T270)=5,'Angaben KH-Standort'!$D$27,"")</f>
        <v/>
      </c>
      <c r="C252" t="str">
        <f>IF(SUM('A3.2'!P270:T270)=5,'Angaben KH-Standort'!$D$13,"")</f>
        <v/>
      </c>
      <c r="D252" t="str">
        <f>IF(SUM('A3.2'!P270:T270)=5,'A1'!$F265,"")</f>
        <v/>
      </c>
      <c r="E252" t="str">
        <f>IF(SUM('A3.2'!P270:T270)=5,'A3.2'!C270,"")</f>
        <v/>
      </c>
      <c r="F252" t="str">
        <f>IF(SUM('A3.2'!P270:T270)=5,'A3.2'!D270,"")</f>
        <v/>
      </c>
      <c r="G252" s="194" t="str">
        <f>IF(SUM('A3.2'!P270:T270)=5,'A3.2'!E270,"")</f>
        <v/>
      </c>
      <c r="H252" t="str">
        <f>IF(SUM('A3.2'!P270:T270)=5,'A3.2'!F270,"")</f>
        <v/>
      </c>
      <c r="I252" t="str">
        <f>IF(SUM('A3.2'!P270:T270)=5,'A3.2'!G270,"")</f>
        <v/>
      </c>
    </row>
    <row r="253" spans="1:9" x14ac:dyDescent="0.25">
      <c r="A253" t="str">
        <f>IF(SUM('A3.2'!P271:T271)=5,'Angaben KH-Standort'!$D$26,"")</f>
        <v/>
      </c>
      <c r="B253" t="str">
        <f>IF(SUM('A3.2'!P271:T271)=5,'Angaben KH-Standort'!$D$27,"")</f>
        <v/>
      </c>
      <c r="C253" t="str">
        <f>IF(SUM('A3.2'!P271:T271)=5,'Angaben KH-Standort'!$D$13,"")</f>
        <v/>
      </c>
      <c r="D253" t="str">
        <f>IF(SUM('A3.2'!P271:T271)=5,'A1'!$F266,"")</f>
        <v/>
      </c>
      <c r="E253" t="str">
        <f>IF(SUM('A3.2'!P271:T271)=5,'A3.2'!C271,"")</f>
        <v/>
      </c>
      <c r="F253" t="str">
        <f>IF(SUM('A3.2'!P271:T271)=5,'A3.2'!D271,"")</f>
        <v/>
      </c>
      <c r="G253" s="194" t="str">
        <f>IF(SUM('A3.2'!P271:T271)=5,'A3.2'!E271,"")</f>
        <v/>
      </c>
      <c r="H253" t="str">
        <f>IF(SUM('A3.2'!P271:T271)=5,'A3.2'!F271,"")</f>
        <v/>
      </c>
      <c r="I253" t="str">
        <f>IF(SUM('A3.2'!P271:T271)=5,'A3.2'!G271,"")</f>
        <v/>
      </c>
    </row>
    <row r="254" spans="1:9" x14ac:dyDescent="0.25">
      <c r="A254" t="str">
        <f>IF(SUM('A3.2'!P272:T272)=5,'Angaben KH-Standort'!$D$26,"")</f>
        <v/>
      </c>
      <c r="B254" t="str">
        <f>IF(SUM('A3.2'!P272:T272)=5,'Angaben KH-Standort'!$D$27,"")</f>
        <v/>
      </c>
      <c r="C254" t="str">
        <f>IF(SUM('A3.2'!P272:T272)=5,'Angaben KH-Standort'!$D$13,"")</f>
        <v/>
      </c>
      <c r="D254" t="str">
        <f>IF(SUM('A3.2'!P272:T272)=5,'A1'!$F267,"")</f>
        <v/>
      </c>
      <c r="E254" t="str">
        <f>IF(SUM('A3.2'!P272:T272)=5,'A3.2'!C272,"")</f>
        <v/>
      </c>
      <c r="F254" t="str">
        <f>IF(SUM('A3.2'!P272:T272)=5,'A3.2'!D272,"")</f>
        <v/>
      </c>
      <c r="G254" s="194" t="str">
        <f>IF(SUM('A3.2'!P272:T272)=5,'A3.2'!E272,"")</f>
        <v/>
      </c>
      <c r="H254" t="str">
        <f>IF(SUM('A3.2'!P272:T272)=5,'A3.2'!F272,"")</f>
        <v/>
      </c>
      <c r="I254" t="str">
        <f>IF(SUM('A3.2'!P272:T272)=5,'A3.2'!G272,"")</f>
        <v/>
      </c>
    </row>
    <row r="255" spans="1:9" x14ac:dyDescent="0.25">
      <c r="A255" t="str">
        <f>IF(SUM('A3.2'!P273:T273)=5,'Angaben KH-Standort'!$D$26,"")</f>
        <v/>
      </c>
      <c r="B255" t="str">
        <f>IF(SUM('A3.2'!P273:T273)=5,'Angaben KH-Standort'!$D$27,"")</f>
        <v/>
      </c>
      <c r="C255" t="str">
        <f>IF(SUM('A3.2'!P273:T273)=5,'Angaben KH-Standort'!$D$13,"")</f>
        <v/>
      </c>
      <c r="D255" t="str">
        <f>IF(SUM('A3.2'!P273:T273)=5,'A1'!$F268,"")</f>
        <v/>
      </c>
      <c r="E255" t="str">
        <f>IF(SUM('A3.2'!P273:T273)=5,'A3.2'!C273,"")</f>
        <v/>
      </c>
      <c r="F255" t="str">
        <f>IF(SUM('A3.2'!P273:T273)=5,'A3.2'!D273,"")</f>
        <v/>
      </c>
      <c r="G255" s="194" t="str">
        <f>IF(SUM('A3.2'!P273:T273)=5,'A3.2'!E273,"")</f>
        <v/>
      </c>
      <c r="H255" t="str">
        <f>IF(SUM('A3.2'!P273:T273)=5,'A3.2'!F273,"")</f>
        <v/>
      </c>
      <c r="I255" t="str">
        <f>IF(SUM('A3.2'!P273:T273)=5,'A3.2'!G273,"")</f>
        <v/>
      </c>
    </row>
    <row r="256" spans="1:9" x14ac:dyDescent="0.25">
      <c r="A256" t="str">
        <f>IF(SUM('A3.2'!P274:T274)=5,'Angaben KH-Standort'!$D$26,"")</f>
        <v/>
      </c>
      <c r="B256" t="str">
        <f>IF(SUM('A3.2'!P274:T274)=5,'Angaben KH-Standort'!$D$27,"")</f>
        <v/>
      </c>
      <c r="C256" t="str">
        <f>IF(SUM('A3.2'!P274:T274)=5,'Angaben KH-Standort'!$D$13,"")</f>
        <v/>
      </c>
      <c r="D256" t="str">
        <f>IF(SUM('A3.2'!P274:T274)=5,'A1'!$F269,"")</f>
        <v/>
      </c>
      <c r="E256" t="str">
        <f>IF(SUM('A3.2'!P274:T274)=5,'A3.2'!C274,"")</f>
        <v/>
      </c>
      <c r="F256" t="str">
        <f>IF(SUM('A3.2'!P274:T274)=5,'A3.2'!D274,"")</f>
        <v/>
      </c>
      <c r="G256" s="194" t="str">
        <f>IF(SUM('A3.2'!P274:T274)=5,'A3.2'!E274,"")</f>
        <v/>
      </c>
      <c r="H256" t="str">
        <f>IF(SUM('A3.2'!P274:T274)=5,'A3.2'!F274,"")</f>
        <v/>
      </c>
      <c r="I256" t="str">
        <f>IF(SUM('A3.2'!P274:T274)=5,'A3.2'!G274,"")</f>
        <v/>
      </c>
    </row>
    <row r="257" spans="1:9" x14ac:dyDescent="0.25">
      <c r="A257" t="str">
        <f>IF(SUM('A3.2'!P275:T275)=5,'Angaben KH-Standort'!$D$26,"")</f>
        <v/>
      </c>
      <c r="B257" t="str">
        <f>IF(SUM('A3.2'!P275:T275)=5,'Angaben KH-Standort'!$D$27,"")</f>
        <v/>
      </c>
      <c r="C257" t="str">
        <f>IF(SUM('A3.2'!P275:T275)=5,'Angaben KH-Standort'!$D$13,"")</f>
        <v/>
      </c>
      <c r="D257" t="str">
        <f>IF(SUM('A3.2'!P275:T275)=5,'A1'!$F270,"")</f>
        <v/>
      </c>
      <c r="E257" t="str">
        <f>IF(SUM('A3.2'!P275:T275)=5,'A3.2'!C275,"")</f>
        <v/>
      </c>
      <c r="F257" t="str">
        <f>IF(SUM('A3.2'!P275:T275)=5,'A3.2'!D275,"")</f>
        <v/>
      </c>
      <c r="G257" s="194" t="str">
        <f>IF(SUM('A3.2'!P275:T275)=5,'A3.2'!E275,"")</f>
        <v/>
      </c>
      <c r="H257" t="str">
        <f>IF(SUM('A3.2'!P275:T275)=5,'A3.2'!F275,"")</f>
        <v/>
      </c>
      <c r="I257" t="str">
        <f>IF(SUM('A3.2'!P275:T275)=5,'A3.2'!G275,"")</f>
        <v/>
      </c>
    </row>
    <row r="258" spans="1:9" x14ac:dyDescent="0.25">
      <c r="A258" t="str">
        <f>IF(SUM('A3.2'!P276:T276)=5,'Angaben KH-Standort'!$D$26,"")</f>
        <v/>
      </c>
      <c r="B258" t="str">
        <f>IF(SUM('A3.2'!P276:T276)=5,'Angaben KH-Standort'!$D$27,"")</f>
        <v/>
      </c>
      <c r="C258" t="str">
        <f>IF(SUM('A3.2'!P276:T276)=5,'Angaben KH-Standort'!$D$13,"")</f>
        <v/>
      </c>
      <c r="D258" t="str">
        <f>IF(SUM('A3.2'!P276:T276)=5,'A1'!$F271,"")</f>
        <v/>
      </c>
      <c r="E258" t="str">
        <f>IF(SUM('A3.2'!P276:T276)=5,'A3.2'!C276,"")</f>
        <v/>
      </c>
      <c r="F258" t="str">
        <f>IF(SUM('A3.2'!P276:T276)=5,'A3.2'!D276,"")</f>
        <v/>
      </c>
      <c r="G258" s="194" t="str">
        <f>IF(SUM('A3.2'!P276:T276)=5,'A3.2'!E276,"")</f>
        <v/>
      </c>
      <c r="H258" t="str">
        <f>IF(SUM('A3.2'!P276:T276)=5,'A3.2'!F276,"")</f>
        <v/>
      </c>
      <c r="I258" t="str">
        <f>IF(SUM('A3.2'!P276:T276)=5,'A3.2'!G276,"")</f>
        <v/>
      </c>
    </row>
    <row r="259" spans="1:9" x14ac:dyDescent="0.25">
      <c r="A259" t="str">
        <f>IF(SUM('A3.2'!P277:T277)=5,'Angaben KH-Standort'!$D$26,"")</f>
        <v/>
      </c>
      <c r="B259" t="str">
        <f>IF(SUM('A3.2'!P277:T277)=5,'Angaben KH-Standort'!$D$27,"")</f>
        <v/>
      </c>
      <c r="C259" t="str">
        <f>IF(SUM('A3.2'!P277:T277)=5,'Angaben KH-Standort'!$D$13,"")</f>
        <v/>
      </c>
      <c r="D259" t="str">
        <f>IF(SUM('A3.2'!P277:T277)=5,'A1'!$F272,"")</f>
        <v/>
      </c>
      <c r="E259" t="str">
        <f>IF(SUM('A3.2'!P277:T277)=5,'A3.2'!C277,"")</f>
        <v/>
      </c>
      <c r="F259" t="str">
        <f>IF(SUM('A3.2'!P277:T277)=5,'A3.2'!D277,"")</f>
        <v/>
      </c>
      <c r="G259" s="194" t="str">
        <f>IF(SUM('A3.2'!P277:T277)=5,'A3.2'!E277,"")</f>
        <v/>
      </c>
      <c r="H259" t="str">
        <f>IF(SUM('A3.2'!P277:T277)=5,'A3.2'!F277,"")</f>
        <v/>
      </c>
      <c r="I259" t="str">
        <f>IF(SUM('A3.2'!P277:T277)=5,'A3.2'!G277,"")</f>
        <v/>
      </c>
    </row>
    <row r="260" spans="1:9" x14ac:dyDescent="0.25">
      <c r="A260" t="str">
        <f>IF(SUM('A3.2'!P278:T278)=5,'Angaben KH-Standort'!$D$26,"")</f>
        <v/>
      </c>
      <c r="B260" t="str">
        <f>IF(SUM('A3.2'!P278:T278)=5,'Angaben KH-Standort'!$D$27,"")</f>
        <v/>
      </c>
      <c r="C260" t="str">
        <f>IF(SUM('A3.2'!P278:T278)=5,'Angaben KH-Standort'!$D$13,"")</f>
        <v/>
      </c>
      <c r="D260" t="str">
        <f>IF(SUM('A3.2'!P278:T278)=5,'A1'!$F273,"")</f>
        <v/>
      </c>
      <c r="E260" t="str">
        <f>IF(SUM('A3.2'!P278:T278)=5,'A3.2'!C278,"")</f>
        <v/>
      </c>
      <c r="F260" t="str">
        <f>IF(SUM('A3.2'!P278:T278)=5,'A3.2'!D278,"")</f>
        <v/>
      </c>
      <c r="G260" s="194" t="str">
        <f>IF(SUM('A3.2'!P278:T278)=5,'A3.2'!E278,"")</f>
        <v/>
      </c>
      <c r="H260" t="str">
        <f>IF(SUM('A3.2'!P278:T278)=5,'A3.2'!F278,"")</f>
        <v/>
      </c>
      <c r="I260" t="str">
        <f>IF(SUM('A3.2'!P278:T278)=5,'A3.2'!G278,"")</f>
        <v/>
      </c>
    </row>
    <row r="261" spans="1:9" x14ac:dyDescent="0.25">
      <c r="A261" t="str">
        <f>IF(SUM('A3.2'!P279:T279)=5,'Angaben KH-Standort'!$D$26,"")</f>
        <v/>
      </c>
      <c r="B261" t="str">
        <f>IF(SUM('A3.2'!P279:T279)=5,'Angaben KH-Standort'!$D$27,"")</f>
        <v/>
      </c>
      <c r="C261" t="str">
        <f>IF(SUM('A3.2'!P279:T279)=5,'Angaben KH-Standort'!$D$13,"")</f>
        <v/>
      </c>
      <c r="D261" t="str">
        <f>IF(SUM('A3.2'!P279:T279)=5,'A1'!$F274,"")</f>
        <v/>
      </c>
      <c r="E261" t="str">
        <f>IF(SUM('A3.2'!P279:T279)=5,'A3.2'!C279,"")</f>
        <v/>
      </c>
      <c r="F261" t="str">
        <f>IF(SUM('A3.2'!P279:T279)=5,'A3.2'!D279,"")</f>
        <v/>
      </c>
      <c r="G261" s="194" t="str">
        <f>IF(SUM('A3.2'!P279:T279)=5,'A3.2'!E279,"")</f>
        <v/>
      </c>
      <c r="H261" t="str">
        <f>IF(SUM('A3.2'!P279:T279)=5,'A3.2'!F279,"")</f>
        <v/>
      </c>
      <c r="I261" t="str">
        <f>IF(SUM('A3.2'!P279:T279)=5,'A3.2'!G279,"")</f>
        <v/>
      </c>
    </row>
    <row r="262" spans="1:9" x14ac:dyDescent="0.25">
      <c r="A262" t="str">
        <f>IF(SUM('A3.2'!P280:T280)=5,'Angaben KH-Standort'!$D$26,"")</f>
        <v/>
      </c>
      <c r="B262" t="str">
        <f>IF(SUM('A3.2'!P280:T280)=5,'Angaben KH-Standort'!$D$27,"")</f>
        <v/>
      </c>
      <c r="C262" t="str">
        <f>IF(SUM('A3.2'!P280:T280)=5,'Angaben KH-Standort'!$D$13,"")</f>
        <v/>
      </c>
      <c r="D262" t="str">
        <f>IF(SUM('A3.2'!P280:T280)=5,'A1'!$F275,"")</f>
        <v/>
      </c>
      <c r="E262" t="str">
        <f>IF(SUM('A3.2'!P280:T280)=5,'A3.2'!C280,"")</f>
        <v/>
      </c>
      <c r="F262" t="str">
        <f>IF(SUM('A3.2'!P280:T280)=5,'A3.2'!D280,"")</f>
        <v/>
      </c>
      <c r="G262" s="194" t="str">
        <f>IF(SUM('A3.2'!P280:T280)=5,'A3.2'!E280,"")</f>
        <v/>
      </c>
      <c r="H262" t="str">
        <f>IF(SUM('A3.2'!P280:T280)=5,'A3.2'!F280,"")</f>
        <v/>
      </c>
      <c r="I262" t="str">
        <f>IF(SUM('A3.2'!P280:T280)=5,'A3.2'!G280,"")</f>
        <v/>
      </c>
    </row>
    <row r="263" spans="1:9" x14ac:dyDescent="0.25">
      <c r="A263" t="str">
        <f>IF(SUM('A3.2'!P281:T281)=5,'Angaben KH-Standort'!$D$26,"")</f>
        <v/>
      </c>
      <c r="B263" t="str">
        <f>IF(SUM('A3.2'!P281:T281)=5,'Angaben KH-Standort'!$D$27,"")</f>
        <v/>
      </c>
      <c r="C263" t="str">
        <f>IF(SUM('A3.2'!P281:T281)=5,'Angaben KH-Standort'!$D$13,"")</f>
        <v/>
      </c>
      <c r="D263" t="str">
        <f>IF(SUM('A3.2'!P281:T281)=5,'A1'!$F276,"")</f>
        <v/>
      </c>
      <c r="E263" t="str">
        <f>IF(SUM('A3.2'!P281:T281)=5,'A3.2'!C281,"")</f>
        <v/>
      </c>
      <c r="F263" t="str">
        <f>IF(SUM('A3.2'!P281:T281)=5,'A3.2'!D281,"")</f>
        <v/>
      </c>
      <c r="G263" s="194" t="str">
        <f>IF(SUM('A3.2'!P281:T281)=5,'A3.2'!E281,"")</f>
        <v/>
      </c>
      <c r="H263" t="str">
        <f>IF(SUM('A3.2'!P281:T281)=5,'A3.2'!F281,"")</f>
        <v/>
      </c>
      <c r="I263" t="str">
        <f>IF(SUM('A3.2'!P281:T281)=5,'A3.2'!G281,"")</f>
        <v/>
      </c>
    </row>
    <row r="264" spans="1:9" x14ac:dyDescent="0.25">
      <c r="A264" t="str">
        <f>IF(SUM('A3.2'!P282:T282)=5,'Angaben KH-Standort'!$D$26,"")</f>
        <v/>
      </c>
      <c r="B264" t="str">
        <f>IF(SUM('A3.2'!P282:T282)=5,'Angaben KH-Standort'!$D$27,"")</f>
        <v/>
      </c>
      <c r="C264" t="str">
        <f>IF(SUM('A3.2'!P282:T282)=5,'Angaben KH-Standort'!$D$13,"")</f>
        <v/>
      </c>
      <c r="D264" t="str">
        <f>IF(SUM('A3.2'!P282:T282)=5,'A1'!$F277,"")</f>
        <v/>
      </c>
      <c r="E264" t="str">
        <f>IF(SUM('A3.2'!P282:T282)=5,'A3.2'!C282,"")</f>
        <v/>
      </c>
      <c r="F264" t="str">
        <f>IF(SUM('A3.2'!P282:T282)=5,'A3.2'!D282,"")</f>
        <v/>
      </c>
      <c r="G264" s="194" t="str">
        <f>IF(SUM('A3.2'!P282:T282)=5,'A3.2'!E282,"")</f>
        <v/>
      </c>
      <c r="H264" t="str">
        <f>IF(SUM('A3.2'!P282:T282)=5,'A3.2'!F282,"")</f>
        <v/>
      </c>
      <c r="I264" t="str">
        <f>IF(SUM('A3.2'!P282:T282)=5,'A3.2'!G282,"")</f>
        <v/>
      </c>
    </row>
    <row r="265" spans="1:9" x14ac:dyDescent="0.25">
      <c r="A265" t="str">
        <f>IF(SUM('A3.2'!P283:T283)=5,'Angaben KH-Standort'!$D$26,"")</f>
        <v/>
      </c>
      <c r="B265" t="str">
        <f>IF(SUM('A3.2'!P283:T283)=5,'Angaben KH-Standort'!$D$27,"")</f>
        <v/>
      </c>
      <c r="C265" t="str">
        <f>IF(SUM('A3.2'!P283:T283)=5,'Angaben KH-Standort'!$D$13,"")</f>
        <v/>
      </c>
      <c r="D265" t="str">
        <f>IF(SUM('A3.2'!P283:T283)=5,'A1'!$F278,"")</f>
        <v/>
      </c>
      <c r="E265" t="str">
        <f>IF(SUM('A3.2'!P283:T283)=5,'A3.2'!C283,"")</f>
        <v/>
      </c>
      <c r="F265" t="str">
        <f>IF(SUM('A3.2'!P283:T283)=5,'A3.2'!D283,"")</f>
        <v/>
      </c>
      <c r="G265" s="194" t="str">
        <f>IF(SUM('A3.2'!P283:T283)=5,'A3.2'!E283,"")</f>
        <v/>
      </c>
      <c r="H265" t="str">
        <f>IF(SUM('A3.2'!P283:T283)=5,'A3.2'!F283,"")</f>
        <v/>
      </c>
      <c r="I265" t="str">
        <f>IF(SUM('A3.2'!P283:T283)=5,'A3.2'!G283,"")</f>
        <v/>
      </c>
    </row>
    <row r="266" spans="1:9" x14ac:dyDescent="0.25">
      <c r="A266" t="str">
        <f>IF(SUM('A3.2'!P284:T284)=5,'Angaben KH-Standort'!$D$26,"")</f>
        <v/>
      </c>
      <c r="B266" t="str">
        <f>IF(SUM('A3.2'!P284:T284)=5,'Angaben KH-Standort'!$D$27,"")</f>
        <v/>
      </c>
      <c r="C266" t="str">
        <f>IF(SUM('A3.2'!P284:T284)=5,'Angaben KH-Standort'!$D$13,"")</f>
        <v/>
      </c>
      <c r="D266" t="str">
        <f>IF(SUM('A3.2'!P284:T284)=5,'A1'!$F279,"")</f>
        <v/>
      </c>
      <c r="E266" t="str">
        <f>IF(SUM('A3.2'!P284:T284)=5,'A3.2'!C284,"")</f>
        <v/>
      </c>
      <c r="F266" t="str">
        <f>IF(SUM('A3.2'!P284:T284)=5,'A3.2'!D284,"")</f>
        <v/>
      </c>
      <c r="G266" s="194" t="str">
        <f>IF(SUM('A3.2'!P284:T284)=5,'A3.2'!E284,"")</f>
        <v/>
      </c>
      <c r="H266" t="str">
        <f>IF(SUM('A3.2'!P284:T284)=5,'A3.2'!F284,"")</f>
        <v/>
      </c>
      <c r="I266" t="str">
        <f>IF(SUM('A3.2'!P284:T284)=5,'A3.2'!G284,"")</f>
        <v/>
      </c>
    </row>
    <row r="267" spans="1:9" x14ac:dyDescent="0.25">
      <c r="A267" t="str">
        <f>IF(SUM('A3.2'!P285:T285)=5,'Angaben KH-Standort'!$D$26,"")</f>
        <v/>
      </c>
      <c r="B267" t="str">
        <f>IF(SUM('A3.2'!P285:T285)=5,'Angaben KH-Standort'!$D$27,"")</f>
        <v/>
      </c>
      <c r="C267" t="str">
        <f>IF(SUM('A3.2'!P285:T285)=5,'Angaben KH-Standort'!$D$13,"")</f>
        <v/>
      </c>
      <c r="D267" t="str">
        <f>IF(SUM('A3.2'!P285:T285)=5,'A1'!$F280,"")</f>
        <v/>
      </c>
      <c r="E267" t="str">
        <f>IF(SUM('A3.2'!P285:T285)=5,'A3.2'!C285,"")</f>
        <v/>
      </c>
      <c r="F267" t="str">
        <f>IF(SUM('A3.2'!P285:T285)=5,'A3.2'!D285,"")</f>
        <v/>
      </c>
      <c r="G267" s="194" t="str">
        <f>IF(SUM('A3.2'!P285:T285)=5,'A3.2'!E285,"")</f>
        <v/>
      </c>
      <c r="H267" t="str">
        <f>IF(SUM('A3.2'!P285:T285)=5,'A3.2'!F285,"")</f>
        <v/>
      </c>
      <c r="I267" t="str">
        <f>IF(SUM('A3.2'!P285:T285)=5,'A3.2'!G285,"")</f>
        <v/>
      </c>
    </row>
    <row r="268" spans="1:9" x14ac:dyDescent="0.25">
      <c r="A268" t="str">
        <f>IF(SUM('A3.2'!P286:T286)=5,'Angaben KH-Standort'!$D$26,"")</f>
        <v/>
      </c>
      <c r="B268" t="str">
        <f>IF(SUM('A3.2'!P286:T286)=5,'Angaben KH-Standort'!$D$27,"")</f>
        <v/>
      </c>
      <c r="C268" t="str">
        <f>IF(SUM('A3.2'!P286:T286)=5,'Angaben KH-Standort'!$D$13,"")</f>
        <v/>
      </c>
      <c r="D268" t="str">
        <f>IF(SUM('A3.2'!P286:T286)=5,'A1'!$F281,"")</f>
        <v/>
      </c>
      <c r="E268" t="str">
        <f>IF(SUM('A3.2'!P286:T286)=5,'A3.2'!C286,"")</f>
        <v/>
      </c>
      <c r="F268" t="str">
        <f>IF(SUM('A3.2'!P286:T286)=5,'A3.2'!D286,"")</f>
        <v/>
      </c>
      <c r="G268" s="194" t="str">
        <f>IF(SUM('A3.2'!P286:T286)=5,'A3.2'!E286,"")</f>
        <v/>
      </c>
      <c r="H268" t="str">
        <f>IF(SUM('A3.2'!P286:T286)=5,'A3.2'!F286,"")</f>
        <v/>
      </c>
      <c r="I268" t="str">
        <f>IF(SUM('A3.2'!P286:T286)=5,'A3.2'!G286,"")</f>
        <v/>
      </c>
    </row>
    <row r="269" spans="1:9" x14ac:dyDescent="0.25">
      <c r="A269" t="str">
        <f>IF(SUM('A3.2'!P287:T287)=5,'Angaben KH-Standort'!$D$26,"")</f>
        <v/>
      </c>
      <c r="B269" t="str">
        <f>IF(SUM('A3.2'!P287:T287)=5,'Angaben KH-Standort'!$D$27,"")</f>
        <v/>
      </c>
      <c r="C269" t="str">
        <f>IF(SUM('A3.2'!P287:T287)=5,'Angaben KH-Standort'!$D$13,"")</f>
        <v/>
      </c>
      <c r="D269" t="str">
        <f>IF(SUM('A3.2'!P287:T287)=5,'A1'!$F282,"")</f>
        <v/>
      </c>
      <c r="E269" t="str">
        <f>IF(SUM('A3.2'!P287:T287)=5,'A3.2'!C287,"")</f>
        <v/>
      </c>
      <c r="F269" t="str">
        <f>IF(SUM('A3.2'!P287:T287)=5,'A3.2'!D287,"")</f>
        <v/>
      </c>
      <c r="G269" s="194" t="str">
        <f>IF(SUM('A3.2'!P287:T287)=5,'A3.2'!E287,"")</f>
        <v/>
      </c>
      <c r="H269" t="str">
        <f>IF(SUM('A3.2'!P287:T287)=5,'A3.2'!F287,"")</f>
        <v/>
      </c>
      <c r="I269" t="str">
        <f>IF(SUM('A3.2'!P287:T287)=5,'A3.2'!G287,"")</f>
        <v/>
      </c>
    </row>
    <row r="270" spans="1:9" x14ac:dyDescent="0.25">
      <c r="A270" t="str">
        <f>IF(SUM('A3.2'!P288:T288)=5,'Angaben KH-Standort'!$D$26,"")</f>
        <v/>
      </c>
      <c r="B270" t="str">
        <f>IF(SUM('A3.2'!P288:T288)=5,'Angaben KH-Standort'!$D$27,"")</f>
        <v/>
      </c>
      <c r="C270" t="str">
        <f>IF(SUM('A3.2'!P288:T288)=5,'Angaben KH-Standort'!$D$13,"")</f>
        <v/>
      </c>
      <c r="D270" t="str">
        <f>IF(SUM('A3.2'!P288:T288)=5,'A1'!$F283,"")</f>
        <v/>
      </c>
      <c r="E270" t="str">
        <f>IF(SUM('A3.2'!P288:T288)=5,'A3.2'!C288,"")</f>
        <v/>
      </c>
      <c r="F270" t="str">
        <f>IF(SUM('A3.2'!P288:T288)=5,'A3.2'!D288,"")</f>
        <v/>
      </c>
      <c r="G270" s="194" t="str">
        <f>IF(SUM('A3.2'!P288:T288)=5,'A3.2'!E288,"")</f>
        <v/>
      </c>
      <c r="H270" t="str">
        <f>IF(SUM('A3.2'!P288:T288)=5,'A3.2'!F288,"")</f>
        <v/>
      </c>
      <c r="I270" t="str">
        <f>IF(SUM('A3.2'!P288:T288)=5,'A3.2'!G288,"")</f>
        <v/>
      </c>
    </row>
    <row r="271" spans="1:9" x14ac:dyDescent="0.25">
      <c r="A271" t="str">
        <f>IF(SUM('A3.2'!P289:T289)=5,'Angaben KH-Standort'!$D$26,"")</f>
        <v/>
      </c>
      <c r="B271" t="str">
        <f>IF(SUM('A3.2'!P289:T289)=5,'Angaben KH-Standort'!$D$27,"")</f>
        <v/>
      </c>
      <c r="C271" t="str">
        <f>IF(SUM('A3.2'!P289:T289)=5,'Angaben KH-Standort'!$D$13,"")</f>
        <v/>
      </c>
      <c r="D271" t="str">
        <f>IF(SUM('A3.2'!P289:T289)=5,'A1'!$F284,"")</f>
        <v/>
      </c>
      <c r="E271" t="str">
        <f>IF(SUM('A3.2'!P289:T289)=5,'A3.2'!C289,"")</f>
        <v/>
      </c>
      <c r="F271" t="str">
        <f>IF(SUM('A3.2'!P289:T289)=5,'A3.2'!D289,"")</f>
        <v/>
      </c>
      <c r="G271" s="194" t="str">
        <f>IF(SUM('A3.2'!P289:T289)=5,'A3.2'!E289,"")</f>
        <v/>
      </c>
      <c r="H271" t="str">
        <f>IF(SUM('A3.2'!P289:T289)=5,'A3.2'!F289,"")</f>
        <v/>
      </c>
      <c r="I271" t="str">
        <f>IF(SUM('A3.2'!P289:T289)=5,'A3.2'!G289,"")</f>
        <v/>
      </c>
    </row>
    <row r="272" spans="1:9" x14ac:dyDescent="0.25">
      <c r="A272" t="str">
        <f>IF(SUM('A3.2'!P290:T290)=5,'Angaben KH-Standort'!$D$26,"")</f>
        <v/>
      </c>
      <c r="B272" t="str">
        <f>IF(SUM('A3.2'!P290:T290)=5,'Angaben KH-Standort'!$D$27,"")</f>
        <v/>
      </c>
      <c r="C272" t="str">
        <f>IF(SUM('A3.2'!P290:T290)=5,'Angaben KH-Standort'!$D$13,"")</f>
        <v/>
      </c>
      <c r="D272" t="str">
        <f>IF(SUM('A3.2'!P290:T290)=5,'A1'!$F285,"")</f>
        <v/>
      </c>
      <c r="E272" t="str">
        <f>IF(SUM('A3.2'!P290:T290)=5,'A3.2'!C290,"")</f>
        <v/>
      </c>
      <c r="F272" t="str">
        <f>IF(SUM('A3.2'!P290:T290)=5,'A3.2'!D290,"")</f>
        <v/>
      </c>
      <c r="G272" s="194" t="str">
        <f>IF(SUM('A3.2'!P290:T290)=5,'A3.2'!E290,"")</f>
        <v/>
      </c>
      <c r="H272" t="str">
        <f>IF(SUM('A3.2'!P290:T290)=5,'A3.2'!F290,"")</f>
        <v/>
      </c>
      <c r="I272" t="str">
        <f>IF(SUM('A3.2'!P290:T290)=5,'A3.2'!G290,"")</f>
        <v/>
      </c>
    </row>
    <row r="273" spans="1:9" x14ac:dyDescent="0.25">
      <c r="A273" t="str">
        <f>IF(SUM('A3.2'!P291:T291)=5,'Angaben KH-Standort'!$D$26,"")</f>
        <v/>
      </c>
      <c r="B273" t="str">
        <f>IF(SUM('A3.2'!P291:T291)=5,'Angaben KH-Standort'!$D$27,"")</f>
        <v/>
      </c>
      <c r="C273" t="str">
        <f>IF(SUM('A3.2'!P291:T291)=5,'Angaben KH-Standort'!$D$13,"")</f>
        <v/>
      </c>
      <c r="D273" t="str">
        <f>IF(SUM('A3.2'!P291:T291)=5,'A1'!$F286,"")</f>
        <v/>
      </c>
      <c r="E273" t="str">
        <f>IF(SUM('A3.2'!P291:T291)=5,'A3.2'!C291,"")</f>
        <v/>
      </c>
      <c r="F273" t="str">
        <f>IF(SUM('A3.2'!P291:T291)=5,'A3.2'!D291,"")</f>
        <v/>
      </c>
      <c r="G273" s="194" t="str">
        <f>IF(SUM('A3.2'!P291:T291)=5,'A3.2'!E291,"")</f>
        <v/>
      </c>
      <c r="H273" t="str">
        <f>IF(SUM('A3.2'!P291:T291)=5,'A3.2'!F291,"")</f>
        <v/>
      </c>
      <c r="I273" t="str">
        <f>IF(SUM('A3.2'!P291:T291)=5,'A3.2'!G291,"")</f>
        <v/>
      </c>
    </row>
    <row r="274" spans="1:9" x14ac:dyDescent="0.25">
      <c r="A274" t="str">
        <f>IF(SUM('A3.2'!P292:T292)=5,'Angaben KH-Standort'!$D$26,"")</f>
        <v/>
      </c>
      <c r="B274" t="str">
        <f>IF(SUM('A3.2'!P292:T292)=5,'Angaben KH-Standort'!$D$27,"")</f>
        <v/>
      </c>
      <c r="C274" t="str">
        <f>IF(SUM('A3.2'!P292:T292)=5,'Angaben KH-Standort'!$D$13,"")</f>
        <v/>
      </c>
      <c r="D274" t="str">
        <f>IF(SUM('A3.2'!P292:T292)=5,'A1'!$F287,"")</f>
        <v/>
      </c>
      <c r="E274" t="str">
        <f>IF(SUM('A3.2'!P292:T292)=5,'A3.2'!C292,"")</f>
        <v/>
      </c>
      <c r="F274" t="str">
        <f>IF(SUM('A3.2'!P292:T292)=5,'A3.2'!D292,"")</f>
        <v/>
      </c>
      <c r="G274" s="194" t="str">
        <f>IF(SUM('A3.2'!P292:T292)=5,'A3.2'!E292,"")</f>
        <v/>
      </c>
      <c r="H274" t="str">
        <f>IF(SUM('A3.2'!P292:T292)=5,'A3.2'!F292,"")</f>
        <v/>
      </c>
      <c r="I274" t="str">
        <f>IF(SUM('A3.2'!P292:T292)=5,'A3.2'!G292,"")</f>
        <v/>
      </c>
    </row>
    <row r="275" spans="1:9" x14ac:dyDescent="0.25">
      <c r="A275" t="str">
        <f>IF(SUM('A3.2'!P293:T293)=5,'Angaben KH-Standort'!$D$26,"")</f>
        <v/>
      </c>
      <c r="B275" t="str">
        <f>IF(SUM('A3.2'!P293:T293)=5,'Angaben KH-Standort'!$D$27,"")</f>
        <v/>
      </c>
      <c r="C275" t="str">
        <f>IF(SUM('A3.2'!P293:T293)=5,'Angaben KH-Standort'!$D$13,"")</f>
        <v/>
      </c>
      <c r="D275" t="str">
        <f>IF(SUM('A3.2'!P293:T293)=5,'A1'!$F288,"")</f>
        <v/>
      </c>
      <c r="E275" t="str">
        <f>IF(SUM('A3.2'!P293:T293)=5,'A3.2'!C293,"")</f>
        <v/>
      </c>
      <c r="F275" t="str">
        <f>IF(SUM('A3.2'!P293:T293)=5,'A3.2'!D293,"")</f>
        <v/>
      </c>
      <c r="G275" s="194" t="str">
        <f>IF(SUM('A3.2'!P293:T293)=5,'A3.2'!E293,"")</f>
        <v/>
      </c>
      <c r="H275" t="str">
        <f>IF(SUM('A3.2'!P293:T293)=5,'A3.2'!F293,"")</f>
        <v/>
      </c>
      <c r="I275" t="str">
        <f>IF(SUM('A3.2'!P293:T293)=5,'A3.2'!G293,"")</f>
        <v/>
      </c>
    </row>
    <row r="276" spans="1:9" x14ac:dyDescent="0.25">
      <c r="A276" t="str">
        <f>IF(SUM('A3.2'!P294:T294)=5,'Angaben KH-Standort'!$D$26,"")</f>
        <v/>
      </c>
      <c r="B276" t="str">
        <f>IF(SUM('A3.2'!P294:T294)=5,'Angaben KH-Standort'!$D$27,"")</f>
        <v/>
      </c>
      <c r="C276" t="str">
        <f>IF(SUM('A3.2'!P294:T294)=5,'Angaben KH-Standort'!$D$13,"")</f>
        <v/>
      </c>
      <c r="D276" t="str">
        <f>IF(SUM('A3.2'!P294:T294)=5,'A1'!$F289,"")</f>
        <v/>
      </c>
      <c r="E276" t="str">
        <f>IF(SUM('A3.2'!P294:T294)=5,'A3.2'!C294,"")</f>
        <v/>
      </c>
      <c r="F276" t="str">
        <f>IF(SUM('A3.2'!P294:T294)=5,'A3.2'!D294,"")</f>
        <v/>
      </c>
      <c r="G276" s="194" t="str">
        <f>IF(SUM('A3.2'!P294:T294)=5,'A3.2'!E294,"")</f>
        <v/>
      </c>
      <c r="H276" t="str">
        <f>IF(SUM('A3.2'!P294:T294)=5,'A3.2'!F294,"")</f>
        <v/>
      </c>
      <c r="I276" t="str">
        <f>IF(SUM('A3.2'!P294:T294)=5,'A3.2'!G294,"")</f>
        <v/>
      </c>
    </row>
    <row r="277" spans="1:9" x14ac:dyDescent="0.25">
      <c r="A277" t="str">
        <f>IF(SUM('A3.2'!P295:T295)=5,'Angaben KH-Standort'!$D$26,"")</f>
        <v/>
      </c>
      <c r="B277" t="str">
        <f>IF(SUM('A3.2'!P295:T295)=5,'Angaben KH-Standort'!$D$27,"")</f>
        <v/>
      </c>
      <c r="C277" t="str">
        <f>IF(SUM('A3.2'!P295:T295)=5,'Angaben KH-Standort'!$D$13,"")</f>
        <v/>
      </c>
      <c r="D277" t="str">
        <f>IF(SUM('A3.2'!P295:T295)=5,'A1'!$F290,"")</f>
        <v/>
      </c>
      <c r="E277" t="str">
        <f>IF(SUM('A3.2'!P295:T295)=5,'A3.2'!C295,"")</f>
        <v/>
      </c>
      <c r="F277" t="str">
        <f>IF(SUM('A3.2'!P295:T295)=5,'A3.2'!D295,"")</f>
        <v/>
      </c>
      <c r="G277" s="194" t="str">
        <f>IF(SUM('A3.2'!P295:T295)=5,'A3.2'!E295,"")</f>
        <v/>
      </c>
      <c r="H277" t="str">
        <f>IF(SUM('A3.2'!P295:T295)=5,'A3.2'!F295,"")</f>
        <v/>
      </c>
      <c r="I277" t="str">
        <f>IF(SUM('A3.2'!P295:T295)=5,'A3.2'!G295,"")</f>
        <v/>
      </c>
    </row>
    <row r="278" spans="1:9" x14ac:dyDescent="0.25">
      <c r="A278" t="str">
        <f>IF(SUM('A3.2'!P296:T296)=5,'Angaben KH-Standort'!$D$26,"")</f>
        <v/>
      </c>
      <c r="B278" t="str">
        <f>IF(SUM('A3.2'!P296:T296)=5,'Angaben KH-Standort'!$D$27,"")</f>
        <v/>
      </c>
      <c r="C278" t="str">
        <f>IF(SUM('A3.2'!P296:T296)=5,'Angaben KH-Standort'!$D$13,"")</f>
        <v/>
      </c>
      <c r="D278" t="str">
        <f>IF(SUM('A3.2'!P296:T296)=5,'A1'!$F291,"")</f>
        <v/>
      </c>
      <c r="E278" t="str">
        <f>IF(SUM('A3.2'!P296:T296)=5,'A3.2'!C296,"")</f>
        <v/>
      </c>
      <c r="F278" t="str">
        <f>IF(SUM('A3.2'!P296:T296)=5,'A3.2'!D296,"")</f>
        <v/>
      </c>
      <c r="G278" s="194" t="str">
        <f>IF(SUM('A3.2'!P296:T296)=5,'A3.2'!E296,"")</f>
        <v/>
      </c>
      <c r="H278" t="str">
        <f>IF(SUM('A3.2'!P296:T296)=5,'A3.2'!F296,"")</f>
        <v/>
      </c>
      <c r="I278" t="str">
        <f>IF(SUM('A3.2'!P296:T296)=5,'A3.2'!G296,"")</f>
        <v/>
      </c>
    </row>
    <row r="279" spans="1:9" x14ac:dyDescent="0.25">
      <c r="A279" t="str">
        <f>IF(SUM('A3.2'!P297:T297)=5,'Angaben KH-Standort'!$D$26,"")</f>
        <v/>
      </c>
      <c r="B279" t="str">
        <f>IF(SUM('A3.2'!P297:T297)=5,'Angaben KH-Standort'!$D$27,"")</f>
        <v/>
      </c>
      <c r="C279" t="str">
        <f>IF(SUM('A3.2'!P297:T297)=5,'Angaben KH-Standort'!$D$13,"")</f>
        <v/>
      </c>
      <c r="D279" t="str">
        <f>IF(SUM('A3.2'!P297:T297)=5,'A1'!$F292,"")</f>
        <v/>
      </c>
      <c r="E279" t="str">
        <f>IF(SUM('A3.2'!P297:T297)=5,'A3.2'!C297,"")</f>
        <v/>
      </c>
      <c r="F279" t="str">
        <f>IF(SUM('A3.2'!P297:T297)=5,'A3.2'!D297,"")</f>
        <v/>
      </c>
      <c r="G279" s="194" t="str">
        <f>IF(SUM('A3.2'!P297:T297)=5,'A3.2'!E297,"")</f>
        <v/>
      </c>
      <c r="H279" t="str">
        <f>IF(SUM('A3.2'!P297:T297)=5,'A3.2'!F297,"")</f>
        <v/>
      </c>
      <c r="I279" t="str">
        <f>IF(SUM('A3.2'!P297:T297)=5,'A3.2'!G297,"")</f>
        <v/>
      </c>
    </row>
    <row r="280" spans="1:9" x14ac:dyDescent="0.25">
      <c r="A280" t="str">
        <f>IF(SUM('A3.2'!P298:T298)=5,'Angaben KH-Standort'!$D$26,"")</f>
        <v/>
      </c>
      <c r="B280" t="str">
        <f>IF(SUM('A3.2'!P298:T298)=5,'Angaben KH-Standort'!$D$27,"")</f>
        <v/>
      </c>
      <c r="C280" t="str">
        <f>IF(SUM('A3.2'!P298:T298)=5,'Angaben KH-Standort'!$D$13,"")</f>
        <v/>
      </c>
      <c r="D280" t="str">
        <f>IF(SUM('A3.2'!P298:T298)=5,'A1'!$F293,"")</f>
        <v/>
      </c>
      <c r="E280" t="str">
        <f>IF(SUM('A3.2'!P298:T298)=5,'A3.2'!C298,"")</f>
        <v/>
      </c>
      <c r="F280" t="str">
        <f>IF(SUM('A3.2'!P298:T298)=5,'A3.2'!D298,"")</f>
        <v/>
      </c>
      <c r="G280" s="194" t="str">
        <f>IF(SUM('A3.2'!P298:T298)=5,'A3.2'!E298,"")</f>
        <v/>
      </c>
      <c r="H280" t="str">
        <f>IF(SUM('A3.2'!P298:T298)=5,'A3.2'!F298,"")</f>
        <v/>
      </c>
      <c r="I280" t="str">
        <f>IF(SUM('A3.2'!P298:T298)=5,'A3.2'!G298,"")</f>
        <v/>
      </c>
    </row>
    <row r="281" spans="1:9" x14ac:dyDescent="0.25">
      <c r="A281" t="str">
        <f>IF(SUM('A3.2'!P299:T299)=5,'Angaben KH-Standort'!$D$26,"")</f>
        <v/>
      </c>
      <c r="B281" t="str">
        <f>IF(SUM('A3.2'!P299:T299)=5,'Angaben KH-Standort'!$D$27,"")</f>
        <v/>
      </c>
      <c r="C281" t="str">
        <f>IF(SUM('A3.2'!P299:T299)=5,'Angaben KH-Standort'!$D$13,"")</f>
        <v/>
      </c>
      <c r="D281" t="str">
        <f>IF(SUM('A3.2'!P299:T299)=5,'A1'!$F294,"")</f>
        <v/>
      </c>
      <c r="E281" t="str">
        <f>IF(SUM('A3.2'!P299:T299)=5,'A3.2'!C299,"")</f>
        <v/>
      </c>
      <c r="F281" t="str">
        <f>IF(SUM('A3.2'!P299:T299)=5,'A3.2'!D299,"")</f>
        <v/>
      </c>
      <c r="G281" s="194" t="str">
        <f>IF(SUM('A3.2'!P299:T299)=5,'A3.2'!E299,"")</f>
        <v/>
      </c>
      <c r="H281" t="str">
        <f>IF(SUM('A3.2'!P299:T299)=5,'A3.2'!F299,"")</f>
        <v/>
      </c>
      <c r="I281" t="str">
        <f>IF(SUM('A3.2'!P299:T299)=5,'A3.2'!G299,"")</f>
        <v/>
      </c>
    </row>
    <row r="282" spans="1:9" x14ac:dyDescent="0.25">
      <c r="A282" t="str">
        <f>IF(SUM('A3.2'!P300:T300)=5,'Angaben KH-Standort'!$D$26,"")</f>
        <v/>
      </c>
      <c r="B282" t="str">
        <f>IF(SUM('A3.2'!P300:T300)=5,'Angaben KH-Standort'!$D$27,"")</f>
        <v/>
      </c>
      <c r="C282" t="str">
        <f>IF(SUM('A3.2'!P300:T300)=5,'Angaben KH-Standort'!$D$13,"")</f>
        <v/>
      </c>
      <c r="D282" t="str">
        <f>IF(SUM('A3.2'!P300:T300)=5,'A1'!$F295,"")</f>
        <v/>
      </c>
      <c r="E282" t="str">
        <f>IF(SUM('A3.2'!P300:T300)=5,'A3.2'!C300,"")</f>
        <v/>
      </c>
      <c r="F282" t="str">
        <f>IF(SUM('A3.2'!P300:T300)=5,'A3.2'!D300,"")</f>
        <v/>
      </c>
      <c r="G282" s="194" t="str">
        <f>IF(SUM('A3.2'!P300:T300)=5,'A3.2'!E300,"")</f>
        <v/>
      </c>
      <c r="H282" t="str">
        <f>IF(SUM('A3.2'!P300:T300)=5,'A3.2'!F300,"")</f>
        <v/>
      </c>
      <c r="I282" t="str">
        <f>IF(SUM('A3.2'!P300:T300)=5,'A3.2'!G300,"")</f>
        <v/>
      </c>
    </row>
    <row r="283" spans="1:9" x14ac:dyDescent="0.25">
      <c r="A283" t="str">
        <f>IF(SUM('A3.2'!P301:T301)=5,'Angaben KH-Standort'!$D$26,"")</f>
        <v/>
      </c>
      <c r="B283" t="str">
        <f>IF(SUM('A3.2'!P301:T301)=5,'Angaben KH-Standort'!$D$27,"")</f>
        <v/>
      </c>
      <c r="C283" t="str">
        <f>IF(SUM('A3.2'!P301:T301)=5,'Angaben KH-Standort'!$D$13,"")</f>
        <v/>
      </c>
      <c r="D283" t="str">
        <f>IF(SUM('A3.2'!P301:T301)=5,'A1'!$F296,"")</f>
        <v/>
      </c>
      <c r="E283" t="str">
        <f>IF(SUM('A3.2'!P301:T301)=5,'A3.2'!C301,"")</f>
        <v/>
      </c>
      <c r="F283" t="str">
        <f>IF(SUM('A3.2'!P301:T301)=5,'A3.2'!D301,"")</f>
        <v/>
      </c>
      <c r="G283" s="194" t="str">
        <f>IF(SUM('A3.2'!P301:T301)=5,'A3.2'!E301,"")</f>
        <v/>
      </c>
      <c r="H283" t="str">
        <f>IF(SUM('A3.2'!P301:T301)=5,'A3.2'!F301,"")</f>
        <v/>
      </c>
      <c r="I283" t="str">
        <f>IF(SUM('A3.2'!P301:T301)=5,'A3.2'!G301,"")</f>
        <v/>
      </c>
    </row>
    <row r="284" spans="1:9" x14ac:dyDescent="0.25">
      <c r="A284" t="str">
        <f>IF(SUM('A3.2'!P302:T302)=5,'Angaben KH-Standort'!$D$26,"")</f>
        <v/>
      </c>
      <c r="B284" t="str">
        <f>IF(SUM('A3.2'!P302:T302)=5,'Angaben KH-Standort'!$D$27,"")</f>
        <v/>
      </c>
      <c r="C284" t="str">
        <f>IF(SUM('A3.2'!P302:T302)=5,'Angaben KH-Standort'!$D$13,"")</f>
        <v/>
      </c>
      <c r="D284" t="str">
        <f>IF(SUM('A3.2'!P302:T302)=5,'A1'!$F297,"")</f>
        <v/>
      </c>
      <c r="E284" t="str">
        <f>IF(SUM('A3.2'!P302:T302)=5,'A3.2'!C302,"")</f>
        <v/>
      </c>
      <c r="F284" t="str">
        <f>IF(SUM('A3.2'!P302:T302)=5,'A3.2'!D302,"")</f>
        <v/>
      </c>
      <c r="G284" s="194" t="str">
        <f>IF(SUM('A3.2'!P302:T302)=5,'A3.2'!E302,"")</f>
        <v/>
      </c>
      <c r="H284" t="str">
        <f>IF(SUM('A3.2'!P302:T302)=5,'A3.2'!F302,"")</f>
        <v/>
      </c>
      <c r="I284" t="str">
        <f>IF(SUM('A3.2'!P302:T302)=5,'A3.2'!G302,"")</f>
        <v/>
      </c>
    </row>
    <row r="285" spans="1:9" x14ac:dyDescent="0.25">
      <c r="A285" t="str">
        <f>IF(SUM('A3.2'!P303:T303)=5,'Angaben KH-Standort'!$D$26,"")</f>
        <v/>
      </c>
      <c r="B285" t="str">
        <f>IF(SUM('A3.2'!P303:T303)=5,'Angaben KH-Standort'!$D$27,"")</f>
        <v/>
      </c>
      <c r="C285" t="str">
        <f>IF(SUM('A3.2'!P303:T303)=5,'Angaben KH-Standort'!$D$13,"")</f>
        <v/>
      </c>
      <c r="D285" t="str">
        <f>IF(SUM('A3.2'!P303:T303)=5,'A1'!$F298,"")</f>
        <v/>
      </c>
      <c r="E285" t="str">
        <f>IF(SUM('A3.2'!P303:T303)=5,'A3.2'!C303,"")</f>
        <v/>
      </c>
      <c r="F285" t="str">
        <f>IF(SUM('A3.2'!P303:T303)=5,'A3.2'!D303,"")</f>
        <v/>
      </c>
      <c r="G285" s="194" t="str">
        <f>IF(SUM('A3.2'!P303:T303)=5,'A3.2'!E303,"")</f>
        <v/>
      </c>
      <c r="H285" t="str">
        <f>IF(SUM('A3.2'!P303:T303)=5,'A3.2'!F303,"")</f>
        <v/>
      </c>
      <c r="I285" t="str">
        <f>IF(SUM('A3.2'!P303:T303)=5,'A3.2'!G303,"")</f>
        <v/>
      </c>
    </row>
    <row r="286" spans="1:9" x14ac:dyDescent="0.25">
      <c r="A286" t="str">
        <f>IF(SUM('A3.2'!P304:T304)=5,'Angaben KH-Standort'!$D$26,"")</f>
        <v/>
      </c>
      <c r="B286" t="str">
        <f>IF(SUM('A3.2'!P304:T304)=5,'Angaben KH-Standort'!$D$27,"")</f>
        <v/>
      </c>
      <c r="C286" t="str">
        <f>IF(SUM('A3.2'!P304:T304)=5,'Angaben KH-Standort'!$D$13,"")</f>
        <v/>
      </c>
      <c r="D286" t="str">
        <f>IF(SUM('A3.2'!P304:T304)=5,'A1'!$F299,"")</f>
        <v/>
      </c>
      <c r="E286" t="str">
        <f>IF(SUM('A3.2'!P304:T304)=5,'A3.2'!C304,"")</f>
        <v/>
      </c>
      <c r="F286" t="str">
        <f>IF(SUM('A3.2'!P304:T304)=5,'A3.2'!D304,"")</f>
        <v/>
      </c>
      <c r="G286" s="194" t="str">
        <f>IF(SUM('A3.2'!P304:T304)=5,'A3.2'!E304,"")</f>
        <v/>
      </c>
      <c r="H286" t="str">
        <f>IF(SUM('A3.2'!P304:T304)=5,'A3.2'!F304,"")</f>
        <v/>
      </c>
      <c r="I286" t="str">
        <f>IF(SUM('A3.2'!P304:T304)=5,'A3.2'!G304,"")</f>
        <v/>
      </c>
    </row>
    <row r="287" spans="1:9" x14ac:dyDescent="0.25">
      <c r="A287" t="str">
        <f>IF(SUM('A3.2'!P305:T305)=5,'Angaben KH-Standort'!$D$26,"")</f>
        <v/>
      </c>
      <c r="B287" t="str">
        <f>IF(SUM('A3.2'!P305:T305)=5,'Angaben KH-Standort'!$D$27,"")</f>
        <v/>
      </c>
      <c r="C287" t="str">
        <f>IF(SUM('A3.2'!P305:T305)=5,'Angaben KH-Standort'!$D$13,"")</f>
        <v/>
      </c>
      <c r="D287" t="str">
        <f>IF(SUM('A3.2'!P305:T305)=5,'A1'!$F300,"")</f>
        <v/>
      </c>
      <c r="E287" t="str">
        <f>IF(SUM('A3.2'!P305:T305)=5,'A3.2'!C305,"")</f>
        <v/>
      </c>
      <c r="F287" t="str">
        <f>IF(SUM('A3.2'!P305:T305)=5,'A3.2'!D305,"")</f>
        <v/>
      </c>
      <c r="G287" s="194" t="str">
        <f>IF(SUM('A3.2'!P305:T305)=5,'A3.2'!E305,"")</f>
        <v/>
      </c>
      <c r="H287" t="str">
        <f>IF(SUM('A3.2'!P305:T305)=5,'A3.2'!F305,"")</f>
        <v/>
      </c>
      <c r="I287" t="str">
        <f>IF(SUM('A3.2'!P305:T305)=5,'A3.2'!G305,"")</f>
        <v/>
      </c>
    </row>
    <row r="288" spans="1:9" x14ac:dyDescent="0.25">
      <c r="A288" t="str">
        <f>IF(SUM('A3.2'!P306:T306)=5,'Angaben KH-Standort'!$D$26,"")</f>
        <v/>
      </c>
      <c r="B288" t="str">
        <f>IF(SUM('A3.2'!P306:T306)=5,'Angaben KH-Standort'!$D$27,"")</f>
        <v/>
      </c>
      <c r="C288" t="str">
        <f>IF(SUM('A3.2'!P306:T306)=5,'Angaben KH-Standort'!$D$13,"")</f>
        <v/>
      </c>
      <c r="D288" t="str">
        <f>IF(SUM('A3.2'!P306:T306)=5,'A1'!$F301,"")</f>
        <v/>
      </c>
      <c r="E288" t="str">
        <f>IF(SUM('A3.2'!P306:T306)=5,'A3.2'!C306,"")</f>
        <v/>
      </c>
      <c r="F288" t="str">
        <f>IF(SUM('A3.2'!P306:T306)=5,'A3.2'!D306,"")</f>
        <v/>
      </c>
      <c r="G288" s="194" t="str">
        <f>IF(SUM('A3.2'!P306:T306)=5,'A3.2'!E306,"")</f>
        <v/>
      </c>
      <c r="H288" t="str">
        <f>IF(SUM('A3.2'!P306:T306)=5,'A3.2'!F306,"")</f>
        <v/>
      </c>
      <c r="I288" t="str">
        <f>IF(SUM('A3.2'!P306:T306)=5,'A3.2'!G306,"")</f>
        <v/>
      </c>
    </row>
    <row r="289" spans="1:9" x14ac:dyDescent="0.25">
      <c r="A289" t="str">
        <f>IF(SUM('A3.2'!P307:T307)=5,'Angaben KH-Standort'!$D$26,"")</f>
        <v/>
      </c>
      <c r="B289" t="str">
        <f>IF(SUM('A3.2'!P307:T307)=5,'Angaben KH-Standort'!$D$27,"")</f>
        <v/>
      </c>
      <c r="C289" t="str">
        <f>IF(SUM('A3.2'!P307:T307)=5,'Angaben KH-Standort'!$D$13,"")</f>
        <v/>
      </c>
      <c r="D289" t="str">
        <f>IF(SUM('A3.2'!P307:T307)=5,'A1'!$F302,"")</f>
        <v/>
      </c>
      <c r="E289" t="str">
        <f>IF(SUM('A3.2'!P307:T307)=5,'A3.2'!C307,"")</f>
        <v/>
      </c>
      <c r="F289" t="str">
        <f>IF(SUM('A3.2'!P307:T307)=5,'A3.2'!D307,"")</f>
        <v/>
      </c>
      <c r="G289" s="194" t="str">
        <f>IF(SUM('A3.2'!P307:T307)=5,'A3.2'!E307,"")</f>
        <v/>
      </c>
      <c r="H289" t="str">
        <f>IF(SUM('A3.2'!P307:T307)=5,'A3.2'!F307,"")</f>
        <v/>
      </c>
      <c r="I289" t="str">
        <f>IF(SUM('A3.2'!P307:T307)=5,'A3.2'!G307,"")</f>
        <v/>
      </c>
    </row>
    <row r="290" spans="1:9" x14ac:dyDescent="0.25">
      <c r="A290" t="str">
        <f>IF(SUM('A3.2'!P308:T308)=5,'Angaben KH-Standort'!$D$26,"")</f>
        <v/>
      </c>
      <c r="B290" t="str">
        <f>IF(SUM('A3.2'!P308:T308)=5,'Angaben KH-Standort'!$D$27,"")</f>
        <v/>
      </c>
      <c r="C290" t="str">
        <f>IF(SUM('A3.2'!P308:T308)=5,'Angaben KH-Standort'!$D$13,"")</f>
        <v/>
      </c>
      <c r="D290" t="str">
        <f>IF(SUM('A3.2'!P308:T308)=5,'A1'!$F303,"")</f>
        <v/>
      </c>
      <c r="E290" t="str">
        <f>IF(SUM('A3.2'!P308:T308)=5,'A3.2'!C308,"")</f>
        <v/>
      </c>
      <c r="F290" t="str">
        <f>IF(SUM('A3.2'!P308:T308)=5,'A3.2'!D308,"")</f>
        <v/>
      </c>
      <c r="G290" s="194" t="str">
        <f>IF(SUM('A3.2'!P308:T308)=5,'A3.2'!E308,"")</f>
        <v/>
      </c>
      <c r="H290" t="str">
        <f>IF(SUM('A3.2'!P308:T308)=5,'A3.2'!F308,"")</f>
        <v/>
      </c>
      <c r="I290" t="str">
        <f>IF(SUM('A3.2'!P308:T308)=5,'A3.2'!G308,"")</f>
        <v/>
      </c>
    </row>
    <row r="291" spans="1:9" x14ac:dyDescent="0.25">
      <c r="A291" t="str">
        <f>IF(SUM('A3.2'!P309:T309)=5,'Angaben KH-Standort'!$D$26,"")</f>
        <v/>
      </c>
      <c r="B291" t="str">
        <f>IF(SUM('A3.2'!P309:T309)=5,'Angaben KH-Standort'!$D$27,"")</f>
        <v/>
      </c>
      <c r="C291" t="str">
        <f>IF(SUM('A3.2'!P309:T309)=5,'Angaben KH-Standort'!$D$13,"")</f>
        <v/>
      </c>
      <c r="D291" t="str">
        <f>IF(SUM('A3.2'!P309:T309)=5,'A1'!$F304,"")</f>
        <v/>
      </c>
      <c r="E291" t="str">
        <f>IF(SUM('A3.2'!P309:T309)=5,'A3.2'!C309,"")</f>
        <v/>
      </c>
      <c r="F291" t="str">
        <f>IF(SUM('A3.2'!P309:T309)=5,'A3.2'!D309,"")</f>
        <v/>
      </c>
      <c r="G291" s="194" t="str">
        <f>IF(SUM('A3.2'!P309:T309)=5,'A3.2'!E309,"")</f>
        <v/>
      </c>
      <c r="H291" t="str">
        <f>IF(SUM('A3.2'!P309:T309)=5,'A3.2'!F309,"")</f>
        <v/>
      </c>
      <c r="I291" t="str">
        <f>IF(SUM('A3.2'!P309:T309)=5,'A3.2'!G309,"")</f>
        <v/>
      </c>
    </row>
    <row r="292" spans="1:9" x14ac:dyDescent="0.25">
      <c r="A292" t="str">
        <f>IF(SUM('A3.2'!P310:T310)=5,'Angaben KH-Standort'!$D$26,"")</f>
        <v/>
      </c>
      <c r="B292" t="str">
        <f>IF(SUM('A3.2'!P310:T310)=5,'Angaben KH-Standort'!$D$27,"")</f>
        <v/>
      </c>
      <c r="C292" t="str">
        <f>IF(SUM('A3.2'!P310:T310)=5,'Angaben KH-Standort'!$D$13,"")</f>
        <v/>
      </c>
      <c r="D292" t="str">
        <f>IF(SUM('A3.2'!P310:T310)=5,'A1'!$F305,"")</f>
        <v/>
      </c>
      <c r="E292" t="str">
        <f>IF(SUM('A3.2'!P310:T310)=5,'A3.2'!C310,"")</f>
        <v/>
      </c>
      <c r="F292" t="str">
        <f>IF(SUM('A3.2'!P310:T310)=5,'A3.2'!D310,"")</f>
        <v/>
      </c>
      <c r="G292" s="194" t="str">
        <f>IF(SUM('A3.2'!P310:T310)=5,'A3.2'!E310,"")</f>
        <v/>
      </c>
      <c r="H292" t="str">
        <f>IF(SUM('A3.2'!P310:T310)=5,'A3.2'!F310,"")</f>
        <v/>
      </c>
      <c r="I292" t="str">
        <f>IF(SUM('A3.2'!P310:T310)=5,'A3.2'!G310,"")</f>
        <v/>
      </c>
    </row>
    <row r="293" spans="1:9" x14ac:dyDescent="0.25">
      <c r="A293" t="str">
        <f>IF(SUM('A3.2'!P311:T311)=5,'Angaben KH-Standort'!$D$26,"")</f>
        <v/>
      </c>
      <c r="B293" t="str">
        <f>IF(SUM('A3.2'!P311:T311)=5,'Angaben KH-Standort'!$D$27,"")</f>
        <v/>
      </c>
      <c r="C293" t="str">
        <f>IF(SUM('A3.2'!P311:T311)=5,'Angaben KH-Standort'!$D$13,"")</f>
        <v/>
      </c>
      <c r="D293" t="str">
        <f>IF(SUM('A3.2'!P311:T311)=5,'A1'!$F306,"")</f>
        <v/>
      </c>
      <c r="E293" t="str">
        <f>IF(SUM('A3.2'!P311:T311)=5,'A3.2'!C311,"")</f>
        <v/>
      </c>
      <c r="F293" t="str">
        <f>IF(SUM('A3.2'!P311:T311)=5,'A3.2'!D311,"")</f>
        <v/>
      </c>
      <c r="G293" s="194" t="str">
        <f>IF(SUM('A3.2'!P311:T311)=5,'A3.2'!E311,"")</f>
        <v/>
      </c>
      <c r="H293" t="str">
        <f>IF(SUM('A3.2'!P311:T311)=5,'A3.2'!F311,"")</f>
        <v/>
      </c>
      <c r="I293" t="str">
        <f>IF(SUM('A3.2'!P311:T311)=5,'A3.2'!G311,"")</f>
        <v/>
      </c>
    </row>
    <row r="294" spans="1:9" x14ac:dyDescent="0.25">
      <c r="A294" t="str">
        <f>IF(SUM('A3.2'!P312:T312)=5,'Angaben KH-Standort'!$D$26,"")</f>
        <v/>
      </c>
      <c r="B294" t="str">
        <f>IF(SUM('A3.2'!P312:T312)=5,'Angaben KH-Standort'!$D$27,"")</f>
        <v/>
      </c>
      <c r="C294" t="str">
        <f>IF(SUM('A3.2'!P312:T312)=5,'Angaben KH-Standort'!$D$13,"")</f>
        <v/>
      </c>
      <c r="D294" t="str">
        <f>IF(SUM('A3.2'!P312:T312)=5,'A1'!$F307,"")</f>
        <v/>
      </c>
      <c r="E294" t="str">
        <f>IF(SUM('A3.2'!P312:T312)=5,'A3.2'!C312,"")</f>
        <v/>
      </c>
      <c r="F294" t="str">
        <f>IF(SUM('A3.2'!P312:T312)=5,'A3.2'!D312,"")</f>
        <v/>
      </c>
      <c r="G294" s="194" t="str">
        <f>IF(SUM('A3.2'!P312:T312)=5,'A3.2'!E312,"")</f>
        <v/>
      </c>
      <c r="H294" t="str">
        <f>IF(SUM('A3.2'!P312:T312)=5,'A3.2'!F312,"")</f>
        <v/>
      </c>
      <c r="I294" t="str">
        <f>IF(SUM('A3.2'!P312:T312)=5,'A3.2'!G312,"")</f>
        <v/>
      </c>
    </row>
    <row r="295" spans="1:9" x14ac:dyDescent="0.25">
      <c r="A295" t="str">
        <f>IF(SUM('A3.2'!P313:T313)=5,'Angaben KH-Standort'!$D$26,"")</f>
        <v/>
      </c>
      <c r="B295" t="str">
        <f>IF(SUM('A3.2'!P313:T313)=5,'Angaben KH-Standort'!$D$27,"")</f>
        <v/>
      </c>
      <c r="C295" t="str">
        <f>IF(SUM('A3.2'!P313:T313)=5,'Angaben KH-Standort'!$D$13,"")</f>
        <v/>
      </c>
      <c r="D295" t="str">
        <f>IF(SUM('A3.2'!P313:T313)=5,'A1'!$F308,"")</f>
        <v/>
      </c>
      <c r="E295" t="str">
        <f>IF(SUM('A3.2'!P313:T313)=5,'A3.2'!C313,"")</f>
        <v/>
      </c>
      <c r="F295" t="str">
        <f>IF(SUM('A3.2'!P313:T313)=5,'A3.2'!D313,"")</f>
        <v/>
      </c>
      <c r="G295" s="194" t="str">
        <f>IF(SUM('A3.2'!P313:T313)=5,'A3.2'!E313,"")</f>
        <v/>
      </c>
      <c r="H295" t="str">
        <f>IF(SUM('A3.2'!P313:T313)=5,'A3.2'!F313,"")</f>
        <v/>
      </c>
      <c r="I295" t="str">
        <f>IF(SUM('A3.2'!P313:T313)=5,'A3.2'!G313,"")</f>
        <v/>
      </c>
    </row>
    <row r="296" spans="1:9" x14ac:dyDescent="0.25">
      <c r="A296" t="str">
        <f>IF(SUM('A3.2'!P314:T314)=5,'Angaben KH-Standort'!$D$26,"")</f>
        <v/>
      </c>
      <c r="B296" t="str">
        <f>IF(SUM('A3.2'!P314:T314)=5,'Angaben KH-Standort'!$D$27,"")</f>
        <v/>
      </c>
      <c r="C296" t="str">
        <f>IF(SUM('A3.2'!P314:T314)=5,'Angaben KH-Standort'!$D$13,"")</f>
        <v/>
      </c>
      <c r="D296" t="str">
        <f>IF(SUM('A3.2'!P314:T314)=5,'A1'!$F309,"")</f>
        <v/>
      </c>
      <c r="E296" t="str">
        <f>IF(SUM('A3.2'!P314:T314)=5,'A3.2'!C314,"")</f>
        <v/>
      </c>
      <c r="F296" t="str">
        <f>IF(SUM('A3.2'!P314:T314)=5,'A3.2'!D314,"")</f>
        <v/>
      </c>
      <c r="G296" s="194" t="str">
        <f>IF(SUM('A3.2'!P314:T314)=5,'A3.2'!E314,"")</f>
        <v/>
      </c>
      <c r="H296" t="str">
        <f>IF(SUM('A3.2'!P314:T314)=5,'A3.2'!F314,"")</f>
        <v/>
      </c>
      <c r="I296" t="str">
        <f>IF(SUM('A3.2'!P314:T314)=5,'A3.2'!G314,"")</f>
        <v/>
      </c>
    </row>
    <row r="297" spans="1:9" x14ac:dyDescent="0.25">
      <c r="A297" t="str">
        <f>IF(SUM('A3.2'!P315:T315)=5,'Angaben KH-Standort'!$D$26,"")</f>
        <v/>
      </c>
      <c r="B297" t="str">
        <f>IF(SUM('A3.2'!P315:T315)=5,'Angaben KH-Standort'!$D$27,"")</f>
        <v/>
      </c>
      <c r="C297" t="str">
        <f>IF(SUM('A3.2'!P315:T315)=5,'Angaben KH-Standort'!$D$13,"")</f>
        <v/>
      </c>
      <c r="D297" t="str">
        <f>IF(SUM('A3.2'!P315:T315)=5,'A1'!$F310,"")</f>
        <v/>
      </c>
      <c r="E297" t="str">
        <f>IF(SUM('A3.2'!P315:T315)=5,'A3.2'!C315,"")</f>
        <v/>
      </c>
      <c r="F297" t="str">
        <f>IF(SUM('A3.2'!P315:T315)=5,'A3.2'!D315,"")</f>
        <v/>
      </c>
      <c r="G297" s="194" t="str">
        <f>IF(SUM('A3.2'!P315:T315)=5,'A3.2'!E315,"")</f>
        <v/>
      </c>
      <c r="H297" t="str">
        <f>IF(SUM('A3.2'!P315:T315)=5,'A3.2'!F315,"")</f>
        <v/>
      </c>
      <c r="I297" t="str">
        <f>IF(SUM('A3.2'!P315:T315)=5,'A3.2'!G315,"")</f>
        <v/>
      </c>
    </row>
    <row r="298" spans="1:9" x14ac:dyDescent="0.25">
      <c r="A298" t="str">
        <f>IF(SUM('A3.2'!P316:T316)=5,'Angaben KH-Standort'!$D$26,"")</f>
        <v/>
      </c>
      <c r="B298" t="str">
        <f>IF(SUM('A3.2'!P316:T316)=5,'Angaben KH-Standort'!$D$27,"")</f>
        <v/>
      </c>
      <c r="C298" t="str">
        <f>IF(SUM('A3.2'!P316:T316)=5,'Angaben KH-Standort'!$D$13,"")</f>
        <v/>
      </c>
      <c r="D298" t="str">
        <f>IF(SUM('A3.2'!P316:T316)=5,'A1'!$F311,"")</f>
        <v/>
      </c>
      <c r="E298" t="str">
        <f>IF(SUM('A3.2'!P316:T316)=5,'A3.2'!C316,"")</f>
        <v/>
      </c>
      <c r="F298" t="str">
        <f>IF(SUM('A3.2'!P316:T316)=5,'A3.2'!D316,"")</f>
        <v/>
      </c>
      <c r="G298" s="194" t="str">
        <f>IF(SUM('A3.2'!P316:T316)=5,'A3.2'!E316,"")</f>
        <v/>
      </c>
      <c r="H298" t="str">
        <f>IF(SUM('A3.2'!P316:T316)=5,'A3.2'!F316,"")</f>
        <v/>
      </c>
      <c r="I298" t="str">
        <f>IF(SUM('A3.2'!P316:T316)=5,'A3.2'!G316,"")</f>
        <v/>
      </c>
    </row>
    <row r="299" spans="1:9" x14ac:dyDescent="0.25">
      <c r="A299" t="str">
        <f>IF(SUM('A3.2'!P317:T317)=5,'Angaben KH-Standort'!$D$26,"")</f>
        <v/>
      </c>
      <c r="B299" t="str">
        <f>IF(SUM('A3.2'!P317:T317)=5,'Angaben KH-Standort'!$D$27,"")</f>
        <v/>
      </c>
      <c r="C299" t="str">
        <f>IF(SUM('A3.2'!P317:T317)=5,'Angaben KH-Standort'!$D$13,"")</f>
        <v/>
      </c>
      <c r="D299" t="str">
        <f>IF(SUM('A3.2'!P317:T317)=5,'A1'!$F312,"")</f>
        <v/>
      </c>
      <c r="E299" t="str">
        <f>IF(SUM('A3.2'!P317:T317)=5,'A3.2'!C317,"")</f>
        <v/>
      </c>
      <c r="F299" t="str">
        <f>IF(SUM('A3.2'!P317:T317)=5,'A3.2'!D317,"")</f>
        <v/>
      </c>
      <c r="G299" s="194" t="str">
        <f>IF(SUM('A3.2'!P317:T317)=5,'A3.2'!E317,"")</f>
        <v/>
      </c>
      <c r="H299" t="str">
        <f>IF(SUM('A3.2'!P317:T317)=5,'A3.2'!F317,"")</f>
        <v/>
      </c>
      <c r="I299" t="str">
        <f>IF(SUM('A3.2'!P317:T317)=5,'A3.2'!G317,"")</f>
        <v/>
      </c>
    </row>
    <row r="300" spans="1:9" x14ac:dyDescent="0.25">
      <c r="A300" t="str">
        <f>IF(SUM('A3.2'!P318:T318)=5,'Angaben KH-Standort'!$D$26,"")</f>
        <v/>
      </c>
      <c r="B300" t="str">
        <f>IF(SUM('A3.2'!P318:T318)=5,'Angaben KH-Standort'!$D$27,"")</f>
        <v/>
      </c>
      <c r="C300" t="str">
        <f>IF(SUM('A3.2'!P318:T318)=5,'Angaben KH-Standort'!$D$13,"")</f>
        <v/>
      </c>
      <c r="D300" t="str">
        <f>IF(SUM('A3.2'!P318:T318)=5,'A1'!$F313,"")</f>
        <v/>
      </c>
      <c r="E300" t="str">
        <f>IF(SUM('A3.2'!P318:T318)=5,'A3.2'!C318,"")</f>
        <v/>
      </c>
      <c r="F300" t="str">
        <f>IF(SUM('A3.2'!P318:T318)=5,'A3.2'!D318,"")</f>
        <v/>
      </c>
      <c r="G300" s="194" t="str">
        <f>IF(SUM('A3.2'!P318:T318)=5,'A3.2'!E318,"")</f>
        <v/>
      </c>
      <c r="H300" t="str">
        <f>IF(SUM('A3.2'!P318:T318)=5,'A3.2'!F318,"")</f>
        <v/>
      </c>
      <c r="I300" t="str">
        <f>IF(SUM('A3.2'!P318:T318)=5,'A3.2'!G318,"")</f>
        <v/>
      </c>
    </row>
    <row r="301" spans="1:9" x14ac:dyDescent="0.25">
      <c r="A301" t="str">
        <f>IF(SUM('A3.2'!P319:T319)=5,'Angaben KH-Standort'!$D$26,"")</f>
        <v/>
      </c>
      <c r="B301" t="str">
        <f>IF(SUM('A3.2'!P319:T319)=5,'Angaben KH-Standort'!$D$27,"")</f>
        <v/>
      </c>
      <c r="C301" t="str">
        <f>IF(SUM('A3.2'!P319:T319)=5,'Angaben KH-Standort'!$D$13,"")</f>
        <v/>
      </c>
      <c r="D301" t="str">
        <f>IF(SUM('A3.2'!P319:T319)=5,'A1'!$F314,"")</f>
        <v/>
      </c>
      <c r="E301" t="str">
        <f>IF(SUM('A3.2'!P319:T319)=5,'A3.2'!C319,"")</f>
        <v/>
      </c>
      <c r="F301" t="str">
        <f>IF(SUM('A3.2'!P319:T319)=5,'A3.2'!D319,"")</f>
        <v/>
      </c>
      <c r="G301" s="194" t="str">
        <f>IF(SUM('A3.2'!P319:T319)=5,'A3.2'!E319,"")</f>
        <v/>
      </c>
      <c r="H301" t="str">
        <f>IF(SUM('A3.2'!P319:T319)=5,'A3.2'!F319,"")</f>
        <v/>
      </c>
      <c r="I301" t="str">
        <f>IF(SUM('A3.2'!P319:T319)=5,'A3.2'!G319,"")</f>
        <v/>
      </c>
    </row>
    <row r="302" spans="1:9" x14ac:dyDescent="0.25">
      <c r="A302" t="str">
        <f>IF(SUM('A3.2'!P320:T320)=5,'Angaben KH-Standort'!$D$26,"")</f>
        <v/>
      </c>
      <c r="B302" t="str">
        <f>IF(SUM('A3.2'!P320:T320)=5,'Angaben KH-Standort'!$D$27,"")</f>
        <v/>
      </c>
      <c r="C302" t="str">
        <f>IF(SUM('A3.2'!P320:T320)=5,'Angaben KH-Standort'!$D$13,"")</f>
        <v/>
      </c>
      <c r="D302" t="str">
        <f>IF(SUM('A3.2'!P320:T320)=5,'A1'!$F315,"")</f>
        <v/>
      </c>
      <c r="E302" t="str">
        <f>IF(SUM('A3.2'!P320:T320)=5,'A3.2'!C320,"")</f>
        <v/>
      </c>
      <c r="F302" t="str">
        <f>IF(SUM('A3.2'!P320:T320)=5,'A3.2'!D320,"")</f>
        <v/>
      </c>
      <c r="G302" s="194" t="str">
        <f>IF(SUM('A3.2'!P320:T320)=5,'A3.2'!E320,"")</f>
        <v/>
      </c>
      <c r="H302" t="str">
        <f>IF(SUM('A3.2'!P320:T320)=5,'A3.2'!F320,"")</f>
        <v/>
      </c>
      <c r="I302" t="str">
        <f>IF(SUM('A3.2'!P320:T320)=5,'A3.2'!G320,"")</f>
        <v/>
      </c>
    </row>
    <row r="303" spans="1:9" x14ac:dyDescent="0.25">
      <c r="A303" t="str">
        <f>IF(SUM('A3.2'!P321:T321)=5,'Angaben KH-Standort'!$D$26,"")</f>
        <v/>
      </c>
      <c r="B303" t="str">
        <f>IF(SUM('A3.2'!P321:T321)=5,'Angaben KH-Standort'!$D$27,"")</f>
        <v/>
      </c>
      <c r="C303" t="str">
        <f>IF(SUM('A3.2'!P321:T321)=5,'Angaben KH-Standort'!$D$13,"")</f>
        <v/>
      </c>
      <c r="D303" t="str">
        <f>IF(SUM('A3.2'!P321:T321)=5,'A1'!$F316,"")</f>
        <v/>
      </c>
      <c r="E303" t="str">
        <f>IF(SUM('A3.2'!P321:T321)=5,'A3.2'!C321,"")</f>
        <v/>
      </c>
      <c r="F303" t="str">
        <f>IF(SUM('A3.2'!P321:T321)=5,'A3.2'!D321,"")</f>
        <v/>
      </c>
      <c r="G303" s="194" t="str">
        <f>IF(SUM('A3.2'!P321:T321)=5,'A3.2'!E321,"")</f>
        <v/>
      </c>
      <c r="H303" t="str">
        <f>IF(SUM('A3.2'!P321:T321)=5,'A3.2'!F321,"")</f>
        <v/>
      </c>
      <c r="I303" t="str">
        <f>IF(SUM('A3.2'!P321:T321)=5,'A3.2'!G321,"")</f>
        <v/>
      </c>
    </row>
    <row r="304" spans="1:9" x14ac:dyDescent="0.25">
      <c r="A304" t="str">
        <f>IF(SUM('A3.2'!P322:T322)=5,'Angaben KH-Standort'!$D$26,"")</f>
        <v/>
      </c>
      <c r="B304" t="str">
        <f>IF(SUM('A3.2'!P322:T322)=5,'Angaben KH-Standort'!$D$27,"")</f>
        <v/>
      </c>
      <c r="C304" t="str">
        <f>IF(SUM('A3.2'!P322:T322)=5,'Angaben KH-Standort'!$D$13,"")</f>
        <v/>
      </c>
      <c r="D304" t="str">
        <f>IF(SUM('A3.2'!P322:T322)=5,'A1'!$F317,"")</f>
        <v/>
      </c>
      <c r="E304" t="str">
        <f>IF(SUM('A3.2'!P322:T322)=5,'A3.2'!C322,"")</f>
        <v/>
      </c>
      <c r="F304" t="str">
        <f>IF(SUM('A3.2'!P322:T322)=5,'A3.2'!D322,"")</f>
        <v/>
      </c>
      <c r="G304" s="194" t="str">
        <f>IF(SUM('A3.2'!P322:T322)=5,'A3.2'!E322,"")</f>
        <v/>
      </c>
      <c r="H304" t="str">
        <f>IF(SUM('A3.2'!P322:T322)=5,'A3.2'!F322,"")</f>
        <v/>
      </c>
      <c r="I304" t="str">
        <f>IF(SUM('A3.2'!P322:T322)=5,'A3.2'!G322,"")</f>
        <v/>
      </c>
    </row>
    <row r="305" spans="1:9" x14ac:dyDescent="0.25">
      <c r="A305" t="str">
        <f>IF(SUM('A3.2'!P323:T323)=5,'Angaben KH-Standort'!$D$26,"")</f>
        <v/>
      </c>
      <c r="B305" t="str">
        <f>IF(SUM('A3.2'!P323:T323)=5,'Angaben KH-Standort'!$D$27,"")</f>
        <v/>
      </c>
      <c r="C305" t="str">
        <f>IF(SUM('A3.2'!P323:T323)=5,'Angaben KH-Standort'!$D$13,"")</f>
        <v/>
      </c>
      <c r="D305" t="str">
        <f>IF(SUM('A3.2'!P323:T323)=5,'A1'!$F318,"")</f>
        <v/>
      </c>
      <c r="E305" t="str">
        <f>IF(SUM('A3.2'!P323:T323)=5,'A3.2'!C323,"")</f>
        <v/>
      </c>
      <c r="F305" t="str">
        <f>IF(SUM('A3.2'!P323:T323)=5,'A3.2'!D323,"")</f>
        <v/>
      </c>
      <c r="G305" s="194" t="str">
        <f>IF(SUM('A3.2'!P323:T323)=5,'A3.2'!E323,"")</f>
        <v/>
      </c>
      <c r="H305" t="str">
        <f>IF(SUM('A3.2'!P323:T323)=5,'A3.2'!F323,"")</f>
        <v/>
      </c>
      <c r="I305" t="str">
        <f>IF(SUM('A3.2'!P323:T323)=5,'A3.2'!G323,"")</f>
        <v/>
      </c>
    </row>
    <row r="306" spans="1:9" x14ac:dyDescent="0.25">
      <c r="A306" t="str">
        <f>IF(SUM('A3.2'!P324:T324)=5,'Angaben KH-Standort'!$D$26,"")</f>
        <v/>
      </c>
      <c r="B306" t="str">
        <f>IF(SUM('A3.2'!P324:T324)=5,'Angaben KH-Standort'!$D$27,"")</f>
        <v/>
      </c>
      <c r="C306" t="str">
        <f>IF(SUM('A3.2'!P324:T324)=5,'Angaben KH-Standort'!$D$13,"")</f>
        <v/>
      </c>
      <c r="D306" t="str">
        <f>IF(SUM('A3.2'!P324:T324)=5,'A1'!$F319,"")</f>
        <v/>
      </c>
      <c r="E306" t="str">
        <f>IF(SUM('A3.2'!P324:T324)=5,'A3.2'!C324,"")</f>
        <v/>
      </c>
      <c r="F306" t="str">
        <f>IF(SUM('A3.2'!P324:T324)=5,'A3.2'!D324,"")</f>
        <v/>
      </c>
      <c r="G306" s="194" t="str">
        <f>IF(SUM('A3.2'!P324:T324)=5,'A3.2'!E324,"")</f>
        <v/>
      </c>
      <c r="H306" t="str">
        <f>IF(SUM('A3.2'!P324:T324)=5,'A3.2'!F324,"")</f>
        <v/>
      </c>
      <c r="I306" t="str">
        <f>IF(SUM('A3.2'!P324:T324)=5,'A3.2'!G324,"")</f>
        <v/>
      </c>
    </row>
    <row r="307" spans="1:9" x14ac:dyDescent="0.25">
      <c r="A307" t="str">
        <f>IF(SUM('A3.2'!P325:T325)=5,'Angaben KH-Standort'!$D$26,"")</f>
        <v/>
      </c>
      <c r="B307" t="str">
        <f>IF(SUM('A3.2'!P325:T325)=5,'Angaben KH-Standort'!$D$27,"")</f>
        <v/>
      </c>
      <c r="C307" t="str">
        <f>IF(SUM('A3.2'!P325:T325)=5,'Angaben KH-Standort'!$D$13,"")</f>
        <v/>
      </c>
      <c r="D307" t="str">
        <f>IF(SUM('A3.2'!P325:T325)=5,'A1'!$F320,"")</f>
        <v/>
      </c>
      <c r="E307" t="str">
        <f>IF(SUM('A3.2'!P325:T325)=5,'A3.2'!C325,"")</f>
        <v/>
      </c>
      <c r="F307" t="str">
        <f>IF(SUM('A3.2'!P325:T325)=5,'A3.2'!D325,"")</f>
        <v/>
      </c>
      <c r="G307" s="194" t="str">
        <f>IF(SUM('A3.2'!P325:T325)=5,'A3.2'!E325,"")</f>
        <v/>
      </c>
      <c r="H307" t="str">
        <f>IF(SUM('A3.2'!P325:T325)=5,'A3.2'!F325,"")</f>
        <v/>
      </c>
      <c r="I307" t="str">
        <f>IF(SUM('A3.2'!P325:T325)=5,'A3.2'!G325,"")</f>
        <v/>
      </c>
    </row>
    <row r="308" spans="1:9" x14ac:dyDescent="0.25">
      <c r="A308" t="str">
        <f>IF(SUM('A3.2'!P326:T326)=5,'Angaben KH-Standort'!$D$26,"")</f>
        <v/>
      </c>
      <c r="B308" t="str">
        <f>IF(SUM('A3.2'!P326:T326)=5,'Angaben KH-Standort'!$D$27,"")</f>
        <v/>
      </c>
      <c r="C308" t="str">
        <f>IF(SUM('A3.2'!P326:T326)=5,'Angaben KH-Standort'!$D$13,"")</f>
        <v/>
      </c>
      <c r="D308" t="str">
        <f>IF(SUM('A3.2'!P326:T326)=5,'A1'!$F321,"")</f>
        <v/>
      </c>
      <c r="E308" t="str">
        <f>IF(SUM('A3.2'!P326:T326)=5,'A3.2'!C326,"")</f>
        <v/>
      </c>
      <c r="F308" t="str">
        <f>IF(SUM('A3.2'!P326:T326)=5,'A3.2'!D326,"")</f>
        <v/>
      </c>
      <c r="G308" s="194" t="str">
        <f>IF(SUM('A3.2'!P326:T326)=5,'A3.2'!E326,"")</f>
        <v/>
      </c>
      <c r="H308" t="str">
        <f>IF(SUM('A3.2'!P326:T326)=5,'A3.2'!F326,"")</f>
        <v/>
      </c>
      <c r="I308" t="str">
        <f>IF(SUM('A3.2'!P326:T326)=5,'A3.2'!G326,"")</f>
        <v/>
      </c>
    </row>
    <row r="309" spans="1:9" x14ac:dyDescent="0.25">
      <c r="A309" t="str">
        <f>IF(SUM('A3.2'!P327:T327)=5,'Angaben KH-Standort'!$D$26,"")</f>
        <v/>
      </c>
      <c r="B309" t="str">
        <f>IF(SUM('A3.2'!P327:T327)=5,'Angaben KH-Standort'!$D$27,"")</f>
        <v/>
      </c>
      <c r="C309" t="str">
        <f>IF(SUM('A3.2'!P327:T327)=5,'Angaben KH-Standort'!$D$13,"")</f>
        <v/>
      </c>
      <c r="D309" t="str">
        <f>IF(SUM('A3.2'!P327:T327)=5,'A1'!$F322,"")</f>
        <v/>
      </c>
      <c r="E309" t="str">
        <f>IF(SUM('A3.2'!P327:T327)=5,'A3.2'!C327,"")</f>
        <v/>
      </c>
      <c r="F309" t="str">
        <f>IF(SUM('A3.2'!P327:T327)=5,'A3.2'!D327,"")</f>
        <v/>
      </c>
      <c r="G309" s="194" t="str">
        <f>IF(SUM('A3.2'!P327:T327)=5,'A3.2'!E327,"")</f>
        <v/>
      </c>
      <c r="H309" t="str">
        <f>IF(SUM('A3.2'!P327:T327)=5,'A3.2'!F327,"")</f>
        <v/>
      </c>
      <c r="I309" t="str">
        <f>IF(SUM('A3.2'!P327:T327)=5,'A3.2'!G327,"")</f>
        <v/>
      </c>
    </row>
    <row r="310" spans="1:9" x14ac:dyDescent="0.25">
      <c r="A310" t="str">
        <f>IF(SUM('A3.2'!P328:T328)=5,'Angaben KH-Standort'!$D$26,"")</f>
        <v/>
      </c>
      <c r="B310" t="str">
        <f>IF(SUM('A3.2'!P328:T328)=5,'Angaben KH-Standort'!$D$27,"")</f>
        <v/>
      </c>
      <c r="C310" t="str">
        <f>IF(SUM('A3.2'!P328:T328)=5,'Angaben KH-Standort'!$D$13,"")</f>
        <v/>
      </c>
      <c r="D310" t="str">
        <f>IF(SUM('A3.2'!P328:T328)=5,'A1'!$F323,"")</f>
        <v/>
      </c>
      <c r="E310" t="str">
        <f>IF(SUM('A3.2'!P328:T328)=5,'A3.2'!C328,"")</f>
        <v/>
      </c>
      <c r="F310" t="str">
        <f>IF(SUM('A3.2'!P328:T328)=5,'A3.2'!D328,"")</f>
        <v/>
      </c>
      <c r="G310" s="194" t="str">
        <f>IF(SUM('A3.2'!P328:T328)=5,'A3.2'!E328,"")</f>
        <v/>
      </c>
      <c r="H310" t="str">
        <f>IF(SUM('A3.2'!P328:T328)=5,'A3.2'!F328,"")</f>
        <v/>
      </c>
      <c r="I310" t="str">
        <f>IF(SUM('A3.2'!P328:T328)=5,'A3.2'!G328,"")</f>
        <v/>
      </c>
    </row>
    <row r="311" spans="1:9" x14ac:dyDescent="0.25">
      <c r="A311" t="str">
        <f>IF(SUM('A3.2'!P329:T329)=5,'Angaben KH-Standort'!$D$26,"")</f>
        <v/>
      </c>
      <c r="B311" t="str">
        <f>IF(SUM('A3.2'!P329:T329)=5,'Angaben KH-Standort'!$D$27,"")</f>
        <v/>
      </c>
      <c r="C311" t="str">
        <f>IF(SUM('A3.2'!P329:T329)=5,'Angaben KH-Standort'!$D$13,"")</f>
        <v/>
      </c>
      <c r="D311" t="str">
        <f>IF(SUM('A3.2'!P329:T329)=5,'A1'!$F324,"")</f>
        <v/>
      </c>
      <c r="E311" t="str">
        <f>IF(SUM('A3.2'!P329:T329)=5,'A3.2'!C329,"")</f>
        <v/>
      </c>
      <c r="F311" t="str">
        <f>IF(SUM('A3.2'!P329:T329)=5,'A3.2'!D329,"")</f>
        <v/>
      </c>
      <c r="G311" s="194" t="str">
        <f>IF(SUM('A3.2'!P329:T329)=5,'A3.2'!E329,"")</f>
        <v/>
      </c>
      <c r="H311" t="str">
        <f>IF(SUM('A3.2'!P329:T329)=5,'A3.2'!F329,"")</f>
        <v/>
      </c>
      <c r="I311" t="str">
        <f>IF(SUM('A3.2'!P329:T329)=5,'A3.2'!G329,"")</f>
        <v/>
      </c>
    </row>
    <row r="312" spans="1:9" x14ac:dyDescent="0.25">
      <c r="A312" t="str">
        <f>IF(SUM('A3.2'!P330:T330)=5,'Angaben KH-Standort'!$D$26,"")</f>
        <v/>
      </c>
      <c r="B312" t="str">
        <f>IF(SUM('A3.2'!P330:T330)=5,'Angaben KH-Standort'!$D$27,"")</f>
        <v/>
      </c>
      <c r="C312" t="str">
        <f>IF(SUM('A3.2'!P330:T330)=5,'Angaben KH-Standort'!$D$13,"")</f>
        <v/>
      </c>
      <c r="D312" t="str">
        <f>IF(SUM('A3.2'!P330:T330)=5,'A1'!$F325,"")</f>
        <v/>
      </c>
      <c r="E312" t="str">
        <f>IF(SUM('A3.2'!P330:T330)=5,'A3.2'!C330,"")</f>
        <v/>
      </c>
      <c r="F312" t="str">
        <f>IF(SUM('A3.2'!P330:T330)=5,'A3.2'!D330,"")</f>
        <v/>
      </c>
      <c r="G312" s="194" t="str">
        <f>IF(SUM('A3.2'!P330:T330)=5,'A3.2'!E330,"")</f>
        <v/>
      </c>
      <c r="H312" t="str">
        <f>IF(SUM('A3.2'!P330:T330)=5,'A3.2'!F330,"")</f>
        <v/>
      </c>
      <c r="I312" t="str">
        <f>IF(SUM('A3.2'!P330:T330)=5,'A3.2'!G330,"")</f>
        <v/>
      </c>
    </row>
    <row r="313" spans="1:9" x14ac:dyDescent="0.25">
      <c r="A313" t="str">
        <f>IF(SUM('A3.2'!P331:T331)=5,'Angaben KH-Standort'!$D$26,"")</f>
        <v/>
      </c>
      <c r="B313" t="str">
        <f>IF(SUM('A3.2'!P331:T331)=5,'Angaben KH-Standort'!$D$27,"")</f>
        <v/>
      </c>
      <c r="C313" t="str">
        <f>IF(SUM('A3.2'!P331:T331)=5,'Angaben KH-Standort'!$D$13,"")</f>
        <v/>
      </c>
      <c r="D313" t="str">
        <f>IF(SUM('A3.2'!P331:T331)=5,'A1'!$F326,"")</f>
        <v/>
      </c>
      <c r="E313" t="str">
        <f>IF(SUM('A3.2'!P331:T331)=5,'A3.2'!C331,"")</f>
        <v/>
      </c>
      <c r="F313" t="str">
        <f>IF(SUM('A3.2'!P331:T331)=5,'A3.2'!D331,"")</f>
        <v/>
      </c>
      <c r="G313" s="194" t="str">
        <f>IF(SUM('A3.2'!P331:T331)=5,'A3.2'!E331,"")</f>
        <v/>
      </c>
      <c r="H313" t="str">
        <f>IF(SUM('A3.2'!P331:T331)=5,'A3.2'!F331,"")</f>
        <v/>
      </c>
      <c r="I313" t="str">
        <f>IF(SUM('A3.2'!P331:T331)=5,'A3.2'!G331,"")</f>
        <v/>
      </c>
    </row>
    <row r="314" spans="1:9" x14ac:dyDescent="0.25">
      <c r="A314" t="str">
        <f>IF(SUM('A3.2'!P332:T332)=5,'Angaben KH-Standort'!$D$26,"")</f>
        <v/>
      </c>
      <c r="B314" t="str">
        <f>IF(SUM('A3.2'!P332:T332)=5,'Angaben KH-Standort'!$D$27,"")</f>
        <v/>
      </c>
      <c r="C314" t="str">
        <f>IF(SUM('A3.2'!P332:T332)=5,'Angaben KH-Standort'!$D$13,"")</f>
        <v/>
      </c>
      <c r="D314" t="str">
        <f>IF(SUM('A3.2'!P332:T332)=5,'A1'!$F327,"")</f>
        <v/>
      </c>
      <c r="E314" t="str">
        <f>IF(SUM('A3.2'!P332:T332)=5,'A3.2'!C332,"")</f>
        <v/>
      </c>
      <c r="F314" t="str">
        <f>IF(SUM('A3.2'!P332:T332)=5,'A3.2'!D332,"")</f>
        <v/>
      </c>
      <c r="G314" s="194" t="str">
        <f>IF(SUM('A3.2'!P332:T332)=5,'A3.2'!E332,"")</f>
        <v/>
      </c>
      <c r="H314" t="str">
        <f>IF(SUM('A3.2'!P332:T332)=5,'A3.2'!F332,"")</f>
        <v/>
      </c>
      <c r="I314" t="str">
        <f>IF(SUM('A3.2'!P332:T332)=5,'A3.2'!G332,"")</f>
        <v/>
      </c>
    </row>
    <row r="315" spans="1:9" x14ac:dyDescent="0.25">
      <c r="A315" t="str">
        <f>IF(SUM('A3.2'!P333:T333)=5,'Angaben KH-Standort'!$D$26,"")</f>
        <v/>
      </c>
      <c r="B315" t="str">
        <f>IF(SUM('A3.2'!P333:T333)=5,'Angaben KH-Standort'!$D$27,"")</f>
        <v/>
      </c>
      <c r="C315" t="str">
        <f>IF(SUM('A3.2'!P333:T333)=5,'Angaben KH-Standort'!$D$13,"")</f>
        <v/>
      </c>
      <c r="D315" t="str">
        <f>IF(SUM('A3.2'!P333:T333)=5,'A1'!$F328,"")</f>
        <v/>
      </c>
      <c r="E315" t="str">
        <f>IF(SUM('A3.2'!P333:T333)=5,'A3.2'!C333,"")</f>
        <v/>
      </c>
      <c r="F315" t="str">
        <f>IF(SUM('A3.2'!P333:T333)=5,'A3.2'!D333,"")</f>
        <v/>
      </c>
      <c r="G315" s="194" t="str">
        <f>IF(SUM('A3.2'!P333:T333)=5,'A3.2'!E333,"")</f>
        <v/>
      </c>
      <c r="H315" t="str">
        <f>IF(SUM('A3.2'!P333:T333)=5,'A3.2'!F333,"")</f>
        <v/>
      </c>
      <c r="I315" t="str">
        <f>IF(SUM('A3.2'!P333:T333)=5,'A3.2'!G333,"")</f>
        <v/>
      </c>
    </row>
    <row r="316" spans="1:9" x14ac:dyDescent="0.25">
      <c r="A316" t="str">
        <f>IF(SUM('A3.2'!P334:T334)=5,'Angaben KH-Standort'!$D$26,"")</f>
        <v/>
      </c>
      <c r="B316" t="str">
        <f>IF(SUM('A3.2'!P334:T334)=5,'Angaben KH-Standort'!$D$27,"")</f>
        <v/>
      </c>
      <c r="C316" t="str">
        <f>IF(SUM('A3.2'!P334:T334)=5,'Angaben KH-Standort'!$D$13,"")</f>
        <v/>
      </c>
      <c r="D316" t="str">
        <f>IF(SUM('A3.2'!P334:T334)=5,'A1'!$F329,"")</f>
        <v/>
      </c>
      <c r="E316" t="str">
        <f>IF(SUM('A3.2'!P334:T334)=5,'A3.2'!C334,"")</f>
        <v/>
      </c>
      <c r="F316" t="str">
        <f>IF(SUM('A3.2'!P334:T334)=5,'A3.2'!D334,"")</f>
        <v/>
      </c>
      <c r="G316" s="194" t="str">
        <f>IF(SUM('A3.2'!P334:T334)=5,'A3.2'!E334,"")</f>
        <v/>
      </c>
      <c r="H316" t="str">
        <f>IF(SUM('A3.2'!P334:T334)=5,'A3.2'!F334,"")</f>
        <v/>
      </c>
      <c r="I316" t="str">
        <f>IF(SUM('A3.2'!P334:T334)=5,'A3.2'!G334,"")</f>
        <v/>
      </c>
    </row>
    <row r="317" spans="1:9" x14ac:dyDescent="0.25">
      <c r="A317" t="str">
        <f>IF(SUM('A3.2'!P335:T335)=5,'Angaben KH-Standort'!$D$26,"")</f>
        <v/>
      </c>
      <c r="B317" t="str">
        <f>IF(SUM('A3.2'!P335:T335)=5,'Angaben KH-Standort'!$D$27,"")</f>
        <v/>
      </c>
      <c r="C317" t="str">
        <f>IF(SUM('A3.2'!P335:T335)=5,'Angaben KH-Standort'!$D$13,"")</f>
        <v/>
      </c>
      <c r="D317" t="str">
        <f>IF(SUM('A3.2'!P335:T335)=5,'A1'!$F330,"")</f>
        <v/>
      </c>
      <c r="E317" t="str">
        <f>IF(SUM('A3.2'!P335:T335)=5,'A3.2'!C335,"")</f>
        <v/>
      </c>
      <c r="F317" t="str">
        <f>IF(SUM('A3.2'!P335:T335)=5,'A3.2'!D335,"")</f>
        <v/>
      </c>
      <c r="G317" s="194" t="str">
        <f>IF(SUM('A3.2'!P335:T335)=5,'A3.2'!E335,"")</f>
        <v/>
      </c>
      <c r="H317" t="str">
        <f>IF(SUM('A3.2'!P335:T335)=5,'A3.2'!F335,"")</f>
        <v/>
      </c>
      <c r="I317" t="str">
        <f>IF(SUM('A3.2'!P335:T335)=5,'A3.2'!G335,"")</f>
        <v/>
      </c>
    </row>
    <row r="318" spans="1:9" x14ac:dyDescent="0.25">
      <c r="A318" t="str">
        <f>IF(SUM('A3.2'!P336:T336)=5,'Angaben KH-Standort'!$D$26,"")</f>
        <v/>
      </c>
      <c r="B318" t="str">
        <f>IF(SUM('A3.2'!P336:T336)=5,'Angaben KH-Standort'!$D$27,"")</f>
        <v/>
      </c>
      <c r="C318" t="str">
        <f>IF(SUM('A3.2'!P336:T336)=5,'Angaben KH-Standort'!$D$13,"")</f>
        <v/>
      </c>
      <c r="D318" t="str">
        <f>IF(SUM('A3.2'!P336:T336)=5,'A1'!$F331,"")</f>
        <v/>
      </c>
      <c r="E318" t="str">
        <f>IF(SUM('A3.2'!P336:T336)=5,'A3.2'!C336,"")</f>
        <v/>
      </c>
      <c r="F318" t="str">
        <f>IF(SUM('A3.2'!P336:T336)=5,'A3.2'!D336,"")</f>
        <v/>
      </c>
      <c r="G318" s="194" t="str">
        <f>IF(SUM('A3.2'!P336:T336)=5,'A3.2'!E336,"")</f>
        <v/>
      </c>
      <c r="H318" t="str">
        <f>IF(SUM('A3.2'!P336:T336)=5,'A3.2'!F336,"")</f>
        <v/>
      </c>
      <c r="I318" t="str">
        <f>IF(SUM('A3.2'!P336:T336)=5,'A3.2'!G336,"")</f>
        <v/>
      </c>
    </row>
    <row r="319" spans="1:9" x14ac:dyDescent="0.25">
      <c r="A319" t="str">
        <f>IF(SUM('A3.2'!P337:T337)=5,'Angaben KH-Standort'!$D$26,"")</f>
        <v/>
      </c>
      <c r="B319" t="str">
        <f>IF(SUM('A3.2'!P337:T337)=5,'Angaben KH-Standort'!$D$27,"")</f>
        <v/>
      </c>
      <c r="C319" t="str">
        <f>IF(SUM('A3.2'!P337:T337)=5,'Angaben KH-Standort'!$D$13,"")</f>
        <v/>
      </c>
      <c r="D319" t="str">
        <f>IF(SUM('A3.2'!P337:T337)=5,'A1'!$F332,"")</f>
        <v/>
      </c>
      <c r="E319" t="str">
        <f>IF(SUM('A3.2'!P337:T337)=5,'A3.2'!C337,"")</f>
        <v/>
      </c>
      <c r="F319" t="str">
        <f>IF(SUM('A3.2'!P337:T337)=5,'A3.2'!D337,"")</f>
        <v/>
      </c>
      <c r="G319" s="194" t="str">
        <f>IF(SUM('A3.2'!P337:T337)=5,'A3.2'!E337,"")</f>
        <v/>
      </c>
      <c r="H319" t="str">
        <f>IF(SUM('A3.2'!P337:T337)=5,'A3.2'!F337,"")</f>
        <v/>
      </c>
      <c r="I319" t="str">
        <f>IF(SUM('A3.2'!P337:T337)=5,'A3.2'!G337,"")</f>
        <v/>
      </c>
    </row>
    <row r="320" spans="1:9" x14ac:dyDescent="0.25">
      <c r="A320" t="str">
        <f>IF(SUM('A3.2'!P338:T338)=5,'Angaben KH-Standort'!$D$26,"")</f>
        <v/>
      </c>
      <c r="B320" t="str">
        <f>IF(SUM('A3.2'!P338:T338)=5,'Angaben KH-Standort'!$D$27,"")</f>
        <v/>
      </c>
      <c r="C320" t="str">
        <f>IF(SUM('A3.2'!P338:T338)=5,'Angaben KH-Standort'!$D$13,"")</f>
        <v/>
      </c>
      <c r="D320" t="str">
        <f>IF(SUM('A3.2'!P338:T338)=5,'A1'!$F333,"")</f>
        <v/>
      </c>
      <c r="E320" t="str">
        <f>IF(SUM('A3.2'!P338:T338)=5,'A3.2'!C338,"")</f>
        <v/>
      </c>
      <c r="F320" t="str">
        <f>IF(SUM('A3.2'!P338:T338)=5,'A3.2'!D338,"")</f>
        <v/>
      </c>
      <c r="G320" s="194" t="str">
        <f>IF(SUM('A3.2'!P338:T338)=5,'A3.2'!E338,"")</f>
        <v/>
      </c>
      <c r="H320" t="str">
        <f>IF(SUM('A3.2'!P338:T338)=5,'A3.2'!F338,"")</f>
        <v/>
      </c>
      <c r="I320" t="str">
        <f>IF(SUM('A3.2'!P338:T338)=5,'A3.2'!G338,"")</f>
        <v/>
      </c>
    </row>
    <row r="321" spans="1:9" x14ac:dyDescent="0.25">
      <c r="A321" t="str">
        <f>IF(SUM('A3.2'!P339:T339)=5,'Angaben KH-Standort'!$D$26,"")</f>
        <v/>
      </c>
      <c r="B321" t="str">
        <f>IF(SUM('A3.2'!P339:T339)=5,'Angaben KH-Standort'!$D$27,"")</f>
        <v/>
      </c>
      <c r="C321" t="str">
        <f>IF(SUM('A3.2'!P339:T339)=5,'Angaben KH-Standort'!$D$13,"")</f>
        <v/>
      </c>
      <c r="D321" t="str">
        <f>IF(SUM('A3.2'!P339:T339)=5,'A1'!$F334,"")</f>
        <v/>
      </c>
      <c r="E321" t="str">
        <f>IF(SUM('A3.2'!P339:T339)=5,'A3.2'!C339,"")</f>
        <v/>
      </c>
      <c r="F321" t="str">
        <f>IF(SUM('A3.2'!P339:T339)=5,'A3.2'!D339,"")</f>
        <v/>
      </c>
      <c r="G321" s="194" t="str">
        <f>IF(SUM('A3.2'!P339:T339)=5,'A3.2'!E339,"")</f>
        <v/>
      </c>
      <c r="H321" t="str">
        <f>IF(SUM('A3.2'!P339:T339)=5,'A3.2'!F339,"")</f>
        <v/>
      </c>
      <c r="I321" t="str">
        <f>IF(SUM('A3.2'!P339:T339)=5,'A3.2'!G339,"")</f>
        <v/>
      </c>
    </row>
    <row r="322" spans="1:9" x14ac:dyDescent="0.25">
      <c r="A322" t="str">
        <f>IF(SUM('A3.2'!P340:T340)=5,'Angaben KH-Standort'!$D$26,"")</f>
        <v/>
      </c>
      <c r="B322" t="str">
        <f>IF(SUM('A3.2'!P340:T340)=5,'Angaben KH-Standort'!$D$27,"")</f>
        <v/>
      </c>
      <c r="C322" t="str">
        <f>IF(SUM('A3.2'!P340:T340)=5,'Angaben KH-Standort'!$D$13,"")</f>
        <v/>
      </c>
      <c r="D322" t="str">
        <f>IF(SUM('A3.2'!P340:T340)=5,'A1'!$F335,"")</f>
        <v/>
      </c>
      <c r="E322" t="str">
        <f>IF(SUM('A3.2'!P340:T340)=5,'A3.2'!C340,"")</f>
        <v/>
      </c>
      <c r="F322" t="str">
        <f>IF(SUM('A3.2'!P340:T340)=5,'A3.2'!D340,"")</f>
        <v/>
      </c>
      <c r="G322" s="194" t="str">
        <f>IF(SUM('A3.2'!P340:T340)=5,'A3.2'!E340,"")</f>
        <v/>
      </c>
      <c r="H322" t="str">
        <f>IF(SUM('A3.2'!P340:T340)=5,'A3.2'!F340,"")</f>
        <v/>
      </c>
      <c r="I322" t="str">
        <f>IF(SUM('A3.2'!P340:T340)=5,'A3.2'!G340,"")</f>
        <v/>
      </c>
    </row>
    <row r="323" spans="1:9" x14ac:dyDescent="0.25">
      <c r="A323" t="str">
        <f>IF(SUM('A3.2'!P341:T341)=5,'Angaben KH-Standort'!$D$26,"")</f>
        <v/>
      </c>
      <c r="B323" t="str">
        <f>IF(SUM('A3.2'!P341:T341)=5,'Angaben KH-Standort'!$D$27,"")</f>
        <v/>
      </c>
      <c r="C323" t="str">
        <f>IF(SUM('A3.2'!P341:T341)=5,'Angaben KH-Standort'!$D$13,"")</f>
        <v/>
      </c>
      <c r="D323" t="str">
        <f>IF(SUM('A3.2'!P341:T341)=5,'A1'!$F336,"")</f>
        <v/>
      </c>
      <c r="E323" t="str">
        <f>IF(SUM('A3.2'!P341:T341)=5,'A3.2'!C341,"")</f>
        <v/>
      </c>
      <c r="F323" t="str">
        <f>IF(SUM('A3.2'!P341:T341)=5,'A3.2'!D341,"")</f>
        <v/>
      </c>
      <c r="G323" s="194" t="str">
        <f>IF(SUM('A3.2'!P341:T341)=5,'A3.2'!E341,"")</f>
        <v/>
      </c>
      <c r="H323" t="str">
        <f>IF(SUM('A3.2'!P341:T341)=5,'A3.2'!F341,"")</f>
        <v/>
      </c>
      <c r="I323" t="str">
        <f>IF(SUM('A3.2'!P341:T341)=5,'A3.2'!G341,"")</f>
        <v/>
      </c>
    </row>
    <row r="324" spans="1:9" x14ac:dyDescent="0.25">
      <c r="A324" t="str">
        <f>IF(SUM('A3.2'!P342:T342)=5,'Angaben KH-Standort'!$D$26,"")</f>
        <v/>
      </c>
      <c r="B324" t="str">
        <f>IF(SUM('A3.2'!P342:T342)=5,'Angaben KH-Standort'!$D$27,"")</f>
        <v/>
      </c>
      <c r="C324" t="str">
        <f>IF(SUM('A3.2'!P342:T342)=5,'Angaben KH-Standort'!$D$13,"")</f>
        <v/>
      </c>
      <c r="D324" t="str">
        <f>IF(SUM('A3.2'!P342:T342)=5,'A1'!$F337,"")</f>
        <v/>
      </c>
      <c r="E324" t="str">
        <f>IF(SUM('A3.2'!P342:T342)=5,'A3.2'!C342,"")</f>
        <v/>
      </c>
      <c r="F324" t="str">
        <f>IF(SUM('A3.2'!P342:T342)=5,'A3.2'!D342,"")</f>
        <v/>
      </c>
      <c r="G324" s="194" t="str">
        <f>IF(SUM('A3.2'!P342:T342)=5,'A3.2'!E342,"")</f>
        <v/>
      </c>
      <c r="H324" t="str">
        <f>IF(SUM('A3.2'!P342:T342)=5,'A3.2'!F342,"")</f>
        <v/>
      </c>
      <c r="I324" t="str">
        <f>IF(SUM('A3.2'!P342:T342)=5,'A3.2'!G342,"")</f>
        <v/>
      </c>
    </row>
    <row r="325" spans="1:9" x14ac:dyDescent="0.25">
      <c r="A325" t="str">
        <f>IF(SUM('A3.2'!P343:T343)=5,'Angaben KH-Standort'!$D$26,"")</f>
        <v/>
      </c>
      <c r="B325" t="str">
        <f>IF(SUM('A3.2'!P343:T343)=5,'Angaben KH-Standort'!$D$27,"")</f>
        <v/>
      </c>
      <c r="C325" t="str">
        <f>IF(SUM('A3.2'!P343:T343)=5,'Angaben KH-Standort'!$D$13,"")</f>
        <v/>
      </c>
      <c r="D325" t="str">
        <f>IF(SUM('A3.2'!P343:T343)=5,'A1'!$F338,"")</f>
        <v/>
      </c>
      <c r="E325" t="str">
        <f>IF(SUM('A3.2'!P343:T343)=5,'A3.2'!C343,"")</f>
        <v/>
      </c>
      <c r="F325" t="str">
        <f>IF(SUM('A3.2'!P343:T343)=5,'A3.2'!D343,"")</f>
        <v/>
      </c>
      <c r="G325" s="194" t="str">
        <f>IF(SUM('A3.2'!P343:T343)=5,'A3.2'!E343,"")</f>
        <v/>
      </c>
      <c r="H325" t="str">
        <f>IF(SUM('A3.2'!P343:T343)=5,'A3.2'!F343,"")</f>
        <v/>
      </c>
      <c r="I325" t="str">
        <f>IF(SUM('A3.2'!P343:T343)=5,'A3.2'!G343,"")</f>
        <v/>
      </c>
    </row>
    <row r="326" spans="1:9" x14ac:dyDescent="0.25">
      <c r="A326" t="str">
        <f>IF(SUM('A3.2'!P344:T344)=5,'Angaben KH-Standort'!$D$26,"")</f>
        <v/>
      </c>
      <c r="B326" t="str">
        <f>IF(SUM('A3.2'!P344:T344)=5,'Angaben KH-Standort'!$D$27,"")</f>
        <v/>
      </c>
      <c r="C326" t="str">
        <f>IF(SUM('A3.2'!P344:T344)=5,'Angaben KH-Standort'!$D$13,"")</f>
        <v/>
      </c>
      <c r="D326" t="str">
        <f>IF(SUM('A3.2'!P344:T344)=5,'A1'!$F339,"")</f>
        <v/>
      </c>
      <c r="E326" t="str">
        <f>IF(SUM('A3.2'!P344:T344)=5,'A3.2'!C344,"")</f>
        <v/>
      </c>
      <c r="F326" t="str">
        <f>IF(SUM('A3.2'!P344:T344)=5,'A3.2'!D344,"")</f>
        <v/>
      </c>
      <c r="G326" s="194" t="str">
        <f>IF(SUM('A3.2'!P344:T344)=5,'A3.2'!E344,"")</f>
        <v/>
      </c>
      <c r="H326" t="str">
        <f>IF(SUM('A3.2'!P344:T344)=5,'A3.2'!F344,"")</f>
        <v/>
      </c>
      <c r="I326" t="str">
        <f>IF(SUM('A3.2'!P344:T344)=5,'A3.2'!G344,"")</f>
        <v/>
      </c>
    </row>
    <row r="327" spans="1:9" x14ac:dyDescent="0.25">
      <c r="A327" t="str">
        <f>IF(SUM('A3.2'!P345:T345)=5,'Angaben KH-Standort'!$D$26,"")</f>
        <v/>
      </c>
      <c r="B327" t="str">
        <f>IF(SUM('A3.2'!P345:T345)=5,'Angaben KH-Standort'!$D$27,"")</f>
        <v/>
      </c>
      <c r="C327" t="str">
        <f>IF(SUM('A3.2'!P345:T345)=5,'Angaben KH-Standort'!$D$13,"")</f>
        <v/>
      </c>
      <c r="D327" t="str">
        <f>IF(SUM('A3.2'!P345:T345)=5,'A1'!$F340,"")</f>
        <v/>
      </c>
      <c r="E327" t="str">
        <f>IF(SUM('A3.2'!P345:T345)=5,'A3.2'!C345,"")</f>
        <v/>
      </c>
      <c r="F327" t="str">
        <f>IF(SUM('A3.2'!P345:T345)=5,'A3.2'!D345,"")</f>
        <v/>
      </c>
      <c r="G327" s="194" t="str">
        <f>IF(SUM('A3.2'!P345:T345)=5,'A3.2'!E345,"")</f>
        <v/>
      </c>
      <c r="H327" t="str">
        <f>IF(SUM('A3.2'!P345:T345)=5,'A3.2'!F345,"")</f>
        <v/>
      </c>
      <c r="I327" t="str">
        <f>IF(SUM('A3.2'!P345:T345)=5,'A3.2'!G345,"")</f>
        <v/>
      </c>
    </row>
    <row r="328" spans="1:9" x14ac:dyDescent="0.25">
      <c r="A328" t="str">
        <f>IF(SUM('A3.2'!P346:T346)=5,'Angaben KH-Standort'!$D$26,"")</f>
        <v/>
      </c>
      <c r="B328" t="str">
        <f>IF(SUM('A3.2'!P346:T346)=5,'Angaben KH-Standort'!$D$27,"")</f>
        <v/>
      </c>
      <c r="C328" t="str">
        <f>IF(SUM('A3.2'!P346:T346)=5,'Angaben KH-Standort'!$D$13,"")</f>
        <v/>
      </c>
      <c r="D328" t="str">
        <f>IF(SUM('A3.2'!P346:T346)=5,'A1'!$F341,"")</f>
        <v/>
      </c>
      <c r="E328" t="str">
        <f>IF(SUM('A3.2'!P346:T346)=5,'A3.2'!C346,"")</f>
        <v/>
      </c>
      <c r="F328" t="str">
        <f>IF(SUM('A3.2'!P346:T346)=5,'A3.2'!D346,"")</f>
        <v/>
      </c>
      <c r="G328" s="194" t="str">
        <f>IF(SUM('A3.2'!P346:T346)=5,'A3.2'!E346,"")</f>
        <v/>
      </c>
      <c r="H328" t="str">
        <f>IF(SUM('A3.2'!P346:T346)=5,'A3.2'!F346,"")</f>
        <v/>
      </c>
      <c r="I328" t="str">
        <f>IF(SUM('A3.2'!P346:T346)=5,'A3.2'!G346,"")</f>
        <v/>
      </c>
    </row>
    <row r="329" spans="1:9" x14ac:dyDescent="0.25">
      <c r="A329" t="str">
        <f>IF(SUM('A3.2'!P347:T347)=5,'Angaben KH-Standort'!$D$26,"")</f>
        <v/>
      </c>
      <c r="B329" t="str">
        <f>IF(SUM('A3.2'!P347:T347)=5,'Angaben KH-Standort'!$D$27,"")</f>
        <v/>
      </c>
      <c r="C329" t="str">
        <f>IF(SUM('A3.2'!P347:T347)=5,'Angaben KH-Standort'!$D$13,"")</f>
        <v/>
      </c>
      <c r="D329" t="str">
        <f>IF(SUM('A3.2'!P347:T347)=5,'A1'!$F342,"")</f>
        <v/>
      </c>
      <c r="E329" t="str">
        <f>IF(SUM('A3.2'!P347:T347)=5,'A3.2'!C347,"")</f>
        <v/>
      </c>
      <c r="F329" t="str">
        <f>IF(SUM('A3.2'!P347:T347)=5,'A3.2'!D347,"")</f>
        <v/>
      </c>
      <c r="G329" s="194" t="str">
        <f>IF(SUM('A3.2'!P347:T347)=5,'A3.2'!E347,"")</f>
        <v/>
      </c>
      <c r="H329" t="str">
        <f>IF(SUM('A3.2'!P347:T347)=5,'A3.2'!F347,"")</f>
        <v/>
      </c>
      <c r="I329" t="str">
        <f>IF(SUM('A3.2'!P347:T347)=5,'A3.2'!G347,"")</f>
        <v/>
      </c>
    </row>
    <row r="330" spans="1:9" x14ac:dyDescent="0.25">
      <c r="A330" t="str">
        <f>IF(SUM('A3.2'!P348:T348)=5,'Angaben KH-Standort'!$D$26,"")</f>
        <v/>
      </c>
      <c r="B330" t="str">
        <f>IF(SUM('A3.2'!P348:T348)=5,'Angaben KH-Standort'!$D$27,"")</f>
        <v/>
      </c>
      <c r="C330" t="str">
        <f>IF(SUM('A3.2'!P348:T348)=5,'Angaben KH-Standort'!$D$13,"")</f>
        <v/>
      </c>
      <c r="D330" t="str">
        <f>IF(SUM('A3.2'!P348:T348)=5,'A1'!$F343,"")</f>
        <v/>
      </c>
      <c r="E330" t="str">
        <f>IF(SUM('A3.2'!P348:T348)=5,'A3.2'!C348,"")</f>
        <v/>
      </c>
      <c r="F330" t="str">
        <f>IF(SUM('A3.2'!P348:T348)=5,'A3.2'!D348,"")</f>
        <v/>
      </c>
      <c r="G330" s="194" t="str">
        <f>IF(SUM('A3.2'!P348:T348)=5,'A3.2'!E348,"")</f>
        <v/>
      </c>
      <c r="H330" t="str">
        <f>IF(SUM('A3.2'!P348:T348)=5,'A3.2'!F348,"")</f>
        <v/>
      </c>
      <c r="I330" t="str">
        <f>IF(SUM('A3.2'!P348:T348)=5,'A3.2'!G348,"")</f>
        <v/>
      </c>
    </row>
    <row r="331" spans="1:9" x14ac:dyDescent="0.25">
      <c r="A331" t="str">
        <f>IF(SUM('A3.2'!P349:T349)=5,'Angaben KH-Standort'!$D$26,"")</f>
        <v/>
      </c>
      <c r="B331" t="str">
        <f>IF(SUM('A3.2'!P349:T349)=5,'Angaben KH-Standort'!$D$27,"")</f>
        <v/>
      </c>
      <c r="C331" t="str">
        <f>IF(SUM('A3.2'!P349:T349)=5,'Angaben KH-Standort'!$D$13,"")</f>
        <v/>
      </c>
      <c r="D331" t="str">
        <f>IF(SUM('A3.2'!P349:T349)=5,'A1'!$F344,"")</f>
        <v/>
      </c>
      <c r="E331" t="str">
        <f>IF(SUM('A3.2'!P349:T349)=5,'A3.2'!C349,"")</f>
        <v/>
      </c>
      <c r="F331" t="str">
        <f>IF(SUM('A3.2'!P349:T349)=5,'A3.2'!D349,"")</f>
        <v/>
      </c>
      <c r="G331" s="194" t="str">
        <f>IF(SUM('A3.2'!P349:T349)=5,'A3.2'!E349,"")</f>
        <v/>
      </c>
      <c r="H331" t="str">
        <f>IF(SUM('A3.2'!P349:T349)=5,'A3.2'!F349,"")</f>
        <v/>
      </c>
      <c r="I331" t="str">
        <f>IF(SUM('A3.2'!P349:T349)=5,'A3.2'!G349,"")</f>
        <v/>
      </c>
    </row>
    <row r="332" spans="1:9" x14ac:dyDescent="0.25">
      <c r="A332" t="str">
        <f>IF(SUM('A3.2'!P350:T350)=5,'Angaben KH-Standort'!$D$26,"")</f>
        <v/>
      </c>
      <c r="B332" t="str">
        <f>IF(SUM('A3.2'!P350:T350)=5,'Angaben KH-Standort'!$D$27,"")</f>
        <v/>
      </c>
      <c r="C332" t="str">
        <f>IF(SUM('A3.2'!P350:T350)=5,'Angaben KH-Standort'!$D$13,"")</f>
        <v/>
      </c>
      <c r="D332" t="str">
        <f>IF(SUM('A3.2'!P350:T350)=5,'A1'!$F345,"")</f>
        <v/>
      </c>
      <c r="E332" t="str">
        <f>IF(SUM('A3.2'!P350:T350)=5,'A3.2'!C350,"")</f>
        <v/>
      </c>
      <c r="F332" t="str">
        <f>IF(SUM('A3.2'!P350:T350)=5,'A3.2'!D350,"")</f>
        <v/>
      </c>
      <c r="G332" s="194" t="str">
        <f>IF(SUM('A3.2'!P350:T350)=5,'A3.2'!E350,"")</f>
        <v/>
      </c>
      <c r="H332" t="str">
        <f>IF(SUM('A3.2'!P350:T350)=5,'A3.2'!F350,"")</f>
        <v/>
      </c>
      <c r="I332" t="str">
        <f>IF(SUM('A3.2'!P350:T350)=5,'A3.2'!G350,"")</f>
        <v/>
      </c>
    </row>
    <row r="333" spans="1:9" x14ac:dyDescent="0.25">
      <c r="A333" t="str">
        <f>IF(SUM('A3.2'!P351:T351)=5,'Angaben KH-Standort'!$D$26,"")</f>
        <v/>
      </c>
      <c r="B333" t="str">
        <f>IF(SUM('A3.2'!P351:T351)=5,'Angaben KH-Standort'!$D$27,"")</f>
        <v/>
      </c>
      <c r="C333" t="str">
        <f>IF(SUM('A3.2'!P351:T351)=5,'Angaben KH-Standort'!$D$13,"")</f>
        <v/>
      </c>
      <c r="D333" t="str">
        <f>IF(SUM('A3.2'!P351:T351)=5,'A1'!$F346,"")</f>
        <v/>
      </c>
      <c r="E333" t="str">
        <f>IF(SUM('A3.2'!P351:T351)=5,'A3.2'!C351,"")</f>
        <v/>
      </c>
      <c r="F333" t="str">
        <f>IF(SUM('A3.2'!P351:T351)=5,'A3.2'!D351,"")</f>
        <v/>
      </c>
      <c r="G333" s="194" t="str">
        <f>IF(SUM('A3.2'!P351:T351)=5,'A3.2'!E351,"")</f>
        <v/>
      </c>
      <c r="H333" t="str">
        <f>IF(SUM('A3.2'!P351:T351)=5,'A3.2'!F351,"")</f>
        <v/>
      </c>
      <c r="I333" t="str">
        <f>IF(SUM('A3.2'!P351:T351)=5,'A3.2'!G351,"")</f>
        <v/>
      </c>
    </row>
    <row r="334" spans="1:9" x14ac:dyDescent="0.25">
      <c r="A334" t="str">
        <f>IF(SUM('A3.2'!P352:T352)=5,'Angaben KH-Standort'!$D$26,"")</f>
        <v/>
      </c>
      <c r="B334" t="str">
        <f>IF(SUM('A3.2'!P352:T352)=5,'Angaben KH-Standort'!$D$27,"")</f>
        <v/>
      </c>
      <c r="C334" t="str">
        <f>IF(SUM('A3.2'!P352:T352)=5,'Angaben KH-Standort'!$D$13,"")</f>
        <v/>
      </c>
      <c r="D334" t="str">
        <f>IF(SUM('A3.2'!P352:T352)=5,'A1'!$F347,"")</f>
        <v/>
      </c>
      <c r="E334" t="str">
        <f>IF(SUM('A3.2'!P352:T352)=5,'A3.2'!C352,"")</f>
        <v/>
      </c>
      <c r="F334" t="str">
        <f>IF(SUM('A3.2'!P352:T352)=5,'A3.2'!D352,"")</f>
        <v/>
      </c>
      <c r="G334" s="194" t="str">
        <f>IF(SUM('A3.2'!P352:T352)=5,'A3.2'!E352,"")</f>
        <v/>
      </c>
      <c r="H334" t="str">
        <f>IF(SUM('A3.2'!P352:T352)=5,'A3.2'!F352,"")</f>
        <v/>
      </c>
      <c r="I334" t="str">
        <f>IF(SUM('A3.2'!P352:T352)=5,'A3.2'!G352,"")</f>
        <v/>
      </c>
    </row>
    <row r="335" spans="1:9" x14ac:dyDescent="0.25">
      <c r="A335" t="str">
        <f>IF(SUM('A3.2'!P353:T353)=5,'Angaben KH-Standort'!$D$26,"")</f>
        <v/>
      </c>
      <c r="B335" t="str">
        <f>IF(SUM('A3.2'!P353:T353)=5,'Angaben KH-Standort'!$D$27,"")</f>
        <v/>
      </c>
      <c r="C335" t="str">
        <f>IF(SUM('A3.2'!P353:T353)=5,'Angaben KH-Standort'!$D$13,"")</f>
        <v/>
      </c>
      <c r="D335" t="str">
        <f>IF(SUM('A3.2'!P353:T353)=5,'A1'!$F348,"")</f>
        <v/>
      </c>
      <c r="E335" t="str">
        <f>IF(SUM('A3.2'!P353:T353)=5,'A3.2'!C353,"")</f>
        <v/>
      </c>
      <c r="F335" t="str">
        <f>IF(SUM('A3.2'!P353:T353)=5,'A3.2'!D353,"")</f>
        <v/>
      </c>
      <c r="G335" s="194" t="str">
        <f>IF(SUM('A3.2'!P353:T353)=5,'A3.2'!E353,"")</f>
        <v/>
      </c>
      <c r="H335" t="str">
        <f>IF(SUM('A3.2'!P353:T353)=5,'A3.2'!F353,"")</f>
        <v/>
      </c>
      <c r="I335" t="str">
        <f>IF(SUM('A3.2'!P353:T353)=5,'A3.2'!G353,"")</f>
        <v/>
      </c>
    </row>
    <row r="336" spans="1:9" x14ac:dyDescent="0.25">
      <c r="A336" t="str">
        <f>IF(SUM('A3.2'!P354:T354)=5,'Angaben KH-Standort'!$D$26,"")</f>
        <v/>
      </c>
      <c r="B336" t="str">
        <f>IF(SUM('A3.2'!P354:T354)=5,'Angaben KH-Standort'!$D$27,"")</f>
        <v/>
      </c>
      <c r="C336" t="str">
        <f>IF(SUM('A3.2'!P354:T354)=5,'Angaben KH-Standort'!$D$13,"")</f>
        <v/>
      </c>
      <c r="D336" t="str">
        <f>IF(SUM('A3.2'!P354:T354)=5,'A1'!$F349,"")</f>
        <v/>
      </c>
      <c r="E336" t="str">
        <f>IF(SUM('A3.2'!P354:T354)=5,'A3.2'!C354,"")</f>
        <v/>
      </c>
      <c r="F336" t="str">
        <f>IF(SUM('A3.2'!P354:T354)=5,'A3.2'!D354,"")</f>
        <v/>
      </c>
      <c r="G336" s="194" t="str">
        <f>IF(SUM('A3.2'!P354:T354)=5,'A3.2'!E354,"")</f>
        <v/>
      </c>
      <c r="H336" t="str">
        <f>IF(SUM('A3.2'!P354:T354)=5,'A3.2'!F354,"")</f>
        <v/>
      </c>
      <c r="I336" t="str">
        <f>IF(SUM('A3.2'!P354:T354)=5,'A3.2'!G354,"")</f>
        <v/>
      </c>
    </row>
    <row r="337" spans="1:9" x14ac:dyDescent="0.25">
      <c r="A337" t="str">
        <f>IF(SUM('A3.2'!P355:T355)=5,'Angaben KH-Standort'!$D$26,"")</f>
        <v/>
      </c>
      <c r="B337" t="str">
        <f>IF(SUM('A3.2'!P355:T355)=5,'Angaben KH-Standort'!$D$27,"")</f>
        <v/>
      </c>
      <c r="C337" t="str">
        <f>IF(SUM('A3.2'!P355:T355)=5,'Angaben KH-Standort'!$D$13,"")</f>
        <v/>
      </c>
      <c r="D337" t="str">
        <f>IF(SUM('A3.2'!P355:T355)=5,'A1'!$F350,"")</f>
        <v/>
      </c>
      <c r="E337" t="str">
        <f>IF(SUM('A3.2'!P355:T355)=5,'A3.2'!C355,"")</f>
        <v/>
      </c>
      <c r="F337" t="str">
        <f>IF(SUM('A3.2'!P355:T355)=5,'A3.2'!D355,"")</f>
        <v/>
      </c>
      <c r="G337" s="194" t="str">
        <f>IF(SUM('A3.2'!P355:T355)=5,'A3.2'!E355,"")</f>
        <v/>
      </c>
      <c r="H337" t="str">
        <f>IF(SUM('A3.2'!P355:T355)=5,'A3.2'!F355,"")</f>
        <v/>
      </c>
      <c r="I337" t="str">
        <f>IF(SUM('A3.2'!P355:T355)=5,'A3.2'!G355,"")</f>
        <v/>
      </c>
    </row>
    <row r="338" spans="1:9" x14ac:dyDescent="0.25">
      <c r="A338" t="str">
        <f>IF(SUM('A3.2'!P356:T356)=5,'Angaben KH-Standort'!$D$26,"")</f>
        <v/>
      </c>
      <c r="B338" t="str">
        <f>IF(SUM('A3.2'!P356:T356)=5,'Angaben KH-Standort'!$D$27,"")</f>
        <v/>
      </c>
      <c r="C338" t="str">
        <f>IF(SUM('A3.2'!P356:T356)=5,'Angaben KH-Standort'!$D$13,"")</f>
        <v/>
      </c>
      <c r="D338" t="str">
        <f>IF(SUM('A3.2'!P356:T356)=5,'A1'!$F351,"")</f>
        <v/>
      </c>
      <c r="E338" t="str">
        <f>IF(SUM('A3.2'!P356:T356)=5,'A3.2'!C356,"")</f>
        <v/>
      </c>
      <c r="F338" t="str">
        <f>IF(SUM('A3.2'!P356:T356)=5,'A3.2'!D356,"")</f>
        <v/>
      </c>
      <c r="G338" s="194" t="str">
        <f>IF(SUM('A3.2'!P356:T356)=5,'A3.2'!E356,"")</f>
        <v/>
      </c>
      <c r="H338" t="str">
        <f>IF(SUM('A3.2'!P356:T356)=5,'A3.2'!F356,"")</f>
        <v/>
      </c>
      <c r="I338" t="str">
        <f>IF(SUM('A3.2'!P356:T356)=5,'A3.2'!G356,"")</f>
        <v/>
      </c>
    </row>
    <row r="339" spans="1:9" x14ac:dyDescent="0.25">
      <c r="A339" t="str">
        <f>IF(SUM('A3.2'!P357:T357)=5,'Angaben KH-Standort'!$D$26,"")</f>
        <v/>
      </c>
      <c r="B339" t="str">
        <f>IF(SUM('A3.2'!P357:T357)=5,'Angaben KH-Standort'!$D$27,"")</f>
        <v/>
      </c>
      <c r="C339" t="str">
        <f>IF(SUM('A3.2'!P357:T357)=5,'Angaben KH-Standort'!$D$13,"")</f>
        <v/>
      </c>
      <c r="D339" t="str">
        <f>IF(SUM('A3.2'!P357:T357)=5,'A1'!$F352,"")</f>
        <v/>
      </c>
      <c r="E339" t="str">
        <f>IF(SUM('A3.2'!P357:T357)=5,'A3.2'!C357,"")</f>
        <v/>
      </c>
      <c r="F339" t="str">
        <f>IF(SUM('A3.2'!P357:T357)=5,'A3.2'!D357,"")</f>
        <v/>
      </c>
      <c r="G339" s="194" t="str">
        <f>IF(SUM('A3.2'!P357:T357)=5,'A3.2'!E357,"")</f>
        <v/>
      </c>
      <c r="H339" t="str">
        <f>IF(SUM('A3.2'!P357:T357)=5,'A3.2'!F357,"")</f>
        <v/>
      </c>
      <c r="I339" t="str">
        <f>IF(SUM('A3.2'!P357:T357)=5,'A3.2'!G357,"")</f>
        <v/>
      </c>
    </row>
    <row r="340" spans="1:9" x14ac:dyDescent="0.25">
      <c r="A340" t="str">
        <f>IF(SUM('A3.2'!P358:T358)=5,'Angaben KH-Standort'!$D$26,"")</f>
        <v/>
      </c>
      <c r="B340" t="str">
        <f>IF(SUM('A3.2'!P358:T358)=5,'Angaben KH-Standort'!$D$27,"")</f>
        <v/>
      </c>
      <c r="C340" t="str">
        <f>IF(SUM('A3.2'!P358:T358)=5,'Angaben KH-Standort'!$D$13,"")</f>
        <v/>
      </c>
      <c r="D340" t="str">
        <f>IF(SUM('A3.2'!P358:T358)=5,'A1'!$F353,"")</f>
        <v/>
      </c>
      <c r="E340" t="str">
        <f>IF(SUM('A3.2'!P358:T358)=5,'A3.2'!C358,"")</f>
        <v/>
      </c>
      <c r="F340" t="str">
        <f>IF(SUM('A3.2'!P358:T358)=5,'A3.2'!D358,"")</f>
        <v/>
      </c>
      <c r="G340" s="194" t="str">
        <f>IF(SUM('A3.2'!P358:T358)=5,'A3.2'!E358,"")</f>
        <v/>
      </c>
      <c r="H340" t="str">
        <f>IF(SUM('A3.2'!P358:T358)=5,'A3.2'!F358,"")</f>
        <v/>
      </c>
      <c r="I340" t="str">
        <f>IF(SUM('A3.2'!P358:T358)=5,'A3.2'!G358,"")</f>
        <v/>
      </c>
    </row>
    <row r="341" spans="1:9" x14ac:dyDescent="0.25">
      <c r="A341" t="str">
        <f>IF(SUM('A3.2'!P359:T359)=5,'Angaben KH-Standort'!$D$26,"")</f>
        <v/>
      </c>
      <c r="B341" t="str">
        <f>IF(SUM('A3.2'!P359:T359)=5,'Angaben KH-Standort'!$D$27,"")</f>
        <v/>
      </c>
      <c r="C341" t="str">
        <f>IF(SUM('A3.2'!P359:T359)=5,'Angaben KH-Standort'!$D$13,"")</f>
        <v/>
      </c>
      <c r="D341" t="str">
        <f>IF(SUM('A3.2'!P359:T359)=5,'A1'!$F354,"")</f>
        <v/>
      </c>
      <c r="E341" t="str">
        <f>IF(SUM('A3.2'!P359:T359)=5,'A3.2'!C359,"")</f>
        <v/>
      </c>
      <c r="F341" t="str">
        <f>IF(SUM('A3.2'!P359:T359)=5,'A3.2'!D359,"")</f>
        <v/>
      </c>
      <c r="G341" s="194" t="str">
        <f>IF(SUM('A3.2'!P359:T359)=5,'A3.2'!E359,"")</f>
        <v/>
      </c>
      <c r="H341" t="str">
        <f>IF(SUM('A3.2'!P359:T359)=5,'A3.2'!F359,"")</f>
        <v/>
      </c>
      <c r="I341" t="str">
        <f>IF(SUM('A3.2'!P359:T359)=5,'A3.2'!G359,"")</f>
        <v/>
      </c>
    </row>
    <row r="342" spans="1:9" x14ac:dyDescent="0.25">
      <c r="A342" t="str">
        <f>IF(SUM('A3.2'!P360:T360)=5,'Angaben KH-Standort'!$D$26,"")</f>
        <v/>
      </c>
      <c r="B342" t="str">
        <f>IF(SUM('A3.2'!P360:T360)=5,'Angaben KH-Standort'!$D$27,"")</f>
        <v/>
      </c>
      <c r="C342" t="str">
        <f>IF(SUM('A3.2'!P360:T360)=5,'Angaben KH-Standort'!$D$13,"")</f>
        <v/>
      </c>
      <c r="D342" t="str">
        <f>IF(SUM('A3.2'!P360:T360)=5,'A1'!$F355,"")</f>
        <v/>
      </c>
      <c r="E342" t="str">
        <f>IF(SUM('A3.2'!P360:T360)=5,'A3.2'!C360,"")</f>
        <v/>
      </c>
      <c r="F342" t="str">
        <f>IF(SUM('A3.2'!P360:T360)=5,'A3.2'!D360,"")</f>
        <v/>
      </c>
      <c r="G342" s="194" t="str">
        <f>IF(SUM('A3.2'!P360:T360)=5,'A3.2'!E360,"")</f>
        <v/>
      </c>
      <c r="H342" t="str">
        <f>IF(SUM('A3.2'!P360:T360)=5,'A3.2'!F360,"")</f>
        <v/>
      </c>
      <c r="I342" t="str">
        <f>IF(SUM('A3.2'!P360:T360)=5,'A3.2'!G360,"")</f>
        <v/>
      </c>
    </row>
    <row r="343" spans="1:9" x14ac:dyDescent="0.25">
      <c r="A343" t="str">
        <f>IF(SUM('A3.2'!P361:T361)=5,'Angaben KH-Standort'!$D$26,"")</f>
        <v/>
      </c>
      <c r="B343" t="str">
        <f>IF(SUM('A3.2'!P361:T361)=5,'Angaben KH-Standort'!$D$27,"")</f>
        <v/>
      </c>
      <c r="C343" t="str">
        <f>IF(SUM('A3.2'!P361:T361)=5,'Angaben KH-Standort'!$D$13,"")</f>
        <v/>
      </c>
      <c r="D343" t="str">
        <f>IF(SUM('A3.2'!P361:T361)=5,'A1'!$F356,"")</f>
        <v/>
      </c>
      <c r="E343" t="str">
        <f>IF(SUM('A3.2'!P361:T361)=5,'A3.2'!C361,"")</f>
        <v/>
      </c>
      <c r="F343" t="str">
        <f>IF(SUM('A3.2'!P361:T361)=5,'A3.2'!D361,"")</f>
        <v/>
      </c>
      <c r="G343" s="194" t="str">
        <f>IF(SUM('A3.2'!P361:T361)=5,'A3.2'!E361,"")</f>
        <v/>
      </c>
      <c r="H343" t="str">
        <f>IF(SUM('A3.2'!P361:T361)=5,'A3.2'!F361,"")</f>
        <v/>
      </c>
      <c r="I343" t="str">
        <f>IF(SUM('A3.2'!P361:T361)=5,'A3.2'!G361,"")</f>
        <v/>
      </c>
    </row>
    <row r="344" spans="1:9" x14ac:dyDescent="0.25">
      <c r="A344" t="str">
        <f>IF(SUM('A3.2'!P362:T362)=5,'Angaben KH-Standort'!$D$26,"")</f>
        <v/>
      </c>
      <c r="B344" t="str">
        <f>IF(SUM('A3.2'!P362:T362)=5,'Angaben KH-Standort'!$D$27,"")</f>
        <v/>
      </c>
      <c r="C344" t="str">
        <f>IF(SUM('A3.2'!P362:T362)=5,'Angaben KH-Standort'!$D$13,"")</f>
        <v/>
      </c>
      <c r="D344" t="str">
        <f>IF(SUM('A3.2'!P362:T362)=5,'A1'!$F357,"")</f>
        <v/>
      </c>
      <c r="E344" t="str">
        <f>IF(SUM('A3.2'!P362:T362)=5,'A3.2'!C362,"")</f>
        <v/>
      </c>
      <c r="F344" t="str">
        <f>IF(SUM('A3.2'!P362:T362)=5,'A3.2'!D362,"")</f>
        <v/>
      </c>
      <c r="G344" s="194" t="str">
        <f>IF(SUM('A3.2'!P362:T362)=5,'A3.2'!E362,"")</f>
        <v/>
      </c>
      <c r="H344" t="str">
        <f>IF(SUM('A3.2'!P362:T362)=5,'A3.2'!F362,"")</f>
        <v/>
      </c>
      <c r="I344" t="str">
        <f>IF(SUM('A3.2'!P362:T362)=5,'A3.2'!G362,"")</f>
        <v/>
      </c>
    </row>
    <row r="345" spans="1:9" x14ac:dyDescent="0.25">
      <c r="A345" t="str">
        <f>IF(SUM('A3.2'!P363:T363)=5,'Angaben KH-Standort'!$D$26,"")</f>
        <v/>
      </c>
      <c r="B345" t="str">
        <f>IF(SUM('A3.2'!P363:T363)=5,'Angaben KH-Standort'!$D$27,"")</f>
        <v/>
      </c>
      <c r="C345" t="str">
        <f>IF(SUM('A3.2'!P363:T363)=5,'Angaben KH-Standort'!$D$13,"")</f>
        <v/>
      </c>
      <c r="D345" t="str">
        <f>IF(SUM('A3.2'!P363:T363)=5,'A1'!$F358,"")</f>
        <v/>
      </c>
      <c r="E345" t="str">
        <f>IF(SUM('A3.2'!P363:T363)=5,'A3.2'!C363,"")</f>
        <v/>
      </c>
      <c r="F345" t="str">
        <f>IF(SUM('A3.2'!P363:T363)=5,'A3.2'!D363,"")</f>
        <v/>
      </c>
      <c r="G345" s="194" t="str">
        <f>IF(SUM('A3.2'!P363:T363)=5,'A3.2'!E363,"")</f>
        <v/>
      </c>
      <c r="H345" t="str">
        <f>IF(SUM('A3.2'!P363:T363)=5,'A3.2'!F363,"")</f>
        <v/>
      </c>
      <c r="I345" t="str">
        <f>IF(SUM('A3.2'!P363:T363)=5,'A3.2'!G363,"")</f>
        <v/>
      </c>
    </row>
    <row r="346" spans="1:9" x14ac:dyDescent="0.25">
      <c r="A346" t="str">
        <f>IF(SUM('A3.2'!P364:T364)=5,'Angaben KH-Standort'!$D$26,"")</f>
        <v/>
      </c>
      <c r="B346" t="str">
        <f>IF(SUM('A3.2'!P364:T364)=5,'Angaben KH-Standort'!$D$27,"")</f>
        <v/>
      </c>
      <c r="C346" t="str">
        <f>IF(SUM('A3.2'!P364:T364)=5,'Angaben KH-Standort'!$D$13,"")</f>
        <v/>
      </c>
      <c r="D346" t="str">
        <f>IF(SUM('A3.2'!P364:T364)=5,'A1'!$F359,"")</f>
        <v/>
      </c>
      <c r="E346" t="str">
        <f>IF(SUM('A3.2'!P364:T364)=5,'A3.2'!C364,"")</f>
        <v/>
      </c>
      <c r="F346" t="str">
        <f>IF(SUM('A3.2'!P364:T364)=5,'A3.2'!D364,"")</f>
        <v/>
      </c>
      <c r="G346" s="194" t="str">
        <f>IF(SUM('A3.2'!P364:T364)=5,'A3.2'!E364,"")</f>
        <v/>
      </c>
      <c r="H346" t="str">
        <f>IF(SUM('A3.2'!P364:T364)=5,'A3.2'!F364,"")</f>
        <v/>
      </c>
      <c r="I346" t="str">
        <f>IF(SUM('A3.2'!P364:T364)=5,'A3.2'!G364,"")</f>
        <v/>
      </c>
    </row>
    <row r="347" spans="1:9" x14ac:dyDescent="0.25">
      <c r="A347" t="str">
        <f>IF(SUM('A3.2'!P365:T365)=5,'Angaben KH-Standort'!$D$26,"")</f>
        <v/>
      </c>
      <c r="B347" t="str">
        <f>IF(SUM('A3.2'!P365:T365)=5,'Angaben KH-Standort'!$D$27,"")</f>
        <v/>
      </c>
      <c r="C347" t="str">
        <f>IF(SUM('A3.2'!P365:T365)=5,'Angaben KH-Standort'!$D$13,"")</f>
        <v/>
      </c>
      <c r="D347" t="str">
        <f>IF(SUM('A3.2'!P365:T365)=5,'A1'!$F360,"")</f>
        <v/>
      </c>
      <c r="E347" t="str">
        <f>IF(SUM('A3.2'!P365:T365)=5,'A3.2'!C365,"")</f>
        <v/>
      </c>
      <c r="F347" t="str">
        <f>IF(SUM('A3.2'!P365:T365)=5,'A3.2'!D365,"")</f>
        <v/>
      </c>
      <c r="G347" s="194" t="str">
        <f>IF(SUM('A3.2'!P365:T365)=5,'A3.2'!E365,"")</f>
        <v/>
      </c>
      <c r="H347" t="str">
        <f>IF(SUM('A3.2'!P365:T365)=5,'A3.2'!F365,"")</f>
        <v/>
      </c>
      <c r="I347" t="str">
        <f>IF(SUM('A3.2'!P365:T365)=5,'A3.2'!G365,"")</f>
        <v/>
      </c>
    </row>
    <row r="348" spans="1:9" x14ac:dyDescent="0.25">
      <c r="A348" t="str">
        <f>IF(SUM('A3.2'!P366:T366)=5,'Angaben KH-Standort'!$D$26,"")</f>
        <v/>
      </c>
      <c r="B348" t="str">
        <f>IF(SUM('A3.2'!P366:T366)=5,'Angaben KH-Standort'!$D$27,"")</f>
        <v/>
      </c>
      <c r="C348" t="str">
        <f>IF(SUM('A3.2'!P366:T366)=5,'Angaben KH-Standort'!$D$13,"")</f>
        <v/>
      </c>
      <c r="D348" t="str">
        <f>IF(SUM('A3.2'!P366:T366)=5,'A1'!$F361,"")</f>
        <v/>
      </c>
      <c r="E348" t="str">
        <f>IF(SUM('A3.2'!P366:T366)=5,'A3.2'!C366,"")</f>
        <v/>
      </c>
      <c r="F348" t="str">
        <f>IF(SUM('A3.2'!P366:T366)=5,'A3.2'!D366,"")</f>
        <v/>
      </c>
      <c r="G348" s="194" t="str">
        <f>IF(SUM('A3.2'!P366:T366)=5,'A3.2'!E366,"")</f>
        <v/>
      </c>
      <c r="H348" t="str">
        <f>IF(SUM('A3.2'!P366:T366)=5,'A3.2'!F366,"")</f>
        <v/>
      </c>
      <c r="I348" t="str">
        <f>IF(SUM('A3.2'!P366:T366)=5,'A3.2'!G366,"")</f>
        <v/>
      </c>
    </row>
    <row r="349" spans="1:9" x14ac:dyDescent="0.25">
      <c r="A349" t="str">
        <f>IF(SUM('A3.2'!P367:T367)=5,'Angaben KH-Standort'!$D$26,"")</f>
        <v/>
      </c>
      <c r="B349" t="str">
        <f>IF(SUM('A3.2'!P367:T367)=5,'Angaben KH-Standort'!$D$27,"")</f>
        <v/>
      </c>
      <c r="C349" t="str">
        <f>IF(SUM('A3.2'!P367:T367)=5,'Angaben KH-Standort'!$D$13,"")</f>
        <v/>
      </c>
      <c r="D349" t="str">
        <f>IF(SUM('A3.2'!P367:T367)=5,'A1'!$F362,"")</f>
        <v/>
      </c>
      <c r="E349" t="str">
        <f>IF(SUM('A3.2'!P367:T367)=5,'A3.2'!C367,"")</f>
        <v/>
      </c>
      <c r="F349" t="str">
        <f>IF(SUM('A3.2'!P367:T367)=5,'A3.2'!D367,"")</f>
        <v/>
      </c>
      <c r="G349" s="194" t="str">
        <f>IF(SUM('A3.2'!P367:T367)=5,'A3.2'!E367,"")</f>
        <v/>
      </c>
      <c r="H349" t="str">
        <f>IF(SUM('A3.2'!P367:T367)=5,'A3.2'!F367,"")</f>
        <v/>
      </c>
      <c r="I349" t="str">
        <f>IF(SUM('A3.2'!P367:T367)=5,'A3.2'!G367,"")</f>
        <v/>
      </c>
    </row>
    <row r="350" spans="1:9" x14ac:dyDescent="0.25">
      <c r="A350" t="str">
        <f>IF(SUM('A3.2'!P368:T368)=5,'Angaben KH-Standort'!$D$26,"")</f>
        <v/>
      </c>
      <c r="B350" t="str">
        <f>IF(SUM('A3.2'!P368:T368)=5,'Angaben KH-Standort'!$D$27,"")</f>
        <v/>
      </c>
      <c r="C350" t="str">
        <f>IF(SUM('A3.2'!P368:T368)=5,'Angaben KH-Standort'!$D$13,"")</f>
        <v/>
      </c>
      <c r="D350" t="str">
        <f>IF(SUM('A3.2'!P368:T368)=5,'A1'!$F363,"")</f>
        <v/>
      </c>
      <c r="E350" t="str">
        <f>IF(SUM('A3.2'!P368:T368)=5,'A3.2'!C368,"")</f>
        <v/>
      </c>
      <c r="F350" t="str">
        <f>IF(SUM('A3.2'!P368:T368)=5,'A3.2'!D368,"")</f>
        <v/>
      </c>
      <c r="G350" s="194" t="str">
        <f>IF(SUM('A3.2'!P368:T368)=5,'A3.2'!E368,"")</f>
        <v/>
      </c>
      <c r="H350" t="str">
        <f>IF(SUM('A3.2'!P368:T368)=5,'A3.2'!F368,"")</f>
        <v/>
      </c>
      <c r="I350" t="str">
        <f>IF(SUM('A3.2'!P368:T368)=5,'A3.2'!G368,"")</f>
        <v/>
      </c>
    </row>
    <row r="351" spans="1:9" x14ac:dyDescent="0.25">
      <c r="A351" t="str">
        <f>IF(SUM('A3.2'!P369:T369)=5,'Angaben KH-Standort'!$D$26,"")</f>
        <v/>
      </c>
      <c r="B351" t="str">
        <f>IF(SUM('A3.2'!P369:T369)=5,'Angaben KH-Standort'!$D$27,"")</f>
        <v/>
      </c>
      <c r="C351" t="str">
        <f>IF(SUM('A3.2'!P369:T369)=5,'Angaben KH-Standort'!$D$13,"")</f>
        <v/>
      </c>
      <c r="D351" t="str">
        <f>IF(SUM('A3.2'!P369:T369)=5,'A1'!$F364,"")</f>
        <v/>
      </c>
      <c r="E351" t="str">
        <f>IF(SUM('A3.2'!P369:T369)=5,'A3.2'!C369,"")</f>
        <v/>
      </c>
      <c r="F351" t="str">
        <f>IF(SUM('A3.2'!P369:T369)=5,'A3.2'!D369,"")</f>
        <v/>
      </c>
      <c r="G351" s="194" t="str">
        <f>IF(SUM('A3.2'!P369:T369)=5,'A3.2'!E369,"")</f>
        <v/>
      </c>
      <c r="H351" t="str">
        <f>IF(SUM('A3.2'!P369:T369)=5,'A3.2'!F369,"")</f>
        <v/>
      </c>
      <c r="I351" t="str">
        <f>IF(SUM('A3.2'!P369:T369)=5,'A3.2'!G369,"")</f>
        <v/>
      </c>
    </row>
    <row r="352" spans="1:9" x14ac:dyDescent="0.25">
      <c r="A352" t="str">
        <f>IF(SUM('A3.2'!P370:T370)=5,'Angaben KH-Standort'!$D$26,"")</f>
        <v/>
      </c>
      <c r="B352" t="str">
        <f>IF(SUM('A3.2'!P370:T370)=5,'Angaben KH-Standort'!$D$27,"")</f>
        <v/>
      </c>
      <c r="C352" t="str">
        <f>IF(SUM('A3.2'!P370:T370)=5,'Angaben KH-Standort'!$D$13,"")</f>
        <v/>
      </c>
      <c r="D352" t="str">
        <f>IF(SUM('A3.2'!P370:T370)=5,'A1'!$F365,"")</f>
        <v/>
      </c>
      <c r="E352" t="str">
        <f>IF(SUM('A3.2'!P370:T370)=5,'A3.2'!C370,"")</f>
        <v/>
      </c>
      <c r="F352" t="str">
        <f>IF(SUM('A3.2'!P370:T370)=5,'A3.2'!D370,"")</f>
        <v/>
      </c>
      <c r="G352" s="194" t="str">
        <f>IF(SUM('A3.2'!P370:T370)=5,'A3.2'!E370,"")</f>
        <v/>
      </c>
      <c r="H352" t="str">
        <f>IF(SUM('A3.2'!P370:T370)=5,'A3.2'!F370,"")</f>
        <v/>
      </c>
      <c r="I352" t="str">
        <f>IF(SUM('A3.2'!P370:T370)=5,'A3.2'!G370,"")</f>
        <v/>
      </c>
    </row>
    <row r="353" spans="1:9" x14ac:dyDescent="0.25">
      <c r="A353" t="str">
        <f>IF(SUM('A3.2'!P371:T371)=5,'Angaben KH-Standort'!$D$26,"")</f>
        <v/>
      </c>
      <c r="B353" t="str">
        <f>IF(SUM('A3.2'!P371:T371)=5,'Angaben KH-Standort'!$D$27,"")</f>
        <v/>
      </c>
      <c r="C353" t="str">
        <f>IF(SUM('A3.2'!P371:T371)=5,'Angaben KH-Standort'!$D$13,"")</f>
        <v/>
      </c>
      <c r="D353" t="str">
        <f>IF(SUM('A3.2'!P371:T371)=5,'A1'!$F366,"")</f>
        <v/>
      </c>
      <c r="E353" t="str">
        <f>IF(SUM('A3.2'!P371:T371)=5,'A3.2'!C371,"")</f>
        <v/>
      </c>
      <c r="F353" t="str">
        <f>IF(SUM('A3.2'!P371:T371)=5,'A3.2'!D371,"")</f>
        <v/>
      </c>
      <c r="G353" s="194" t="str">
        <f>IF(SUM('A3.2'!P371:T371)=5,'A3.2'!E371,"")</f>
        <v/>
      </c>
      <c r="H353" t="str">
        <f>IF(SUM('A3.2'!P371:T371)=5,'A3.2'!F371,"")</f>
        <v/>
      </c>
      <c r="I353" t="str">
        <f>IF(SUM('A3.2'!P371:T371)=5,'A3.2'!G371,"")</f>
        <v/>
      </c>
    </row>
    <row r="354" spans="1:9" x14ac:dyDescent="0.25">
      <c r="A354" t="str">
        <f>IF(SUM('A3.2'!P372:T372)=5,'Angaben KH-Standort'!$D$26,"")</f>
        <v/>
      </c>
      <c r="B354" t="str">
        <f>IF(SUM('A3.2'!P372:T372)=5,'Angaben KH-Standort'!$D$27,"")</f>
        <v/>
      </c>
      <c r="C354" t="str">
        <f>IF(SUM('A3.2'!P372:T372)=5,'Angaben KH-Standort'!$D$13,"")</f>
        <v/>
      </c>
      <c r="D354" t="str">
        <f>IF(SUM('A3.2'!P372:T372)=5,'A1'!$F367,"")</f>
        <v/>
      </c>
      <c r="E354" t="str">
        <f>IF(SUM('A3.2'!P372:T372)=5,'A3.2'!C372,"")</f>
        <v/>
      </c>
      <c r="F354" t="str">
        <f>IF(SUM('A3.2'!P372:T372)=5,'A3.2'!D372,"")</f>
        <v/>
      </c>
      <c r="G354" s="194" t="str">
        <f>IF(SUM('A3.2'!P372:T372)=5,'A3.2'!E372,"")</f>
        <v/>
      </c>
      <c r="H354" t="str">
        <f>IF(SUM('A3.2'!P372:T372)=5,'A3.2'!F372,"")</f>
        <v/>
      </c>
      <c r="I354" t="str">
        <f>IF(SUM('A3.2'!P372:T372)=5,'A3.2'!G372,"")</f>
        <v/>
      </c>
    </row>
    <row r="355" spans="1:9" x14ac:dyDescent="0.25">
      <c r="A355" t="str">
        <f>IF(SUM('A3.2'!P373:T373)=5,'Angaben KH-Standort'!$D$26,"")</f>
        <v/>
      </c>
      <c r="B355" t="str">
        <f>IF(SUM('A3.2'!P373:T373)=5,'Angaben KH-Standort'!$D$27,"")</f>
        <v/>
      </c>
      <c r="C355" t="str">
        <f>IF(SUM('A3.2'!P373:T373)=5,'Angaben KH-Standort'!$D$13,"")</f>
        <v/>
      </c>
      <c r="D355" t="str">
        <f>IF(SUM('A3.2'!P373:T373)=5,'A1'!$F368,"")</f>
        <v/>
      </c>
      <c r="E355" t="str">
        <f>IF(SUM('A3.2'!P373:T373)=5,'A3.2'!C373,"")</f>
        <v/>
      </c>
      <c r="F355" t="str">
        <f>IF(SUM('A3.2'!P373:T373)=5,'A3.2'!D373,"")</f>
        <v/>
      </c>
      <c r="G355" s="194" t="str">
        <f>IF(SUM('A3.2'!P373:T373)=5,'A3.2'!E373,"")</f>
        <v/>
      </c>
      <c r="H355" t="str">
        <f>IF(SUM('A3.2'!P373:T373)=5,'A3.2'!F373,"")</f>
        <v/>
      </c>
      <c r="I355" t="str">
        <f>IF(SUM('A3.2'!P373:T373)=5,'A3.2'!G373,"")</f>
        <v/>
      </c>
    </row>
    <row r="356" spans="1:9" x14ac:dyDescent="0.25">
      <c r="A356" t="str">
        <f>IF(SUM('A3.2'!P374:T374)=5,'Angaben KH-Standort'!$D$26,"")</f>
        <v/>
      </c>
      <c r="B356" t="str">
        <f>IF(SUM('A3.2'!P374:T374)=5,'Angaben KH-Standort'!$D$27,"")</f>
        <v/>
      </c>
      <c r="C356" t="str">
        <f>IF(SUM('A3.2'!P374:T374)=5,'Angaben KH-Standort'!$D$13,"")</f>
        <v/>
      </c>
      <c r="D356" t="str">
        <f>IF(SUM('A3.2'!P374:T374)=5,'A1'!$F369,"")</f>
        <v/>
      </c>
      <c r="E356" t="str">
        <f>IF(SUM('A3.2'!P374:T374)=5,'A3.2'!C374,"")</f>
        <v/>
      </c>
      <c r="F356" t="str">
        <f>IF(SUM('A3.2'!P374:T374)=5,'A3.2'!D374,"")</f>
        <v/>
      </c>
      <c r="G356" s="194" t="str">
        <f>IF(SUM('A3.2'!P374:T374)=5,'A3.2'!E374,"")</f>
        <v/>
      </c>
      <c r="H356" t="str">
        <f>IF(SUM('A3.2'!P374:T374)=5,'A3.2'!F374,"")</f>
        <v/>
      </c>
      <c r="I356" t="str">
        <f>IF(SUM('A3.2'!P374:T374)=5,'A3.2'!G374,"")</f>
        <v/>
      </c>
    </row>
    <row r="357" spans="1:9" x14ac:dyDescent="0.25">
      <c r="A357" t="str">
        <f>IF(SUM('A3.2'!P375:T375)=5,'Angaben KH-Standort'!$D$26,"")</f>
        <v/>
      </c>
      <c r="B357" t="str">
        <f>IF(SUM('A3.2'!P375:T375)=5,'Angaben KH-Standort'!$D$27,"")</f>
        <v/>
      </c>
      <c r="C357" t="str">
        <f>IF(SUM('A3.2'!P375:T375)=5,'Angaben KH-Standort'!$D$13,"")</f>
        <v/>
      </c>
      <c r="D357" t="str">
        <f>IF(SUM('A3.2'!P375:T375)=5,'A1'!$F370,"")</f>
        <v/>
      </c>
      <c r="E357" t="str">
        <f>IF(SUM('A3.2'!P375:T375)=5,'A3.2'!C375,"")</f>
        <v/>
      </c>
      <c r="F357" t="str">
        <f>IF(SUM('A3.2'!P375:T375)=5,'A3.2'!D375,"")</f>
        <v/>
      </c>
      <c r="G357" s="194" t="str">
        <f>IF(SUM('A3.2'!P375:T375)=5,'A3.2'!E375,"")</f>
        <v/>
      </c>
      <c r="H357" t="str">
        <f>IF(SUM('A3.2'!P375:T375)=5,'A3.2'!F375,"")</f>
        <v/>
      </c>
      <c r="I357" t="str">
        <f>IF(SUM('A3.2'!P375:T375)=5,'A3.2'!G375,"")</f>
        <v/>
      </c>
    </row>
    <row r="358" spans="1:9" x14ac:dyDescent="0.25">
      <c r="A358" t="str">
        <f>IF(SUM('A3.2'!P376:T376)=5,'Angaben KH-Standort'!$D$26,"")</f>
        <v/>
      </c>
      <c r="B358" t="str">
        <f>IF(SUM('A3.2'!P376:T376)=5,'Angaben KH-Standort'!$D$27,"")</f>
        <v/>
      </c>
      <c r="C358" t="str">
        <f>IF(SUM('A3.2'!P376:T376)=5,'Angaben KH-Standort'!$D$13,"")</f>
        <v/>
      </c>
      <c r="D358" t="str">
        <f>IF(SUM('A3.2'!P376:T376)=5,'A1'!$F371,"")</f>
        <v/>
      </c>
      <c r="E358" t="str">
        <f>IF(SUM('A3.2'!P376:T376)=5,'A3.2'!C376,"")</f>
        <v/>
      </c>
      <c r="F358" t="str">
        <f>IF(SUM('A3.2'!P376:T376)=5,'A3.2'!D376,"")</f>
        <v/>
      </c>
      <c r="G358" s="194" t="str">
        <f>IF(SUM('A3.2'!P376:T376)=5,'A3.2'!E376,"")</f>
        <v/>
      </c>
      <c r="H358" t="str">
        <f>IF(SUM('A3.2'!P376:T376)=5,'A3.2'!F376,"")</f>
        <v/>
      </c>
      <c r="I358" t="str">
        <f>IF(SUM('A3.2'!P376:T376)=5,'A3.2'!G376,"")</f>
        <v/>
      </c>
    </row>
    <row r="359" spans="1:9" x14ac:dyDescent="0.25">
      <c r="A359" t="str">
        <f>IF(SUM('A3.2'!P377:T377)=5,'Angaben KH-Standort'!$D$26,"")</f>
        <v/>
      </c>
      <c r="B359" t="str">
        <f>IF(SUM('A3.2'!P377:T377)=5,'Angaben KH-Standort'!$D$27,"")</f>
        <v/>
      </c>
      <c r="C359" t="str">
        <f>IF(SUM('A3.2'!P377:T377)=5,'Angaben KH-Standort'!$D$13,"")</f>
        <v/>
      </c>
      <c r="D359" t="str">
        <f>IF(SUM('A3.2'!P377:T377)=5,'A1'!$F372,"")</f>
        <v/>
      </c>
      <c r="E359" t="str">
        <f>IF(SUM('A3.2'!P377:T377)=5,'A3.2'!C377,"")</f>
        <v/>
      </c>
      <c r="F359" t="str">
        <f>IF(SUM('A3.2'!P377:T377)=5,'A3.2'!D377,"")</f>
        <v/>
      </c>
      <c r="G359" s="194" t="str">
        <f>IF(SUM('A3.2'!P377:T377)=5,'A3.2'!E377,"")</f>
        <v/>
      </c>
      <c r="H359" t="str">
        <f>IF(SUM('A3.2'!P377:T377)=5,'A3.2'!F377,"")</f>
        <v/>
      </c>
      <c r="I359" t="str">
        <f>IF(SUM('A3.2'!P377:T377)=5,'A3.2'!G377,"")</f>
        <v/>
      </c>
    </row>
    <row r="360" spans="1:9" x14ac:dyDescent="0.25">
      <c r="A360" t="str">
        <f>IF(SUM('A3.2'!P378:T378)=5,'Angaben KH-Standort'!$D$26,"")</f>
        <v/>
      </c>
      <c r="B360" t="str">
        <f>IF(SUM('A3.2'!P378:T378)=5,'Angaben KH-Standort'!$D$27,"")</f>
        <v/>
      </c>
      <c r="C360" t="str">
        <f>IF(SUM('A3.2'!P378:T378)=5,'Angaben KH-Standort'!$D$13,"")</f>
        <v/>
      </c>
      <c r="D360" t="str">
        <f>IF(SUM('A3.2'!P378:T378)=5,'A1'!$F373,"")</f>
        <v/>
      </c>
      <c r="E360" t="str">
        <f>IF(SUM('A3.2'!P378:T378)=5,'A3.2'!C378,"")</f>
        <v/>
      </c>
      <c r="F360" t="str">
        <f>IF(SUM('A3.2'!P378:T378)=5,'A3.2'!D378,"")</f>
        <v/>
      </c>
      <c r="G360" s="194" t="str">
        <f>IF(SUM('A3.2'!P378:T378)=5,'A3.2'!E378,"")</f>
        <v/>
      </c>
      <c r="H360" t="str">
        <f>IF(SUM('A3.2'!P378:T378)=5,'A3.2'!F378,"")</f>
        <v/>
      </c>
      <c r="I360" t="str">
        <f>IF(SUM('A3.2'!P378:T378)=5,'A3.2'!G378,"")</f>
        <v/>
      </c>
    </row>
    <row r="361" spans="1:9" x14ac:dyDescent="0.25">
      <c r="A361" t="str">
        <f>IF(SUM('A3.2'!P379:T379)=5,'Angaben KH-Standort'!$D$26,"")</f>
        <v/>
      </c>
      <c r="B361" t="str">
        <f>IF(SUM('A3.2'!P379:T379)=5,'Angaben KH-Standort'!$D$27,"")</f>
        <v/>
      </c>
      <c r="C361" t="str">
        <f>IF(SUM('A3.2'!P379:T379)=5,'Angaben KH-Standort'!$D$13,"")</f>
        <v/>
      </c>
      <c r="D361" t="str">
        <f>IF(SUM('A3.2'!P379:T379)=5,'A1'!$F374,"")</f>
        <v/>
      </c>
      <c r="E361" t="str">
        <f>IF(SUM('A3.2'!P379:T379)=5,'A3.2'!C379,"")</f>
        <v/>
      </c>
      <c r="F361" t="str">
        <f>IF(SUM('A3.2'!P379:T379)=5,'A3.2'!D379,"")</f>
        <v/>
      </c>
      <c r="G361" s="194" t="str">
        <f>IF(SUM('A3.2'!P379:T379)=5,'A3.2'!E379,"")</f>
        <v/>
      </c>
      <c r="H361" t="str">
        <f>IF(SUM('A3.2'!P379:T379)=5,'A3.2'!F379,"")</f>
        <v/>
      </c>
      <c r="I361" t="str">
        <f>IF(SUM('A3.2'!P379:T379)=5,'A3.2'!G379,"")</f>
        <v/>
      </c>
    </row>
    <row r="362" spans="1:9" x14ac:dyDescent="0.25">
      <c r="A362" t="str">
        <f>IF(SUM('A3.2'!P380:T380)=5,'Angaben KH-Standort'!$D$26,"")</f>
        <v/>
      </c>
      <c r="B362" t="str">
        <f>IF(SUM('A3.2'!P380:T380)=5,'Angaben KH-Standort'!$D$27,"")</f>
        <v/>
      </c>
      <c r="C362" t="str">
        <f>IF(SUM('A3.2'!P380:T380)=5,'Angaben KH-Standort'!$D$13,"")</f>
        <v/>
      </c>
      <c r="D362" t="str">
        <f>IF(SUM('A3.2'!P380:T380)=5,'A1'!$F375,"")</f>
        <v/>
      </c>
      <c r="E362" t="str">
        <f>IF(SUM('A3.2'!P380:T380)=5,'A3.2'!C380,"")</f>
        <v/>
      </c>
      <c r="F362" t="str">
        <f>IF(SUM('A3.2'!P380:T380)=5,'A3.2'!D380,"")</f>
        <v/>
      </c>
      <c r="G362" s="194" t="str">
        <f>IF(SUM('A3.2'!P380:T380)=5,'A3.2'!E380,"")</f>
        <v/>
      </c>
      <c r="H362" t="str">
        <f>IF(SUM('A3.2'!P380:T380)=5,'A3.2'!F380,"")</f>
        <v/>
      </c>
      <c r="I362" t="str">
        <f>IF(SUM('A3.2'!P380:T380)=5,'A3.2'!G380,"")</f>
        <v/>
      </c>
    </row>
    <row r="363" spans="1:9" x14ac:dyDescent="0.25">
      <c r="A363" t="str">
        <f>IF(SUM('A3.2'!P381:T381)=5,'Angaben KH-Standort'!$D$26,"")</f>
        <v/>
      </c>
      <c r="B363" t="str">
        <f>IF(SUM('A3.2'!P381:T381)=5,'Angaben KH-Standort'!$D$27,"")</f>
        <v/>
      </c>
      <c r="C363" t="str">
        <f>IF(SUM('A3.2'!P381:T381)=5,'Angaben KH-Standort'!$D$13,"")</f>
        <v/>
      </c>
      <c r="D363" t="str">
        <f>IF(SUM('A3.2'!P381:T381)=5,'A1'!$F376,"")</f>
        <v/>
      </c>
      <c r="E363" t="str">
        <f>IF(SUM('A3.2'!P381:T381)=5,'A3.2'!C381,"")</f>
        <v/>
      </c>
      <c r="F363" t="str">
        <f>IF(SUM('A3.2'!P381:T381)=5,'A3.2'!D381,"")</f>
        <v/>
      </c>
      <c r="G363" s="194" t="str">
        <f>IF(SUM('A3.2'!P381:T381)=5,'A3.2'!E381,"")</f>
        <v/>
      </c>
      <c r="H363" t="str">
        <f>IF(SUM('A3.2'!P381:T381)=5,'A3.2'!F381,"")</f>
        <v/>
      </c>
      <c r="I363" t="str">
        <f>IF(SUM('A3.2'!P381:T381)=5,'A3.2'!G381,"")</f>
        <v/>
      </c>
    </row>
    <row r="364" spans="1:9" x14ac:dyDescent="0.25">
      <c r="A364" t="str">
        <f>IF(SUM('A3.2'!P382:T382)=5,'Angaben KH-Standort'!$D$26,"")</f>
        <v/>
      </c>
      <c r="B364" t="str">
        <f>IF(SUM('A3.2'!P382:T382)=5,'Angaben KH-Standort'!$D$27,"")</f>
        <v/>
      </c>
      <c r="C364" t="str">
        <f>IF(SUM('A3.2'!P382:T382)=5,'Angaben KH-Standort'!$D$13,"")</f>
        <v/>
      </c>
      <c r="D364" t="str">
        <f>IF(SUM('A3.2'!P382:T382)=5,'A1'!$F377,"")</f>
        <v/>
      </c>
      <c r="E364" t="str">
        <f>IF(SUM('A3.2'!P382:T382)=5,'A3.2'!C382,"")</f>
        <v/>
      </c>
      <c r="F364" t="str">
        <f>IF(SUM('A3.2'!P382:T382)=5,'A3.2'!D382,"")</f>
        <v/>
      </c>
      <c r="G364" s="194" t="str">
        <f>IF(SUM('A3.2'!P382:T382)=5,'A3.2'!E382,"")</f>
        <v/>
      </c>
      <c r="H364" t="str">
        <f>IF(SUM('A3.2'!P382:T382)=5,'A3.2'!F382,"")</f>
        <v/>
      </c>
      <c r="I364" t="str">
        <f>IF(SUM('A3.2'!P382:T382)=5,'A3.2'!G382,"")</f>
        <v/>
      </c>
    </row>
    <row r="365" spans="1:9" x14ac:dyDescent="0.25">
      <c r="A365" t="str">
        <f>IF(SUM('A3.2'!P383:T383)=5,'Angaben KH-Standort'!$D$26,"")</f>
        <v/>
      </c>
      <c r="B365" t="str">
        <f>IF(SUM('A3.2'!P383:T383)=5,'Angaben KH-Standort'!$D$27,"")</f>
        <v/>
      </c>
      <c r="C365" t="str">
        <f>IF(SUM('A3.2'!P383:T383)=5,'Angaben KH-Standort'!$D$13,"")</f>
        <v/>
      </c>
      <c r="D365" t="str">
        <f>IF(SUM('A3.2'!P383:T383)=5,'A1'!$F378,"")</f>
        <v/>
      </c>
      <c r="E365" t="str">
        <f>IF(SUM('A3.2'!P383:T383)=5,'A3.2'!C383,"")</f>
        <v/>
      </c>
      <c r="F365" t="str">
        <f>IF(SUM('A3.2'!P383:T383)=5,'A3.2'!D383,"")</f>
        <v/>
      </c>
      <c r="G365" s="194" t="str">
        <f>IF(SUM('A3.2'!P383:T383)=5,'A3.2'!E383,"")</f>
        <v/>
      </c>
      <c r="H365" t="str">
        <f>IF(SUM('A3.2'!P383:T383)=5,'A3.2'!F383,"")</f>
        <v/>
      </c>
      <c r="I365" t="str">
        <f>IF(SUM('A3.2'!P383:T383)=5,'A3.2'!G383,"")</f>
        <v/>
      </c>
    </row>
    <row r="366" spans="1:9" x14ac:dyDescent="0.25">
      <c r="A366" t="str">
        <f>IF(SUM('A3.2'!P384:T384)=5,'Angaben KH-Standort'!$D$26,"")</f>
        <v/>
      </c>
      <c r="B366" t="str">
        <f>IF(SUM('A3.2'!P384:T384)=5,'Angaben KH-Standort'!$D$27,"")</f>
        <v/>
      </c>
      <c r="C366" t="str">
        <f>IF(SUM('A3.2'!P384:T384)=5,'Angaben KH-Standort'!$D$13,"")</f>
        <v/>
      </c>
      <c r="D366" t="str">
        <f>IF(SUM('A3.2'!P384:T384)=5,'A1'!$F379,"")</f>
        <v/>
      </c>
      <c r="E366" t="str">
        <f>IF(SUM('A3.2'!P384:T384)=5,'A3.2'!C384,"")</f>
        <v/>
      </c>
      <c r="F366" t="str">
        <f>IF(SUM('A3.2'!P384:T384)=5,'A3.2'!D384,"")</f>
        <v/>
      </c>
      <c r="G366" s="194" t="str">
        <f>IF(SUM('A3.2'!P384:T384)=5,'A3.2'!E384,"")</f>
        <v/>
      </c>
      <c r="H366" t="str">
        <f>IF(SUM('A3.2'!P384:T384)=5,'A3.2'!F384,"")</f>
        <v/>
      </c>
      <c r="I366" t="str">
        <f>IF(SUM('A3.2'!P384:T384)=5,'A3.2'!G384,"")</f>
        <v/>
      </c>
    </row>
    <row r="367" spans="1:9" x14ac:dyDescent="0.25">
      <c r="A367" t="str">
        <f>IF(SUM('A3.2'!P385:T385)=5,'Angaben KH-Standort'!$D$26,"")</f>
        <v/>
      </c>
      <c r="B367" t="str">
        <f>IF(SUM('A3.2'!P385:T385)=5,'Angaben KH-Standort'!$D$27,"")</f>
        <v/>
      </c>
      <c r="C367" t="str">
        <f>IF(SUM('A3.2'!P385:T385)=5,'Angaben KH-Standort'!$D$13,"")</f>
        <v/>
      </c>
      <c r="D367" t="str">
        <f>IF(SUM('A3.2'!P385:T385)=5,'A1'!$F380,"")</f>
        <v/>
      </c>
      <c r="E367" t="str">
        <f>IF(SUM('A3.2'!P385:T385)=5,'A3.2'!C385,"")</f>
        <v/>
      </c>
      <c r="F367" t="str">
        <f>IF(SUM('A3.2'!P385:T385)=5,'A3.2'!D385,"")</f>
        <v/>
      </c>
      <c r="G367" s="194" t="str">
        <f>IF(SUM('A3.2'!P385:T385)=5,'A3.2'!E385,"")</f>
        <v/>
      </c>
      <c r="H367" t="str">
        <f>IF(SUM('A3.2'!P385:T385)=5,'A3.2'!F385,"")</f>
        <v/>
      </c>
      <c r="I367" t="str">
        <f>IF(SUM('A3.2'!P385:T385)=5,'A3.2'!G385,"")</f>
        <v/>
      </c>
    </row>
    <row r="368" spans="1:9" x14ac:dyDescent="0.25">
      <c r="A368" t="str">
        <f>IF(SUM('A3.2'!P386:T386)=5,'Angaben KH-Standort'!$D$26,"")</f>
        <v/>
      </c>
      <c r="B368" t="str">
        <f>IF(SUM('A3.2'!P386:T386)=5,'Angaben KH-Standort'!$D$27,"")</f>
        <v/>
      </c>
      <c r="C368" t="str">
        <f>IF(SUM('A3.2'!P386:T386)=5,'Angaben KH-Standort'!$D$13,"")</f>
        <v/>
      </c>
      <c r="D368" t="str">
        <f>IF(SUM('A3.2'!P386:T386)=5,'A1'!$F381,"")</f>
        <v/>
      </c>
      <c r="E368" t="str">
        <f>IF(SUM('A3.2'!P386:T386)=5,'A3.2'!C386,"")</f>
        <v/>
      </c>
      <c r="F368" t="str">
        <f>IF(SUM('A3.2'!P386:T386)=5,'A3.2'!D386,"")</f>
        <v/>
      </c>
      <c r="G368" s="194" t="str">
        <f>IF(SUM('A3.2'!P386:T386)=5,'A3.2'!E386,"")</f>
        <v/>
      </c>
      <c r="H368" t="str">
        <f>IF(SUM('A3.2'!P386:T386)=5,'A3.2'!F386,"")</f>
        <v/>
      </c>
      <c r="I368" t="str">
        <f>IF(SUM('A3.2'!P386:T386)=5,'A3.2'!G386,"")</f>
        <v/>
      </c>
    </row>
    <row r="369" spans="1:9" x14ac:dyDescent="0.25">
      <c r="A369" t="str">
        <f>IF(SUM('A3.2'!P387:T387)=5,'Angaben KH-Standort'!$D$26,"")</f>
        <v/>
      </c>
      <c r="B369" t="str">
        <f>IF(SUM('A3.2'!P387:T387)=5,'Angaben KH-Standort'!$D$27,"")</f>
        <v/>
      </c>
      <c r="C369" t="str">
        <f>IF(SUM('A3.2'!P387:T387)=5,'Angaben KH-Standort'!$D$13,"")</f>
        <v/>
      </c>
      <c r="D369" t="str">
        <f>IF(SUM('A3.2'!P387:T387)=5,'A1'!$F382,"")</f>
        <v/>
      </c>
      <c r="E369" t="str">
        <f>IF(SUM('A3.2'!P387:T387)=5,'A3.2'!C387,"")</f>
        <v/>
      </c>
      <c r="F369" t="str">
        <f>IF(SUM('A3.2'!P387:T387)=5,'A3.2'!D387,"")</f>
        <v/>
      </c>
      <c r="G369" s="194" t="str">
        <f>IF(SUM('A3.2'!P387:T387)=5,'A3.2'!E387,"")</f>
        <v/>
      </c>
      <c r="H369" t="str">
        <f>IF(SUM('A3.2'!P387:T387)=5,'A3.2'!F387,"")</f>
        <v/>
      </c>
      <c r="I369" t="str">
        <f>IF(SUM('A3.2'!P387:T387)=5,'A3.2'!G387,"")</f>
        <v/>
      </c>
    </row>
    <row r="370" spans="1:9" x14ac:dyDescent="0.25">
      <c r="A370" t="str">
        <f>IF(SUM('A3.2'!P388:T388)=5,'Angaben KH-Standort'!$D$26,"")</f>
        <v/>
      </c>
      <c r="B370" t="str">
        <f>IF(SUM('A3.2'!P388:T388)=5,'Angaben KH-Standort'!$D$27,"")</f>
        <v/>
      </c>
      <c r="C370" t="str">
        <f>IF(SUM('A3.2'!P388:T388)=5,'Angaben KH-Standort'!$D$13,"")</f>
        <v/>
      </c>
      <c r="D370" t="str">
        <f>IF(SUM('A3.2'!P388:T388)=5,'A1'!$F383,"")</f>
        <v/>
      </c>
      <c r="E370" t="str">
        <f>IF(SUM('A3.2'!P388:T388)=5,'A3.2'!C388,"")</f>
        <v/>
      </c>
      <c r="F370" t="str">
        <f>IF(SUM('A3.2'!P388:T388)=5,'A3.2'!D388,"")</f>
        <v/>
      </c>
      <c r="G370" s="194" t="str">
        <f>IF(SUM('A3.2'!P388:T388)=5,'A3.2'!E388,"")</f>
        <v/>
      </c>
      <c r="H370" t="str">
        <f>IF(SUM('A3.2'!P388:T388)=5,'A3.2'!F388,"")</f>
        <v/>
      </c>
      <c r="I370" t="str">
        <f>IF(SUM('A3.2'!P388:T388)=5,'A3.2'!G388,"")</f>
        <v/>
      </c>
    </row>
    <row r="371" spans="1:9" x14ac:dyDescent="0.25">
      <c r="A371" t="str">
        <f>IF(SUM('A3.2'!P389:T389)=5,'Angaben KH-Standort'!$D$26,"")</f>
        <v/>
      </c>
      <c r="B371" t="str">
        <f>IF(SUM('A3.2'!P389:T389)=5,'Angaben KH-Standort'!$D$27,"")</f>
        <v/>
      </c>
      <c r="C371" t="str">
        <f>IF(SUM('A3.2'!P389:T389)=5,'Angaben KH-Standort'!$D$13,"")</f>
        <v/>
      </c>
      <c r="D371" t="str">
        <f>IF(SUM('A3.2'!P389:T389)=5,'A1'!$F384,"")</f>
        <v/>
      </c>
      <c r="E371" t="str">
        <f>IF(SUM('A3.2'!P389:T389)=5,'A3.2'!C389,"")</f>
        <v/>
      </c>
      <c r="F371" t="str">
        <f>IF(SUM('A3.2'!P389:T389)=5,'A3.2'!D389,"")</f>
        <v/>
      </c>
      <c r="G371" s="194" t="str">
        <f>IF(SUM('A3.2'!P389:T389)=5,'A3.2'!E389,"")</f>
        <v/>
      </c>
      <c r="H371" t="str">
        <f>IF(SUM('A3.2'!P389:T389)=5,'A3.2'!F389,"")</f>
        <v/>
      </c>
      <c r="I371" t="str">
        <f>IF(SUM('A3.2'!P389:T389)=5,'A3.2'!G389,"")</f>
        <v/>
      </c>
    </row>
    <row r="372" spans="1:9" x14ac:dyDescent="0.25">
      <c r="A372" t="str">
        <f>IF(SUM('A3.2'!P390:T390)=5,'Angaben KH-Standort'!$D$26,"")</f>
        <v/>
      </c>
      <c r="B372" t="str">
        <f>IF(SUM('A3.2'!P390:T390)=5,'Angaben KH-Standort'!$D$27,"")</f>
        <v/>
      </c>
      <c r="C372" t="str">
        <f>IF(SUM('A3.2'!P390:T390)=5,'Angaben KH-Standort'!$D$13,"")</f>
        <v/>
      </c>
      <c r="D372" t="str">
        <f>IF(SUM('A3.2'!P390:T390)=5,'A1'!$F385,"")</f>
        <v/>
      </c>
      <c r="E372" t="str">
        <f>IF(SUM('A3.2'!P390:T390)=5,'A3.2'!C390,"")</f>
        <v/>
      </c>
      <c r="F372" t="str">
        <f>IF(SUM('A3.2'!P390:T390)=5,'A3.2'!D390,"")</f>
        <v/>
      </c>
      <c r="G372" s="194" t="str">
        <f>IF(SUM('A3.2'!P390:T390)=5,'A3.2'!E390,"")</f>
        <v/>
      </c>
      <c r="H372" t="str">
        <f>IF(SUM('A3.2'!P390:T390)=5,'A3.2'!F390,"")</f>
        <v/>
      </c>
      <c r="I372" t="str">
        <f>IF(SUM('A3.2'!P390:T390)=5,'A3.2'!G390,"")</f>
        <v/>
      </c>
    </row>
    <row r="373" spans="1:9" x14ac:dyDescent="0.25">
      <c r="A373" t="str">
        <f>IF(SUM('A3.2'!P391:T391)=5,'Angaben KH-Standort'!$D$26,"")</f>
        <v/>
      </c>
      <c r="B373" t="str">
        <f>IF(SUM('A3.2'!P391:T391)=5,'Angaben KH-Standort'!$D$27,"")</f>
        <v/>
      </c>
      <c r="C373" t="str">
        <f>IF(SUM('A3.2'!P391:T391)=5,'Angaben KH-Standort'!$D$13,"")</f>
        <v/>
      </c>
      <c r="D373" t="str">
        <f>IF(SUM('A3.2'!P391:T391)=5,'A1'!$F386,"")</f>
        <v/>
      </c>
      <c r="E373" t="str">
        <f>IF(SUM('A3.2'!P391:T391)=5,'A3.2'!C391,"")</f>
        <v/>
      </c>
      <c r="F373" t="str">
        <f>IF(SUM('A3.2'!P391:T391)=5,'A3.2'!D391,"")</f>
        <v/>
      </c>
      <c r="G373" s="194" t="str">
        <f>IF(SUM('A3.2'!P391:T391)=5,'A3.2'!E391,"")</f>
        <v/>
      </c>
      <c r="H373" t="str">
        <f>IF(SUM('A3.2'!P391:T391)=5,'A3.2'!F391,"")</f>
        <v/>
      </c>
      <c r="I373" t="str">
        <f>IF(SUM('A3.2'!P391:T391)=5,'A3.2'!G391,"")</f>
        <v/>
      </c>
    </row>
    <row r="374" spans="1:9" x14ac:dyDescent="0.25">
      <c r="A374" t="str">
        <f>IF(SUM('A3.2'!P392:T392)=5,'Angaben KH-Standort'!$D$26,"")</f>
        <v/>
      </c>
      <c r="B374" t="str">
        <f>IF(SUM('A3.2'!P392:T392)=5,'Angaben KH-Standort'!$D$27,"")</f>
        <v/>
      </c>
      <c r="C374" t="str">
        <f>IF(SUM('A3.2'!P392:T392)=5,'Angaben KH-Standort'!$D$13,"")</f>
        <v/>
      </c>
      <c r="D374" t="str">
        <f>IF(SUM('A3.2'!P392:T392)=5,'A1'!$F387,"")</f>
        <v/>
      </c>
      <c r="E374" t="str">
        <f>IF(SUM('A3.2'!P392:T392)=5,'A3.2'!C392,"")</f>
        <v/>
      </c>
      <c r="F374" t="str">
        <f>IF(SUM('A3.2'!P392:T392)=5,'A3.2'!D392,"")</f>
        <v/>
      </c>
      <c r="G374" s="194" t="str">
        <f>IF(SUM('A3.2'!P392:T392)=5,'A3.2'!E392,"")</f>
        <v/>
      </c>
      <c r="H374" t="str">
        <f>IF(SUM('A3.2'!P392:T392)=5,'A3.2'!F392,"")</f>
        <v/>
      </c>
      <c r="I374" t="str">
        <f>IF(SUM('A3.2'!P392:T392)=5,'A3.2'!G392,"")</f>
        <v/>
      </c>
    </row>
    <row r="375" spans="1:9" x14ac:dyDescent="0.25">
      <c r="A375" t="str">
        <f>IF(SUM('A3.2'!P393:T393)=5,'Angaben KH-Standort'!$D$26,"")</f>
        <v/>
      </c>
      <c r="B375" t="str">
        <f>IF(SUM('A3.2'!P393:T393)=5,'Angaben KH-Standort'!$D$27,"")</f>
        <v/>
      </c>
      <c r="C375" t="str">
        <f>IF(SUM('A3.2'!P393:T393)=5,'Angaben KH-Standort'!$D$13,"")</f>
        <v/>
      </c>
      <c r="D375" t="str">
        <f>IF(SUM('A3.2'!P393:T393)=5,'A1'!$F388,"")</f>
        <v/>
      </c>
      <c r="E375" t="str">
        <f>IF(SUM('A3.2'!P393:T393)=5,'A3.2'!C393,"")</f>
        <v/>
      </c>
      <c r="F375" t="str">
        <f>IF(SUM('A3.2'!P393:T393)=5,'A3.2'!D393,"")</f>
        <v/>
      </c>
      <c r="G375" s="194" t="str">
        <f>IF(SUM('A3.2'!P393:T393)=5,'A3.2'!E393,"")</f>
        <v/>
      </c>
      <c r="H375" t="str">
        <f>IF(SUM('A3.2'!P393:T393)=5,'A3.2'!F393,"")</f>
        <v/>
      </c>
      <c r="I375" t="str">
        <f>IF(SUM('A3.2'!P393:T393)=5,'A3.2'!G393,"")</f>
        <v/>
      </c>
    </row>
    <row r="376" spans="1:9" x14ac:dyDescent="0.25">
      <c r="A376" t="str">
        <f>IF(SUM('A3.2'!P394:T394)=5,'Angaben KH-Standort'!$D$26,"")</f>
        <v/>
      </c>
      <c r="B376" t="str">
        <f>IF(SUM('A3.2'!P394:T394)=5,'Angaben KH-Standort'!$D$27,"")</f>
        <v/>
      </c>
      <c r="C376" t="str">
        <f>IF(SUM('A3.2'!P394:T394)=5,'Angaben KH-Standort'!$D$13,"")</f>
        <v/>
      </c>
      <c r="D376" t="str">
        <f>IF(SUM('A3.2'!P394:T394)=5,'A1'!$F389,"")</f>
        <v/>
      </c>
      <c r="E376" t="str">
        <f>IF(SUM('A3.2'!P394:T394)=5,'A3.2'!C394,"")</f>
        <v/>
      </c>
      <c r="F376" t="str">
        <f>IF(SUM('A3.2'!P394:T394)=5,'A3.2'!D394,"")</f>
        <v/>
      </c>
      <c r="G376" s="194" t="str">
        <f>IF(SUM('A3.2'!P394:T394)=5,'A3.2'!E394,"")</f>
        <v/>
      </c>
      <c r="H376" t="str">
        <f>IF(SUM('A3.2'!P394:T394)=5,'A3.2'!F394,"")</f>
        <v/>
      </c>
      <c r="I376" t="str">
        <f>IF(SUM('A3.2'!P394:T394)=5,'A3.2'!G394,"")</f>
        <v/>
      </c>
    </row>
    <row r="377" spans="1:9" x14ac:dyDescent="0.25">
      <c r="A377" t="str">
        <f>IF(SUM('A3.2'!P395:T395)=5,'Angaben KH-Standort'!$D$26,"")</f>
        <v/>
      </c>
      <c r="B377" t="str">
        <f>IF(SUM('A3.2'!P395:T395)=5,'Angaben KH-Standort'!$D$27,"")</f>
        <v/>
      </c>
      <c r="C377" t="str">
        <f>IF(SUM('A3.2'!P395:T395)=5,'Angaben KH-Standort'!$D$13,"")</f>
        <v/>
      </c>
      <c r="D377" t="str">
        <f>IF(SUM('A3.2'!P395:T395)=5,'A1'!$F390,"")</f>
        <v/>
      </c>
      <c r="E377" t="str">
        <f>IF(SUM('A3.2'!P395:T395)=5,'A3.2'!C395,"")</f>
        <v/>
      </c>
      <c r="F377" t="str">
        <f>IF(SUM('A3.2'!P395:T395)=5,'A3.2'!D395,"")</f>
        <v/>
      </c>
      <c r="G377" s="194" t="str">
        <f>IF(SUM('A3.2'!P395:T395)=5,'A3.2'!E395,"")</f>
        <v/>
      </c>
      <c r="H377" t="str">
        <f>IF(SUM('A3.2'!P395:T395)=5,'A3.2'!F395,"")</f>
        <v/>
      </c>
      <c r="I377" t="str">
        <f>IF(SUM('A3.2'!P395:T395)=5,'A3.2'!G395,"")</f>
        <v/>
      </c>
    </row>
    <row r="378" spans="1:9" x14ac:dyDescent="0.25">
      <c r="A378" t="str">
        <f>IF(SUM('A3.2'!P396:T396)=5,'Angaben KH-Standort'!$D$26,"")</f>
        <v/>
      </c>
      <c r="B378" t="str">
        <f>IF(SUM('A3.2'!P396:T396)=5,'Angaben KH-Standort'!$D$27,"")</f>
        <v/>
      </c>
      <c r="C378" t="str">
        <f>IF(SUM('A3.2'!P396:T396)=5,'Angaben KH-Standort'!$D$13,"")</f>
        <v/>
      </c>
      <c r="D378" t="str">
        <f>IF(SUM('A3.2'!P396:T396)=5,'A1'!$F391,"")</f>
        <v/>
      </c>
      <c r="E378" t="str">
        <f>IF(SUM('A3.2'!P396:T396)=5,'A3.2'!C396,"")</f>
        <v/>
      </c>
      <c r="F378" t="str">
        <f>IF(SUM('A3.2'!P396:T396)=5,'A3.2'!D396,"")</f>
        <v/>
      </c>
      <c r="G378" s="194" t="str">
        <f>IF(SUM('A3.2'!P396:T396)=5,'A3.2'!E396,"")</f>
        <v/>
      </c>
      <c r="H378" t="str">
        <f>IF(SUM('A3.2'!P396:T396)=5,'A3.2'!F396,"")</f>
        <v/>
      </c>
      <c r="I378" t="str">
        <f>IF(SUM('A3.2'!P396:T396)=5,'A3.2'!G396,"")</f>
        <v/>
      </c>
    </row>
    <row r="379" spans="1:9" x14ac:dyDescent="0.25">
      <c r="A379" t="str">
        <f>IF(SUM('A3.2'!P397:T397)=5,'Angaben KH-Standort'!$D$26,"")</f>
        <v/>
      </c>
      <c r="B379" t="str">
        <f>IF(SUM('A3.2'!P397:T397)=5,'Angaben KH-Standort'!$D$27,"")</f>
        <v/>
      </c>
      <c r="C379" t="str">
        <f>IF(SUM('A3.2'!P397:T397)=5,'Angaben KH-Standort'!$D$13,"")</f>
        <v/>
      </c>
      <c r="D379" t="str">
        <f>IF(SUM('A3.2'!P397:T397)=5,'A1'!$F392,"")</f>
        <v/>
      </c>
      <c r="E379" t="str">
        <f>IF(SUM('A3.2'!P397:T397)=5,'A3.2'!C397,"")</f>
        <v/>
      </c>
      <c r="F379" t="str">
        <f>IF(SUM('A3.2'!P397:T397)=5,'A3.2'!D397,"")</f>
        <v/>
      </c>
      <c r="G379" s="194" t="str">
        <f>IF(SUM('A3.2'!P397:T397)=5,'A3.2'!E397,"")</f>
        <v/>
      </c>
      <c r="H379" t="str">
        <f>IF(SUM('A3.2'!P397:T397)=5,'A3.2'!F397,"")</f>
        <v/>
      </c>
      <c r="I379" t="str">
        <f>IF(SUM('A3.2'!P397:T397)=5,'A3.2'!G397,"")</f>
        <v/>
      </c>
    </row>
    <row r="380" spans="1:9" x14ac:dyDescent="0.25">
      <c r="A380" t="str">
        <f>IF(SUM('A3.2'!P398:T398)=5,'Angaben KH-Standort'!$D$26,"")</f>
        <v/>
      </c>
      <c r="B380" t="str">
        <f>IF(SUM('A3.2'!P398:T398)=5,'Angaben KH-Standort'!$D$27,"")</f>
        <v/>
      </c>
      <c r="C380" t="str">
        <f>IF(SUM('A3.2'!P398:T398)=5,'Angaben KH-Standort'!$D$13,"")</f>
        <v/>
      </c>
      <c r="D380" t="str">
        <f>IF(SUM('A3.2'!P398:T398)=5,'A1'!$F393,"")</f>
        <v/>
      </c>
      <c r="E380" t="str">
        <f>IF(SUM('A3.2'!P398:T398)=5,'A3.2'!C398,"")</f>
        <v/>
      </c>
      <c r="F380" t="str">
        <f>IF(SUM('A3.2'!P398:T398)=5,'A3.2'!D398,"")</f>
        <v/>
      </c>
      <c r="G380" s="194" t="str">
        <f>IF(SUM('A3.2'!P398:T398)=5,'A3.2'!E398,"")</f>
        <v/>
      </c>
      <c r="H380" t="str">
        <f>IF(SUM('A3.2'!P398:T398)=5,'A3.2'!F398,"")</f>
        <v/>
      </c>
      <c r="I380" t="str">
        <f>IF(SUM('A3.2'!P398:T398)=5,'A3.2'!G398,"")</f>
        <v/>
      </c>
    </row>
    <row r="381" spans="1:9" x14ac:dyDescent="0.25">
      <c r="A381" t="str">
        <f>IF(SUM('A3.2'!P399:T399)=5,'Angaben KH-Standort'!$D$26,"")</f>
        <v/>
      </c>
      <c r="B381" t="str">
        <f>IF(SUM('A3.2'!P399:T399)=5,'Angaben KH-Standort'!$D$27,"")</f>
        <v/>
      </c>
      <c r="C381" t="str">
        <f>IF(SUM('A3.2'!P399:T399)=5,'Angaben KH-Standort'!$D$13,"")</f>
        <v/>
      </c>
      <c r="D381" t="str">
        <f>IF(SUM('A3.2'!P399:T399)=5,'A1'!$F394,"")</f>
        <v/>
      </c>
      <c r="E381" t="str">
        <f>IF(SUM('A3.2'!P399:T399)=5,'A3.2'!C399,"")</f>
        <v/>
      </c>
      <c r="F381" t="str">
        <f>IF(SUM('A3.2'!P399:T399)=5,'A3.2'!D399,"")</f>
        <v/>
      </c>
      <c r="G381" s="194" t="str">
        <f>IF(SUM('A3.2'!P399:T399)=5,'A3.2'!E399,"")</f>
        <v/>
      </c>
      <c r="H381" t="str">
        <f>IF(SUM('A3.2'!P399:T399)=5,'A3.2'!F399,"")</f>
        <v/>
      </c>
      <c r="I381" t="str">
        <f>IF(SUM('A3.2'!P399:T399)=5,'A3.2'!G399,"")</f>
        <v/>
      </c>
    </row>
    <row r="382" spans="1:9" x14ac:dyDescent="0.25">
      <c r="A382" t="str">
        <f>IF(SUM('A3.2'!P400:T400)=5,'Angaben KH-Standort'!$D$26,"")</f>
        <v/>
      </c>
      <c r="B382" t="str">
        <f>IF(SUM('A3.2'!P400:T400)=5,'Angaben KH-Standort'!$D$27,"")</f>
        <v/>
      </c>
      <c r="C382" t="str">
        <f>IF(SUM('A3.2'!P400:T400)=5,'Angaben KH-Standort'!$D$13,"")</f>
        <v/>
      </c>
      <c r="D382" t="str">
        <f>IF(SUM('A3.2'!P400:T400)=5,'A1'!$F395,"")</f>
        <v/>
      </c>
      <c r="E382" t="str">
        <f>IF(SUM('A3.2'!P400:T400)=5,'A3.2'!C400,"")</f>
        <v/>
      </c>
      <c r="F382" t="str">
        <f>IF(SUM('A3.2'!P400:T400)=5,'A3.2'!D400,"")</f>
        <v/>
      </c>
      <c r="G382" s="194" t="str">
        <f>IF(SUM('A3.2'!P400:T400)=5,'A3.2'!E400,"")</f>
        <v/>
      </c>
      <c r="H382" t="str">
        <f>IF(SUM('A3.2'!P400:T400)=5,'A3.2'!F400,"")</f>
        <v/>
      </c>
      <c r="I382" t="str">
        <f>IF(SUM('A3.2'!P400:T400)=5,'A3.2'!G400,"")</f>
        <v/>
      </c>
    </row>
    <row r="383" spans="1:9" x14ac:dyDescent="0.25">
      <c r="A383" t="str">
        <f>IF(SUM('A3.2'!P401:T401)=5,'Angaben KH-Standort'!$D$26,"")</f>
        <v/>
      </c>
      <c r="B383" t="str">
        <f>IF(SUM('A3.2'!P401:T401)=5,'Angaben KH-Standort'!$D$27,"")</f>
        <v/>
      </c>
      <c r="C383" t="str">
        <f>IF(SUM('A3.2'!P401:T401)=5,'Angaben KH-Standort'!$D$13,"")</f>
        <v/>
      </c>
      <c r="D383" t="str">
        <f>IF(SUM('A3.2'!P401:T401)=5,'A1'!$F396,"")</f>
        <v/>
      </c>
      <c r="E383" t="str">
        <f>IF(SUM('A3.2'!P401:T401)=5,'A3.2'!C401,"")</f>
        <v/>
      </c>
      <c r="F383" t="str">
        <f>IF(SUM('A3.2'!P401:T401)=5,'A3.2'!D401,"")</f>
        <v/>
      </c>
      <c r="G383" s="194" t="str">
        <f>IF(SUM('A3.2'!P401:T401)=5,'A3.2'!E401,"")</f>
        <v/>
      </c>
      <c r="H383" t="str">
        <f>IF(SUM('A3.2'!P401:T401)=5,'A3.2'!F401,"")</f>
        <v/>
      </c>
      <c r="I383" t="str">
        <f>IF(SUM('A3.2'!P401:T401)=5,'A3.2'!G401,"")</f>
        <v/>
      </c>
    </row>
    <row r="384" spans="1:9" x14ac:dyDescent="0.25">
      <c r="A384" t="str">
        <f>IF(SUM('A3.2'!P402:T402)=5,'Angaben KH-Standort'!$D$26,"")</f>
        <v/>
      </c>
      <c r="B384" t="str">
        <f>IF(SUM('A3.2'!P402:T402)=5,'Angaben KH-Standort'!$D$27,"")</f>
        <v/>
      </c>
      <c r="C384" t="str">
        <f>IF(SUM('A3.2'!P402:T402)=5,'Angaben KH-Standort'!$D$13,"")</f>
        <v/>
      </c>
      <c r="D384" t="str">
        <f>IF(SUM('A3.2'!P402:T402)=5,'A1'!$F397,"")</f>
        <v/>
      </c>
      <c r="E384" t="str">
        <f>IF(SUM('A3.2'!P402:T402)=5,'A3.2'!C402,"")</f>
        <v/>
      </c>
      <c r="F384" t="str">
        <f>IF(SUM('A3.2'!P402:T402)=5,'A3.2'!D402,"")</f>
        <v/>
      </c>
      <c r="G384" s="194" t="str">
        <f>IF(SUM('A3.2'!P402:T402)=5,'A3.2'!E402,"")</f>
        <v/>
      </c>
      <c r="H384" t="str">
        <f>IF(SUM('A3.2'!P402:T402)=5,'A3.2'!F402,"")</f>
        <v/>
      </c>
      <c r="I384" t="str">
        <f>IF(SUM('A3.2'!P402:T402)=5,'A3.2'!G402,"")</f>
        <v/>
      </c>
    </row>
    <row r="385" spans="1:9" x14ac:dyDescent="0.25">
      <c r="A385" t="str">
        <f>IF(SUM('A3.2'!P403:T403)=5,'Angaben KH-Standort'!$D$26,"")</f>
        <v/>
      </c>
      <c r="B385" t="str">
        <f>IF(SUM('A3.2'!P403:T403)=5,'Angaben KH-Standort'!$D$27,"")</f>
        <v/>
      </c>
      <c r="C385" t="str">
        <f>IF(SUM('A3.2'!P403:T403)=5,'Angaben KH-Standort'!$D$13,"")</f>
        <v/>
      </c>
      <c r="D385" t="str">
        <f>IF(SUM('A3.2'!P403:T403)=5,'A1'!$F398,"")</f>
        <v/>
      </c>
      <c r="E385" t="str">
        <f>IF(SUM('A3.2'!P403:T403)=5,'A3.2'!C403,"")</f>
        <v/>
      </c>
      <c r="F385" t="str">
        <f>IF(SUM('A3.2'!P403:T403)=5,'A3.2'!D403,"")</f>
        <v/>
      </c>
      <c r="G385" s="194" t="str">
        <f>IF(SUM('A3.2'!P403:T403)=5,'A3.2'!E403,"")</f>
        <v/>
      </c>
      <c r="H385" t="str">
        <f>IF(SUM('A3.2'!P403:T403)=5,'A3.2'!F403,"")</f>
        <v/>
      </c>
      <c r="I385" t="str">
        <f>IF(SUM('A3.2'!P403:T403)=5,'A3.2'!G403,"")</f>
        <v/>
      </c>
    </row>
    <row r="386" spans="1:9" x14ac:dyDescent="0.25">
      <c r="A386" t="str">
        <f>IF(SUM('A3.2'!P404:T404)=5,'Angaben KH-Standort'!$D$26,"")</f>
        <v/>
      </c>
      <c r="B386" t="str">
        <f>IF(SUM('A3.2'!P404:T404)=5,'Angaben KH-Standort'!$D$27,"")</f>
        <v/>
      </c>
      <c r="C386" t="str">
        <f>IF(SUM('A3.2'!P404:T404)=5,'Angaben KH-Standort'!$D$13,"")</f>
        <v/>
      </c>
      <c r="D386" t="str">
        <f>IF(SUM('A3.2'!P404:T404)=5,'A1'!$F399,"")</f>
        <v/>
      </c>
      <c r="E386" t="str">
        <f>IF(SUM('A3.2'!P404:T404)=5,'A3.2'!C404,"")</f>
        <v/>
      </c>
      <c r="F386" t="str">
        <f>IF(SUM('A3.2'!P404:T404)=5,'A3.2'!D404,"")</f>
        <v/>
      </c>
      <c r="G386" s="194" t="str">
        <f>IF(SUM('A3.2'!P404:T404)=5,'A3.2'!E404,"")</f>
        <v/>
      </c>
      <c r="H386" t="str">
        <f>IF(SUM('A3.2'!P404:T404)=5,'A3.2'!F404,"")</f>
        <v/>
      </c>
      <c r="I386" t="str">
        <f>IF(SUM('A3.2'!P404:T404)=5,'A3.2'!G404,"")</f>
        <v/>
      </c>
    </row>
    <row r="387" spans="1:9" x14ac:dyDescent="0.25">
      <c r="A387" t="str">
        <f>IF(SUM('A3.2'!P405:T405)=5,'Angaben KH-Standort'!$D$26,"")</f>
        <v/>
      </c>
      <c r="B387" t="str">
        <f>IF(SUM('A3.2'!P405:T405)=5,'Angaben KH-Standort'!$D$27,"")</f>
        <v/>
      </c>
      <c r="C387" t="str">
        <f>IF(SUM('A3.2'!P405:T405)=5,'Angaben KH-Standort'!$D$13,"")</f>
        <v/>
      </c>
      <c r="D387" t="str">
        <f>IF(SUM('A3.2'!P405:T405)=5,'A1'!$F400,"")</f>
        <v/>
      </c>
      <c r="E387" t="str">
        <f>IF(SUM('A3.2'!P405:T405)=5,'A3.2'!C405,"")</f>
        <v/>
      </c>
      <c r="F387" t="str">
        <f>IF(SUM('A3.2'!P405:T405)=5,'A3.2'!D405,"")</f>
        <v/>
      </c>
      <c r="G387" s="194" t="str">
        <f>IF(SUM('A3.2'!P405:T405)=5,'A3.2'!E405,"")</f>
        <v/>
      </c>
      <c r="H387" t="str">
        <f>IF(SUM('A3.2'!P405:T405)=5,'A3.2'!F405,"")</f>
        <v/>
      </c>
      <c r="I387" t="str">
        <f>IF(SUM('A3.2'!P405:T405)=5,'A3.2'!G405,"")</f>
        <v/>
      </c>
    </row>
    <row r="388" spans="1:9" x14ac:dyDescent="0.25">
      <c r="A388" t="str">
        <f>IF(SUM('A3.2'!P406:T406)=5,'Angaben KH-Standort'!$D$26,"")</f>
        <v/>
      </c>
      <c r="B388" t="str">
        <f>IF(SUM('A3.2'!P406:T406)=5,'Angaben KH-Standort'!$D$27,"")</f>
        <v/>
      </c>
      <c r="C388" t="str">
        <f>IF(SUM('A3.2'!P406:T406)=5,'Angaben KH-Standort'!$D$13,"")</f>
        <v/>
      </c>
      <c r="D388" t="str">
        <f>IF(SUM('A3.2'!P406:T406)=5,'A1'!$F401,"")</f>
        <v/>
      </c>
      <c r="E388" t="str">
        <f>IF(SUM('A3.2'!P406:T406)=5,'A3.2'!C406,"")</f>
        <v/>
      </c>
      <c r="F388" t="str">
        <f>IF(SUM('A3.2'!P406:T406)=5,'A3.2'!D406,"")</f>
        <v/>
      </c>
      <c r="G388" s="194" t="str">
        <f>IF(SUM('A3.2'!P406:T406)=5,'A3.2'!E406,"")</f>
        <v/>
      </c>
      <c r="H388" t="str">
        <f>IF(SUM('A3.2'!P406:T406)=5,'A3.2'!F406,"")</f>
        <v/>
      </c>
      <c r="I388" t="str">
        <f>IF(SUM('A3.2'!P406:T406)=5,'A3.2'!G406,"")</f>
        <v/>
      </c>
    </row>
    <row r="389" spans="1:9" x14ac:dyDescent="0.25">
      <c r="A389" t="str">
        <f>IF(SUM('A3.2'!P407:T407)=5,'Angaben KH-Standort'!$D$26,"")</f>
        <v/>
      </c>
      <c r="B389" t="str">
        <f>IF(SUM('A3.2'!P407:T407)=5,'Angaben KH-Standort'!$D$27,"")</f>
        <v/>
      </c>
      <c r="C389" t="str">
        <f>IF(SUM('A3.2'!P407:T407)=5,'Angaben KH-Standort'!$D$13,"")</f>
        <v/>
      </c>
      <c r="D389" t="str">
        <f>IF(SUM('A3.2'!P407:T407)=5,'A1'!$F402,"")</f>
        <v/>
      </c>
      <c r="E389" t="str">
        <f>IF(SUM('A3.2'!P407:T407)=5,'A3.2'!C407,"")</f>
        <v/>
      </c>
      <c r="F389" t="str">
        <f>IF(SUM('A3.2'!P407:T407)=5,'A3.2'!D407,"")</f>
        <v/>
      </c>
      <c r="G389" s="194" t="str">
        <f>IF(SUM('A3.2'!P407:T407)=5,'A3.2'!E407,"")</f>
        <v/>
      </c>
      <c r="H389" t="str">
        <f>IF(SUM('A3.2'!P407:T407)=5,'A3.2'!F407,"")</f>
        <v/>
      </c>
      <c r="I389" t="str">
        <f>IF(SUM('A3.2'!P407:T407)=5,'A3.2'!G407,"")</f>
        <v/>
      </c>
    </row>
    <row r="390" spans="1:9" x14ac:dyDescent="0.25">
      <c r="A390" t="str">
        <f>IF(SUM('A3.2'!P408:T408)=5,'Angaben KH-Standort'!$D$26,"")</f>
        <v/>
      </c>
      <c r="B390" t="str">
        <f>IF(SUM('A3.2'!P408:T408)=5,'Angaben KH-Standort'!$D$27,"")</f>
        <v/>
      </c>
      <c r="C390" t="str">
        <f>IF(SUM('A3.2'!P408:T408)=5,'Angaben KH-Standort'!$D$13,"")</f>
        <v/>
      </c>
      <c r="D390" t="str">
        <f>IF(SUM('A3.2'!P408:T408)=5,'A1'!$F403,"")</f>
        <v/>
      </c>
      <c r="E390" t="str">
        <f>IF(SUM('A3.2'!P408:T408)=5,'A3.2'!C408,"")</f>
        <v/>
      </c>
      <c r="F390" t="str">
        <f>IF(SUM('A3.2'!P408:T408)=5,'A3.2'!D408,"")</f>
        <v/>
      </c>
      <c r="G390" s="194" t="str">
        <f>IF(SUM('A3.2'!P408:T408)=5,'A3.2'!E408,"")</f>
        <v/>
      </c>
      <c r="H390" t="str">
        <f>IF(SUM('A3.2'!P408:T408)=5,'A3.2'!F408,"")</f>
        <v/>
      </c>
      <c r="I390" t="str">
        <f>IF(SUM('A3.2'!P408:T408)=5,'A3.2'!G408,"")</f>
        <v/>
      </c>
    </row>
    <row r="391" spans="1:9" x14ac:dyDescent="0.25">
      <c r="A391" t="str">
        <f>IF(SUM('A3.2'!P409:T409)=5,'Angaben KH-Standort'!$D$26,"")</f>
        <v/>
      </c>
      <c r="B391" t="str">
        <f>IF(SUM('A3.2'!P409:T409)=5,'Angaben KH-Standort'!$D$27,"")</f>
        <v/>
      </c>
      <c r="C391" t="str">
        <f>IF(SUM('A3.2'!P409:T409)=5,'Angaben KH-Standort'!$D$13,"")</f>
        <v/>
      </c>
      <c r="D391" t="str">
        <f>IF(SUM('A3.2'!P409:T409)=5,'A1'!$F404,"")</f>
        <v/>
      </c>
      <c r="E391" t="str">
        <f>IF(SUM('A3.2'!P409:T409)=5,'A3.2'!C409,"")</f>
        <v/>
      </c>
      <c r="F391" t="str">
        <f>IF(SUM('A3.2'!P409:T409)=5,'A3.2'!D409,"")</f>
        <v/>
      </c>
      <c r="G391" s="194" t="str">
        <f>IF(SUM('A3.2'!P409:T409)=5,'A3.2'!E409,"")</f>
        <v/>
      </c>
      <c r="H391" t="str">
        <f>IF(SUM('A3.2'!P409:T409)=5,'A3.2'!F409,"")</f>
        <v/>
      </c>
      <c r="I391" t="str">
        <f>IF(SUM('A3.2'!P409:T409)=5,'A3.2'!G409,"")</f>
        <v/>
      </c>
    </row>
    <row r="392" spans="1:9" x14ac:dyDescent="0.25">
      <c r="A392" t="str">
        <f>IF(SUM('A3.2'!P410:T410)=5,'Angaben KH-Standort'!$D$26,"")</f>
        <v/>
      </c>
      <c r="B392" t="str">
        <f>IF(SUM('A3.2'!P410:T410)=5,'Angaben KH-Standort'!$D$27,"")</f>
        <v/>
      </c>
      <c r="C392" t="str">
        <f>IF(SUM('A3.2'!P410:T410)=5,'Angaben KH-Standort'!$D$13,"")</f>
        <v/>
      </c>
      <c r="D392" t="str">
        <f>IF(SUM('A3.2'!P410:T410)=5,'A1'!$F405,"")</f>
        <v/>
      </c>
      <c r="E392" t="str">
        <f>IF(SUM('A3.2'!P410:T410)=5,'A3.2'!C410,"")</f>
        <v/>
      </c>
      <c r="F392" t="str">
        <f>IF(SUM('A3.2'!P410:T410)=5,'A3.2'!D410,"")</f>
        <v/>
      </c>
      <c r="G392" s="194" t="str">
        <f>IF(SUM('A3.2'!P410:T410)=5,'A3.2'!E410,"")</f>
        <v/>
      </c>
      <c r="H392" t="str">
        <f>IF(SUM('A3.2'!P410:T410)=5,'A3.2'!F410,"")</f>
        <v/>
      </c>
      <c r="I392" t="str">
        <f>IF(SUM('A3.2'!P410:T410)=5,'A3.2'!G410,"")</f>
        <v/>
      </c>
    </row>
    <row r="393" spans="1:9" x14ac:dyDescent="0.25">
      <c r="A393" t="str">
        <f>IF(SUM('A3.2'!P411:T411)=5,'Angaben KH-Standort'!$D$26,"")</f>
        <v/>
      </c>
      <c r="B393" t="str">
        <f>IF(SUM('A3.2'!P411:T411)=5,'Angaben KH-Standort'!$D$27,"")</f>
        <v/>
      </c>
      <c r="C393" t="str">
        <f>IF(SUM('A3.2'!P411:T411)=5,'Angaben KH-Standort'!$D$13,"")</f>
        <v/>
      </c>
      <c r="D393" t="str">
        <f>IF(SUM('A3.2'!P411:T411)=5,'A1'!$F406,"")</f>
        <v/>
      </c>
      <c r="E393" t="str">
        <f>IF(SUM('A3.2'!P411:T411)=5,'A3.2'!C411,"")</f>
        <v/>
      </c>
      <c r="F393" t="str">
        <f>IF(SUM('A3.2'!P411:T411)=5,'A3.2'!D411,"")</f>
        <v/>
      </c>
      <c r="G393" s="194" t="str">
        <f>IF(SUM('A3.2'!P411:T411)=5,'A3.2'!E411,"")</f>
        <v/>
      </c>
      <c r="H393" t="str">
        <f>IF(SUM('A3.2'!P411:T411)=5,'A3.2'!F411,"")</f>
        <v/>
      </c>
      <c r="I393" t="str">
        <f>IF(SUM('A3.2'!P411:T411)=5,'A3.2'!G411,"")</f>
        <v/>
      </c>
    </row>
    <row r="394" spans="1:9" x14ac:dyDescent="0.25">
      <c r="A394" t="str">
        <f>IF(SUM('A3.2'!P412:T412)=5,'Angaben KH-Standort'!$D$26,"")</f>
        <v/>
      </c>
      <c r="B394" t="str">
        <f>IF(SUM('A3.2'!P412:T412)=5,'Angaben KH-Standort'!$D$27,"")</f>
        <v/>
      </c>
      <c r="C394" t="str">
        <f>IF(SUM('A3.2'!P412:T412)=5,'Angaben KH-Standort'!$D$13,"")</f>
        <v/>
      </c>
      <c r="D394" t="str">
        <f>IF(SUM('A3.2'!P412:T412)=5,'A1'!$F407,"")</f>
        <v/>
      </c>
      <c r="E394" t="str">
        <f>IF(SUM('A3.2'!P412:T412)=5,'A3.2'!C412,"")</f>
        <v/>
      </c>
      <c r="F394" t="str">
        <f>IF(SUM('A3.2'!P412:T412)=5,'A3.2'!D412,"")</f>
        <v/>
      </c>
      <c r="G394" s="194" t="str">
        <f>IF(SUM('A3.2'!P412:T412)=5,'A3.2'!E412,"")</f>
        <v/>
      </c>
      <c r="H394" t="str">
        <f>IF(SUM('A3.2'!P412:T412)=5,'A3.2'!F412,"")</f>
        <v/>
      </c>
      <c r="I394" t="str">
        <f>IF(SUM('A3.2'!P412:T412)=5,'A3.2'!G412,"")</f>
        <v/>
      </c>
    </row>
    <row r="395" spans="1:9" x14ac:dyDescent="0.25">
      <c r="A395" t="str">
        <f>IF(SUM('A3.2'!P413:T413)=5,'Angaben KH-Standort'!$D$26,"")</f>
        <v/>
      </c>
      <c r="B395" t="str">
        <f>IF(SUM('A3.2'!P413:T413)=5,'Angaben KH-Standort'!$D$27,"")</f>
        <v/>
      </c>
      <c r="C395" t="str">
        <f>IF(SUM('A3.2'!P413:T413)=5,'Angaben KH-Standort'!$D$13,"")</f>
        <v/>
      </c>
      <c r="D395" t="str">
        <f>IF(SUM('A3.2'!P413:T413)=5,'A1'!$F408,"")</f>
        <v/>
      </c>
      <c r="E395" t="str">
        <f>IF(SUM('A3.2'!P413:T413)=5,'A3.2'!C413,"")</f>
        <v/>
      </c>
      <c r="F395" t="str">
        <f>IF(SUM('A3.2'!P413:T413)=5,'A3.2'!D413,"")</f>
        <v/>
      </c>
      <c r="G395" s="194" t="str">
        <f>IF(SUM('A3.2'!P413:T413)=5,'A3.2'!E413,"")</f>
        <v/>
      </c>
      <c r="H395" t="str">
        <f>IF(SUM('A3.2'!P413:T413)=5,'A3.2'!F413,"")</f>
        <v/>
      </c>
      <c r="I395" t="str">
        <f>IF(SUM('A3.2'!P413:T413)=5,'A3.2'!G413,"")</f>
        <v/>
      </c>
    </row>
    <row r="396" spans="1:9" x14ac:dyDescent="0.25">
      <c r="A396" t="str">
        <f>IF(SUM('A3.2'!P414:T414)=5,'Angaben KH-Standort'!$D$26,"")</f>
        <v/>
      </c>
      <c r="B396" t="str">
        <f>IF(SUM('A3.2'!P414:T414)=5,'Angaben KH-Standort'!$D$27,"")</f>
        <v/>
      </c>
      <c r="C396" t="str">
        <f>IF(SUM('A3.2'!P414:T414)=5,'Angaben KH-Standort'!$D$13,"")</f>
        <v/>
      </c>
      <c r="D396" t="str">
        <f>IF(SUM('A3.2'!P414:T414)=5,'A1'!$F409,"")</f>
        <v/>
      </c>
      <c r="E396" t="str">
        <f>IF(SUM('A3.2'!P414:T414)=5,'A3.2'!C414,"")</f>
        <v/>
      </c>
      <c r="F396" t="str">
        <f>IF(SUM('A3.2'!P414:T414)=5,'A3.2'!D414,"")</f>
        <v/>
      </c>
      <c r="G396" s="194" t="str">
        <f>IF(SUM('A3.2'!P414:T414)=5,'A3.2'!E414,"")</f>
        <v/>
      </c>
      <c r="H396" t="str">
        <f>IF(SUM('A3.2'!P414:T414)=5,'A3.2'!F414,"")</f>
        <v/>
      </c>
      <c r="I396" t="str">
        <f>IF(SUM('A3.2'!P414:T414)=5,'A3.2'!G414,"")</f>
        <v/>
      </c>
    </row>
    <row r="397" spans="1:9" x14ac:dyDescent="0.25">
      <c r="A397" t="str">
        <f>IF(SUM('A3.2'!P415:T415)=5,'Angaben KH-Standort'!$D$26,"")</f>
        <v/>
      </c>
      <c r="B397" t="str">
        <f>IF(SUM('A3.2'!P415:T415)=5,'Angaben KH-Standort'!$D$27,"")</f>
        <v/>
      </c>
      <c r="C397" t="str">
        <f>IF(SUM('A3.2'!P415:T415)=5,'Angaben KH-Standort'!$D$13,"")</f>
        <v/>
      </c>
      <c r="D397" t="str">
        <f>IF(SUM('A3.2'!P415:T415)=5,'A1'!$F410,"")</f>
        <v/>
      </c>
      <c r="E397" t="str">
        <f>IF(SUM('A3.2'!P415:T415)=5,'A3.2'!C415,"")</f>
        <v/>
      </c>
      <c r="F397" t="str">
        <f>IF(SUM('A3.2'!P415:T415)=5,'A3.2'!D415,"")</f>
        <v/>
      </c>
      <c r="G397" s="194" t="str">
        <f>IF(SUM('A3.2'!P415:T415)=5,'A3.2'!E415,"")</f>
        <v/>
      </c>
      <c r="H397" t="str">
        <f>IF(SUM('A3.2'!P415:T415)=5,'A3.2'!F415,"")</f>
        <v/>
      </c>
      <c r="I397" t="str">
        <f>IF(SUM('A3.2'!P415:T415)=5,'A3.2'!G415,"")</f>
        <v/>
      </c>
    </row>
    <row r="398" spans="1:9" x14ac:dyDescent="0.25">
      <c r="A398" t="str">
        <f>IF(SUM('A3.2'!P416:T416)=5,'Angaben KH-Standort'!$D$26,"")</f>
        <v/>
      </c>
      <c r="B398" t="str">
        <f>IF(SUM('A3.2'!P416:T416)=5,'Angaben KH-Standort'!$D$27,"")</f>
        <v/>
      </c>
      <c r="C398" t="str">
        <f>IF(SUM('A3.2'!P416:T416)=5,'Angaben KH-Standort'!$D$13,"")</f>
        <v/>
      </c>
      <c r="D398" t="str">
        <f>IF(SUM('A3.2'!P416:T416)=5,'A1'!$F411,"")</f>
        <v/>
      </c>
      <c r="E398" t="str">
        <f>IF(SUM('A3.2'!P416:T416)=5,'A3.2'!C416,"")</f>
        <v/>
      </c>
      <c r="F398" t="str">
        <f>IF(SUM('A3.2'!P416:T416)=5,'A3.2'!D416,"")</f>
        <v/>
      </c>
      <c r="G398" s="194" t="str">
        <f>IF(SUM('A3.2'!P416:T416)=5,'A3.2'!E416,"")</f>
        <v/>
      </c>
      <c r="H398" t="str">
        <f>IF(SUM('A3.2'!P416:T416)=5,'A3.2'!F416,"")</f>
        <v/>
      </c>
      <c r="I398" t="str">
        <f>IF(SUM('A3.2'!P416:T416)=5,'A3.2'!G416,"")</f>
        <v/>
      </c>
    </row>
    <row r="399" spans="1:9" x14ac:dyDescent="0.25">
      <c r="A399" t="str">
        <f>IF(SUM('A3.2'!P417:T417)=5,'Angaben KH-Standort'!$D$26,"")</f>
        <v/>
      </c>
      <c r="B399" t="str">
        <f>IF(SUM('A3.2'!P417:T417)=5,'Angaben KH-Standort'!$D$27,"")</f>
        <v/>
      </c>
      <c r="C399" t="str">
        <f>IF(SUM('A3.2'!P417:T417)=5,'Angaben KH-Standort'!$D$13,"")</f>
        <v/>
      </c>
      <c r="D399" t="str">
        <f>IF(SUM('A3.2'!P417:T417)=5,'A1'!$F412,"")</f>
        <v/>
      </c>
      <c r="E399" t="str">
        <f>IF(SUM('A3.2'!P417:T417)=5,'A3.2'!C417,"")</f>
        <v/>
      </c>
      <c r="F399" t="str">
        <f>IF(SUM('A3.2'!P417:T417)=5,'A3.2'!D417,"")</f>
        <v/>
      </c>
      <c r="G399" s="194" t="str">
        <f>IF(SUM('A3.2'!P417:T417)=5,'A3.2'!E417,"")</f>
        <v/>
      </c>
      <c r="H399" t="str">
        <f>IF(SUM('A3.2'!P417:T417)=5,'A3.2'!F417,"")</f>
        <v/>
      </c>
      <c r="I399" t="str">
        <f>IF(SUM('A3.2'!P417:T417)=5,'A3.2'!G417,"")</f>
        <v/>
      </c>
    </row>
    <row r="400" spans="1:9" x14ac:dyDescent="0.25">
      <c r="A400" t="str">
        <f>IF(SUM('A3.2'!P418:T418)=5,'Angaben KH-Standort'!$D$26,"")</f>
        <v/>
      </c>
      <c r="B400" t="str">
        <f>IF(SUM('A3.2'!P418:T418)=5,'Angaben KH-Standort'!$D$27,"")</f>
        <v/>
      </c>
      <c r="C400" t="str">
        <f>IF(SUM('A3.2'!P418:T418)=5,'Angaben KH-Standort'!$D$13,"")</f>
        <v/>
      </c>
      <c r="D400" t="str">
        <f>IF(SUM('A3.2'!P418:T418)=5,'A1'!$F413,"")</f>
        <v/>
      </c>
      <c r="E400" t="str">
        <f>IF(SUM('A3.2'!P418:T418)=5,'A3.2'!C418,"")</f>
        <v/>
      </c>
      <c r="F400" t="str">
        <f>IF(SUM('A3.2'!P418:T418)=5,'A3.2'!D418,"")</f>
        <v/>
      </c>
      <c r="G400" s="194" t="str">
        <f>IF(SUM('A3.2'!P418:T418)=5,'A3.2'!E418,"")</f>
        <v/>
      </c>
      <c r="H400" t="str">
        <f>IF(SUM('A3.2'!P418:T418)=5,'A3.2'!F418,"")</f>
        <v/>
      </c>
      <c r="I400" t="str">
        <f>IF(SUM('A3.2'!P418:T418)=5,'A3.2'!G418,"")</f>
        <v/>
      </c>
    </row>
    <row r="401" spans="1:9" x14ac:dyDescent="0.25">
      <c r="A401" t="str">
        <f>IF(SUM('A3.2'!P419:T419)=5,'Angaben KH-Standort'!$D$26,"")</f>
        <v/>
      </c>
      <c r="B401" t="str">
        <f>IF(SUM('A3.2'!P419:T419)=5,'Angaben KH-Standort'!$D$27,"")</f>
        <v/>
      </c>
      <c r="C401" t="str">
        <f>IF(SUM('A3.2'!P419:T419)=5,'Angaben KH-Standort'!$D$13,"")</f>
        <v/>
      </c>
      <c r="D401" t="str">
        <f>IF(SUM('A3.2'!P419:T419)=5,'A1'!$F414,"")</f>
        <v/>
      </c>
      <c r="E401" t="str">
        <f>IF(SUM('A3.2'!P419:T419)=5,'A3.2'!C419,"")</f>
        <v/>
      </c>
      <c r="F401" t="str">
        <f>IF(SUM('A3.2'!P419:T419)=5,'A3.2'!D419,"")</f>
        <v/>
      </c>
      <c r="G401" s="194" t="str">
        <f>IF(SUM('A3.2'!P419:T419)=5,'A3.2'!E419,"")</f>
        <v/>
      </c>
      <c r="H401" t="str">
        <f>IF(SUM('A3.2'!P419:T419)=5,'A3.2'!F419,"")</f>
        <v/>
      </c>
      <c r="I401" t="str">
        <f>IF(SUM('A3.2'!P419:T419)=5,'A3.2'!G419,"")</f>
        <v/>
      </c>
    </row>
    <row r="402" spans="1:9" x14ac:dyDescent="0.25">
      <c r="A402" t="str">
        <f>IF(SUM('A3.2'!P420:T420)=5,'Angaben KH-Standort'!$D$26,"")</f>
        <v/>
      </c>
      <c r="B402" t="str">
        <f>IF(SUM('A3.2'!P420:T420)=5,'Angaben KH-Standort'!$D$27,"")</f>
        <v/>
      </c>
      <c r="C402" t="str">
        <f>IF(SUM('A3.2'!P420:T420)=5,'Angaben KH-Standort'!$D$13,"")</f>
        <v/>
      </c>
      <c r="D402" t="str">
        <f>IF(SUM('A3.2'!P420:T420)=5,'A1'!$F415,"")</f>
        <v/>
      </c>
      <c r="E402" t="str">
        <f>IF(SUM('A3.2'!P420:T420)=5,'A3.2'!C420,"")</f>
        <v/>
      </c>
      <c r="F402" t="str">
        <f>IF(SUM('A3.2'!P420:T420)=5,'A3.2'!D420,"")</f>
        <v/>
      </c>
      <c r="G402" s="194" t="str">
        <f>IF(SUM('A3.2'!P420:T420)=5,'A3.2'!E420,"")</f>
        <v/>
      </c>
      <c r="H402" t="str">
        <f>IF(SUM('A3.2'!P420:T420)=5,'A3.2'!F420,"")</f>
        <v/>
      </c>
      <c r="I402" t="str">
        <f>IF(SUM('A3.2'!P420:T420)=5,'A3.2'!G420,"")</f>
        <v/>
      </c>
    </row>
    <row r="403" spans="1:9" x14ac:dyDescent="0.25">
      <c r="A403" t="str">
        <f>IF(SUM('A3.2'!P421:T421)=5,'Angaben KH-Standort'!$D$26,"")</f>
        <v/>
      </c>
      <c r="B403" t="str">
        <f>IF(SUM('A3.2'!P421:T421)=5,'Angaben KH-Standort'!$D$27,"")</f>
        <v/>
      </c>
      <c r="C403" t="str">
        <f>IF(SUM('A3.2'!P421:T421)=5,'Angaben KH-Standort'!$D$13,"")</f>
        <v/>
      </c>
      <c r="D403" t="str">
        <f>IF(SUM('A3.2'!P421:T421)=5,'A1'!$F416,"")</f>
        <v/>
      </c>
      <c r="E403" t="str">
        <f>IF(SUM('A3.2'!P421:T421)=5,'A3.2'!C421,"")</f>
        <v/>
      </c>
      <c r="F403" t="str">
        <f>IF(SUM('A3.2'!P421:T421)=5,'A3.2'!D421,"")</f>
        <v/>
      </c>
      <c r="G403" s="194" t="str">
        <f>IF(SUM('A3.2'!P421:T421)=5,'A3.2'!E421,"")</f>
        <v/>
      </c>
      <c r="H403" t="str">
        <f>IF(SUM('A3.2'!P421:T421)=5,'A3.2'!F421,"")</f>
        <v/>
      </c>
      <c r="I403" t="str">
        <f>IF(SUM('A3.2'!P421:T421)=5,'A3.2'!G421,"")</f>
        <v/>
      </c>
    </row>
    <row r="404" spans="1:9" x14ac:dyDescent="0.25">
      <c r="A404" t="str">
        <f>IF(SUM('A3.2'!P422:T422)=5,'Angaben KH-Standort'!$D$26,"")</f>
        <v/>
      </c>
      <c r="B404" t="str">
        <f>IF(SUM('A3.2'!P422:T422)=5,'Angaben KH-Standort'!$D$27,"")</f>
        <v/>
      </c>
      <c r="C404" t="str">
        <f>IF(SUM('A3.2'!P422:T422)=5,'Angaben KH-Standort'!$D$13,"")</f>
        <v/>
      </c>
      <c r="D404" t="str">
        <f>IF(SUM('A3.2'!P422:T422)=5,'A1'!$F417,"")</f>
        <v/>
      </c>
      <c r="E404" t="str">
        <f>IF(SUM('A3.2'!P422:T422)=5,'A3.2'!C422,"")</f>
        <v/>
      </c>
      <c r="F404" t="str">
        <f>IF(SUM('A3.2'!P422:T422)=5,'A3.2'!D422,"")</f>
        <v/>
      </c>
      <c r="G404" s="194" t="str">
        <f>IF(SUM('A3.2'!P422:T422)=5,'A3.2'!E422,"")</f>
        <v/>
      </c>
      <c r="H404" t="str">
        <f>IF(SUM('A3.2'!P422:T422)=5,'A3.2'!F422,"")</f>
        <v/>
      </c>
      <c r="I404" t="str">
        <f>IF(SUM('A3.2'!P422:T422)=5,'A3.2'!G422,"")</f>
        <v/>
      </c>
    </row>
    <row r="405" spans="1:9" x14ac:dyDescent="0.25">
      <c r="A405" t="str">
        <f>IF(SUM('A3.2'!P423:T423)=5,'Angaben KH-Standort'!$D$26,"")</f>
        <v/>
      </c>
      <c r="B405" t="str">
        <f>IF(SUM('A3.2'!P423:T423)=5,'Angaben KH-Standort'!$D$27,"")</f>
        <v/>
      </c>
      <c r="C405" t="str">
        <f>IF(SUM('A3.2'!P423:T423)=5,'Angaben KH-Standort'!$D$13,"")</f>
        <v/>
      </c>
      <c r="D405" t="str">
        <f>IF(SUM('A3.2'!P423:T423)=5,'A1'!$F418,"")</f>
        <v/>
      </c>
      <c r="E405" t="str">
        <f>IF(SUM('A3.2'!P423:T423)=5,'A3.2'!C423,"")</f>
        <v/>
      </c>
      <c r="F405" t="str">
        <f>IF(SUM('A3.2'!P423:T423)=5,'A3.2'!D423,"")</f>
        <v/>
      </c>
      <c r="G405" s="194" t="str">
        <f>IF(SUM('A3.2'!P423:T423)=5,'A3.2'!E423,"")</f>
        <v/>
      </c>
      <c r="H405" t="str">
        <f>IF(SUM('A3.2'!P423:T423)=5,'A3.2'!F423,"")</f>
        <v/>
      </c>
      <c r="I405" t="str">
        <f>IF(SUM('A3.2'!P423:T423)=5,'A3.2'!G423,"")</f>
        <v/>
      </c>
    </row>
    <row r="406" spans="1:9" x14ac:dyDescent="0.25">
      <c r="A406" t="str">
        <f>IF(SUM('A3.2'!P424:T424)=5,'Angaben KH-Standort'!$D$26,"")</f>
        <v/>
      </c>
      <c r="B406" t="str">
        <f>IF(SUM('A3.2'!P424:T424)=5,'Angaben KH-Standort'!$D$27,"")</f>
        <v/>
      </c>
      <c r="C406" t="str">
        <f>IF(SUM('A3.2'!P424:T424)=5,'Angaben KH-Standort'!$D$13,"")</f>
        <v/>
      </c>
      <c r="D406" t="str">
        <f>IF(SUM('A3.2'!P424:T424)=5,'A1'!$F419,"")</f>
        <v/>
      </c>
      <c r="E406" t="str">
        <f>IF(SUM('A3.2'!P424:T424)=5,'A3.2'!C424,"")</f>
        <v/>
      </c>
      <c r="F406" t="str">
        <f>IF(SUM('A3.2'!P424:T424)=5,'A3.2'!D424,"")</f>
        <v/>
      </c>
      <c r="G406" s="194" t="str">
        <f>IF(SUM('A3.2'!P424:T424)=5,'A3.2'!E424,"")</f>
        <v/>
      </c>
      <c r="H406" t="str">
        <f>IF(SUM('A3.2'!P424:T424)=5,'A3.2'!F424,"")</f>
        <v/>
      </c>
      <c r="I406" t="str">
        <f>IF(SUM('A3.2'!P424:T424)=5,'A3.2'!G424,"")</f>
        <v/>
      </c>
    </row>
    <row r="407" spans="1:9" x14ac:dyDescent="0.25">
      <c r="A407" t="str">
        <f>IF(SUM('A3.2'!P425:T425)=5,'Angaben KH-Standort'!$D$26,"")</f>
        <v/>
      </c>
      <c r="B407" t="str">
        <f>IF(SUM('A3.2'!P425:T425)=5,'Angaben KH-Standort'!$D$27,"")</f>
        <v/>
      </c>
      <c r="C407" t="str">
        <f>IF(SUM('A3.2'!P425:T425)=5,'Angaben KH-Standort'!$D$13,"")</f>
        <v/>
      </c>
      <c r="D407" t="str">
        <f>IF(SUM('A3.2'!P425:T425)=5,'A1'!$F420,"")</f>
        <v/>
      </c>
      <c r="E407" t="str">
        <f>IF(SUM('A3.2'!P425:T425)=5,'A3.2'!C425,"")</f>
        <v/>
      </c>
      <c r="F407" t="str">
        <f>IF(SUM('A3.2'!P425:T425)=5,'A3.2'!D425,"")</f>
        <v/>
      </c>
      <c r="G407" s="194" t="str">
        <f>IF(SUM('A3.2'!P425:T425)=5,'A3.2'!E425,"")</f>
        <v/>
      </c>
      <c r="H407" t="str">
        <f>IF(SUM('A3.2'!P425:T425)=5,'A3.2'!F425,"")</f>
        <v/>
      </c>
      <c r="I407" t="str">
        <f>IF(SUM('A3.2'!P425:T425)=5,'A3.2'!G425,"")</f>
        <v/>
      </c>
    </row>
    <row r="408" spans="1:9" x14ac:dyDescent="0.25">
      <c r="A408" t="str">
        <f>IF(SUM('A3.2'!P426:T426)=5,'Angaben KH-Standort'!$D$26,"")</f>
        <v/>
      </c>
      <c r="B408" t="str">
        <f>IF(SUM('A3.2'!P426:T426)=5,'Angaben KH-Standort'!$D$27,"")</f>
        <v/>
      </c>
      <c r="C408" t="str">
        <f>IF(SUM('A3.2'!P426:T426)=5,'Angaben KH-Standort'!$D$13,"")</f>
        <v/>
      </c>
      <c r="D408" t="str">
        <f>IF(SUM('A3.2'!P426:T426)=5,'A1'!$F421,"")</f>
        <v/>
      </c>
      <c r="E408" t="str">
        <f>IF(SUM('A3.2'!P426:T426)=5,'A3.2'!C426,"")</f>
        <v/>
      </c>
      <c r="F408" t="str">
        <f>IF(SUM('A3.2'!P426:T426)=5,'A3.2'!D426,"")</f>
        <v/>
      </c>
      <c r="G408" s="194" t="str">
        <f>IF(SUM('A3.2'!P426:T426)=5,'A3.2'!E426,"")</f>
        <v/>
      </c>
      <c r="H408" t="str">
        <f>IF(SUM('A3.2'!P426:T426)=5,'A3.2'!F426,"")</f>
        <v/>
      </c>
      <c r="I408" t="str">
        <f>IF(SUM('A3.2'!P426:T426)=5,'A3.2'!G426,"")</f>
        <v/>
      </c>
    </row>
    <row r="409" spans="1:9" x14ac:dyDescent="0.25">
      <c r="A409" t="str">
        <f>IF(SUM('A3.2'!P427:T427)=5,'Angaben KH-Standort'!$D$26,"")</f>
        <v/>
      </c>
      <c r="B409" t="str">
        <f>IF(SUM('A3.2'!P427:T427)=5,'Angaben KH-Standort'!$D$27,"")</f>
        <v/>
      </c>
      <c r="C409" t="str">
        <f>IF(SUM('A3.2'!P427:T427)=5,'Angaben KH-Standort'!$D$13,"")</f>
        <v/>
      </c>
      <c r="D409" t="str">
        <f>IF(SUM('A3.2'!P427:T427)=5,'A1'!$F422,"")</f>
        <v/>
      </c>
      <c r="E409" t="str">
        <f>IF(SUM('A3.2'!P427:T427)=5,'A3.2'!C427,"")</f>
        <v/>
      </c>
      <c r="F409" t="str">
        <f>IF(SUM('A3.2'!P427:T427)=5,'A3.2'!D427,"")</f>
        <v/>
      </c>
      <c r="G409" s="194" t="str">
        <f>IF(SUM('A3.2'!P427:T427)=5,'A3.2'!E427,"")</f>
        <v/>
      </c>
      <c r="H409" t="str">
        <f>IF(SUM('A3.2'!P427:T427)=5,'A3.2'!F427,"")</f>
        <v/>
      </c>
      <c r="I409" t="str">
        <f>IF(SUM('A3.2'!P427:T427)=5,'A3.2'!G427,"")</f>
        <v/>
      </c>
    </row>
    <row r="410" spans="1:9" x14ac:dyDescent="0.25">
      <c r="A410" t="str">
        <f>IF(SUM('A3.2'!P428:T428)=5,'Angaben KH-Standort'!$D$26,"")</f>
        <v/>
      </c>
      <c r="B410" t="str">
        <f>IF(SUM('A3.2'!P428:T428)=5,'Angaben KH-Standort'!$D$27,"")</f>
        <v/>
      </c>
      <c r="C410" t="str">
        <f>IF(SUM('A3.2'!P428:T428)=5,'Angaben KH-Standort'!$D$13,"")</f>
        <v/>
      </c>
      <c r="D410" t="str">
        <f>IF(SUM('A3.2'!P428:T428)=5,'A1'!$F423,"")</f>
        <v/>
      </c>
      <c r="E410" t="str">
        <f>IF(SUM('A3.2'!P428:T428)=5,'A3.2'!C428,"")</f>
        <v/>
      </c>
      <c r="F410" t="str">
        <f>IF(SUM('A3.2'!P428:T428)=5,'A3.2'!D428,"")</f>
        <v/>
      </c>
      <c r="G410" s="194" t="str">
        <f>IF(SUM('A3.2'!P428:T428)=5,'A3.2'!E428,"")</f>
        <v/>
      </c>
      <c r="H410" t="str">
        <f>IF(SUM('A3.2'!P428:T428)=5,'A3.2'!F428,"")</f>
        <v/>
      </c>
      <c r="I410" t="str">
        <f>IF(SUM('A3.2'!P428:T428)=5,'A3.2'!G428,"")</f>
        <v/>
      </c>
    </row>
    <row r="411" spans="1:9" x14ac:dyDescent="0.25">
      <c r="A411" t="str">
        <f>IF(SUM('A3.2'!P429:T429)=5,'Angaben KH-Standort'!$D$26,"")</f>
        <v/>
      </c>
      <c r="B411" t="str">
        <f>IF(SUM('A3.2'!P429:T429)=5,'Angaben KH-Standort'!$D$27,"")</f>
        <v/>
      </c>
      <c r="C411" t="str">
        <f>IF(SUM('A3.2'!P429:T429)=5,'Angaben KH-Standort'!$D$13,"")</f>
        <v/>
      </c>
      <c r="D411" t="str">
        <f>IF(SUM('A3.2'!P429:T429)=5,'A1'!$F424,"")</f>
        <v/>
      </c>
      <c r="E411" t="str">
        <f>IF(SUM('A3.2'!P429:T429)=5,'A3.2'!C429,"")</f>
        <v/>
      </c>
      <c r="F411" t="str">
        <f>IF(SUM('A3.2'!P429:T429)=5,'A3.2'!D429,"")</f>
        <v/>
      </c>
      <c r="G411" s="194" t="str">
        <f>IF(SUM('A3.2'!P429:T429)=5,'A3.2'!E429,"")</f>
        <v/>
      </c>
      <c r="H411" t="str">
        <f>IF(SUM('A3.2'!P429:T429)=5,'A3.2'!F429,"")</f>
        <v/>
      </c>
      <c r="I411" t="str">
        <f>IF(SUM('A3.2'!P429:T429)=5,'A3.2'!G429,"")</f>
        <v/>
      </c>
    </row>
    <row r="412" spans="1:9" x14ac:dyDescent="0.25">
      <c r="A412" t="str">
        <f>IF(SUM('A3.2'!P430:T430)=5,'Angaben KH-Standort'!$D$26,"")</f>
        <v/>
      </c>
      <c r="B412" t="str">
        <f>IF(SUM('A3.2'!P430:T430)=5,'Angaben KH-Standort'!$D$27,"")</f>
        <v/>
      </c>
      <c r="C412" t="str">
        <f>IF(SUM('A3.2'!P430:T430)=5,'Angaben KH-Standort'!$D$13,"")</f>
        <v/>
      </c>
      <c r="D412" t="str">
        <f>IF(SUM('A3.2'!P430:T430)=5,'A1'!$F425,"")</f>
        <v/>
      </c>
      <c r="E412" t="str">
        <f>IF(SUM('A3.2'!P430:T430)=5,'A3.2'!C430,"")</f>
        <v/>
      </c>
      <c r="F412" t="str">
        <f>IF(SUM('A3.2'!P430:T430)=5,'A3.2'!D430,"")</f>
        <v/>
      </c>
      <c r="G412" s="194" t="str">
        <f>IF(SUM('A3.2'!P430:T430)=5,'A3.2'!E430,"")</f>
        <v/>
      </c>
      <c r="H412" t="str">
        <f>IF(SUM('A3.2'!P430:T430)=5,'A3.2'!F430,"")</f>
        <v/>
      </c>
      <c r="I412" t="str">
        <f>IF(SUM('A3.2'!P430:T430)=5,'A3.2'!G430,"")</f>
        <v/>
      </c>
    </row>
    <row r="413" spans="1:9" x14ac:dyDescent="0.25">
      <c r="A413" t="str">
        <f>IF(SUM('A3.2'!P431:T431)=5,'Angaben KH-Standort'!$D$26,"")</f>
        <v/>
      </c>
      <c r="B413" t="str">
        <f>IF(SUM('A3.2'!P431:T431)=5,'Angaben KH-Standort'!$D$27,"")</f>
        <v/>
      </c>
      <c r="C413" t="str">
        <f>IF(SUM('A3.2'!P431:T431)=5,'Angaben KH-Standort'!$D$13,"")</f>
        <v/>
      </c>
      <c r="D413" t="str">
        <f>IF(SUM('A3.2'!P431:T431)=5,'A1'!$F426,"")</f>
        <v/>
      </c>
      <c r="E413" t="str">
        <f>IF(SUM('A3.2'!P431:T431)=5,'A3.2'!C431,"")</f>
        <v/>
      </c>
      <c r="F413" t="str">
        <f>IF(SUM('A3.2'!P431:T431)=5,'A3.2'!D431,"")</f>
        <v/>
      </c>
      <c r="G413" s="194" t="str">
        <f>IF(SUM('A3.2'!P431:T431)=5,'A3.2'!E431,"")</f>
        <v/>
      </c>
      <c r="H413" t="str">
        <f>IF(SUM('A3.2'!P431:T431)=5,'A3.2'!F431,"")</f>
        <v/>
      </c>
      <c r="I413" t="str">
        <f>IF(SUM('A3.2'!P431:T431)=5,'A3.2'!G431,"")</f>
        <v/>
      </c>
    </row>
    <row r="414" spans="1:9" x14ac:dyDescent="0.25">
      <c r="A414" t="str">
        <f>IF(SUM('A3.2'!P432:T432)=5,'Angaben KH-Standort'!$D$26,"")</f>
        <v/>
      </c>
      <c r="B414" t="str">
        <f>IF(SUM('A3.2'!P432:T432)=5,'Angaben KH-Standort'!$D$27,"")</f>
        <v/>
      </c>
      <c r="C414" t="str">
        <f>IF(SUM('A3.2'!P432:T432)=5,'Angaben KH-Standort'!$D$13,"")</f>
        <v/>
      </c>
      <c r="D414" t="str">
        <f>IF(SUM('A3.2'!P432:T432)=5,'A1'!$F427,"")</f>
        <v/>
      </c>
      <c r="E414" t="str">
        <f>IF(SUM('A3.2'!P432:T432)=5,'A3.2'!C432,"")</f>
        <v/>
      </c>
      <c r="F414" t="str">
        <f>IF(SUM('A3.2'!P432:T432)=5,'A3.2'!D432,"")</f>
        <v/>
      </c>
      <c r="G414" s="194" t="str">
        <f>IF(SUM('A3.2'!P432:T432)=5,'A3.2'!E432,"")</f>
        <v/>
      </c>
      <c r="H414" t="str">
        <f>IF(SUM('A3.2'!P432:T432)=5,'A3.2'!F432,"")</f>
        <v/>
      </c>
      <c r="I414" t="str">
        <f>IF(SUM('A3.2'!P432:T432)=5,'A3.2'!G432,"")</f>
        <v/>
      </c>
    </row>
    <row r="415" spans="1:9" x14ac:dyDescent="0.25">
      <c r="A415" t="str">
        <f>IF(SUM('A3.2'!P433:T433)=5,'Angaben KH-Standort'!$D$26,"")</f>
        <v/>
      </c>
      <c r="B415" t="str">
        <f>IF(SUM('A3.2'!P433:T433)=5,'Angaben KH-Standort'!$D$27,"")</f>
        <v/>
      </c>
      <c r="C415" t="str">
        <f>IF(SUM('A3.2'!P433:T433)=5,'Angaben KH-Standort'!$D$13,"")</f>
        <v/>
      </c>
      <c r="D415" t="str">
        <f>IF(SUM('A3.2'!P433:T433)=5,'A1'!$F428,"")</f>
        <v/>
      </c>
      <c r="E415" t="str">
        <f>IF(SUM('A3.2'!P433:T433)=5,'A3.2'!C433,"")</f>
        <v/>
      </c>
      <c r="F415" t="str">
        <f>IF(SUM('A3.2'!P433:T433)=5,'A3.2'!D433,"")</f>
        <v/>
      </c>
      <c r="G415" s="194" t="str">
        <f>IF(SUM('A3.2'!P433:T433)=5,'A3.2'!E433,"")</f>
        <v/>
      </c>
      <c r="H415" t="str">
        <f>IF(SUM('A3.2'!P433:T433)=5,'A3.2'!F433,"")</f>
        <v/>
      </c>
      <c r="I415" t="str">
        <f>IF(SUM('A3.2'!P433:T433)=5,'A3.2'!G433,"")</f>
        <v/>
      </c>
    </row>
    <row r="416" spans="1:9" x14ac:dyDescent="0.25">
      <c r="A416" t="str">
        <f>IF(SUM('A3.2'!P434:T434)=5,'Angaben KH-Standort'!$D$26,"")</f>
        <v/>
      </c>
      <c r="B416" t="str">
        <f>IF(SUM('A3.2'!P434:T434)=5,'Angaben KH-Standort'!$D$27,"")</f>
        <v/>
      </c>
      <c r="C416" t="str">
        <f>IF(SUM('A3.2'!P434:T434)=5,'Angaben KH-Standort'!$D$13,"")</f>
        <v/>
      </c>
      <c r="D416" t="str">
        <f>IF(SUM('A3.2'!P434:T434)=5,'A1'!$F429,"")</f>
        <v/>
      </c>
      <c r="E416" t="str">
        <f>IF(SUM('A3.2'!P434:T434)=5,'A3.2'!C434,"")</f>
        <v/>
      </c>
      <c r="F416" t="str">
        <f>IF(SUM('A3.2'!P434:T434)=5,'A3.2'!D434,"")</f>
        <v/>
      </c>
      <c r="G416" s="194" t="str">
        <f>IF(SUM('A3.2'!P434:T434)=5,'A3.2'!E434,"")</f>
        <v/>
      </c>
      <c r="H416" t="str">
        <f>IF(SUM('A3.2'!P434:T434)=5,'A3.2'!F434,"")</f>
        <v/>
      </c>
      <c r="I416" t="str">
        <f>IF(SUM('A3.2'!P434:T434)=5,'A3.2'!G434,"")</f>
        <v/>
      </c>
    </row>
    <row r="417" spans="1:9" x14ac:dyDescent="0.25">
      <c r="A417" t="str">
        <f>IF(SUM('A3.2'!P435:T435)=5,'Angaben KH-Standort'!$D$26,"")</f>
        <v/>
      </c>
      <c r="B417" t="str">
        <f>IF(SUM('A3.2'!P435:T435)=5,'Angaben KH-Standort'!$D$27,"")</f>
        <v/>
      </c>
      <c r="C417" t="str">
        <f>IF(SUM('A3.2'!P435:T435)=5,'Angaben KH-Standort'!$D$13,"")</f>
        <v/>
      </c>
      <c r="D417" t="str">
        <f>IF(SUM('A3.2'!P435:T435)=5,'A1'!$F430,"")</f>
        <v/>
      </c>
      <c r="E417" t="str">
        <f>IF(SUM('A3.2'!P435:T435)=5,'A3.2'!C435,"")</f>
        <v/>
      </c>
      <c r="F417" t="str">
        <f>IF(SUM('A3.2'!P435:T435)=5,'A3.2'!D435,"")</f>
        <v/>
      </c>
      <c r="G417" s="194" t="str">
        <f>IF(SUM('A3.2'!P435:T435)=5,'A3.2'!E435,"")</f>
        <v/>
      </c>
      <c r="H417" t="str">
        <f>IF(SUM('A3.2'!P435:T435)=5,'A3.2'!F435,"")</f>
        <v/>
      </c>
      <c r="I417" t="str">
        <f>IF(SUM('A3.2'!P435:T435)=5,'A3.2'!G435,"")</f>
        <v/>
      </c>
    </row>
    <row r="418" spans="1:9" x14ac:dyDescent="0.25">
      <c r="A418" t="str">
        <f>IF(SUM('A3.2'!P436:T436)=5,'Angaben KH-Standort'!$D$26,"")</f>
        <v/>
      </c>
      <c r="B418" t="str">
        <f>IF(SUM('A3.2'!P436:T436)=5,'Angaben KH-Standort'!$D$27,"")</f>
        <v/>
      </c>
      <c r="C418" t="str">
        <f>IF(SUM('A3.2'!P436:T436)=5,'Angaben KH-Standort'!$D$13,"")</f>
        <v/>
      </c>
      <c r="D418" t="str">
        <f>IF(SUM('A3.2'!P436:T436)=5,'A1'!$F431,"")</f>
        <v/>
      </c>
      <c r="E418" t="str">
        <f>IF(SUM('A3.2'!P436:T436)=5,'A3.2'!C436,"")</f>
        <v/>
      </c>
      <c r="F418" t="str">
        <f>IF(SUM('A3.2'!P436:T436)=5,'A3.2'!D436,"")</f>
        <v/>
      </c>
      <c r="G418" s="194" t="str">
        <f>IF(SUM('A3.2'!P436:T436)=5,'A3.2'!E436,"")</f>
        <v/>
      </c>
      <c r="H418" t="str">
        <f>IF(SUM('A3.2'!P436:T436)=5,'A3.2'!F436,"")</f>
        <v/>
      </c>
      <c r="I418" t="str">
        <f>IF(SUM('A3.2'!P436:T436)=5,'A3.2'!G436,"")</f>
        <v/>
      </c>
    </row>
    <row r="419" spans="1:9" x14ac:dyDescent="0.25">
      <c r="A419" t="str">
        <f>IF(SUM('A3.2'!P437:T437)=5,'Angaben KH-Standort'!$D$26,"")</f>
        <v/>
      </c>
      <c r="B419" t="str">
        <f>IF(SUM('A3.2'!P437:T437)=5,'Angaben KH-Standort'!$D$27,"")</f>
        <v/>
      </c>
      <c r="C419" t="str">
        <f>IF(SUM('A3.2'!P437:T437)=5,'Angaben KH-Standort'!$D$13,"")</f>
        <v/>
      </c>
      <c r="D419" t="str">
        <f>IF(SUM('A3.2'!P437:T437)=5,'A1'!$F432,"")</f>
        <v/>
      </c>
      <c r="E419" t="str">
        <f>IF(SUM('A3.2'!P437:T437)=5,'A3.2'!C437,"")</f>
        <v/>
      </c>
      <c r="F419" t="str">
        <f>IF(SUM('A3.2'!P437:T437)=5,'A3.2'!D437,"")</f>
        <v/>
      </c>
      <c r="G419" s="194" t="str">
        <f>IF(SUM('A3.2'!P437:T437)=5,'A3.2'!E437,"")</f>
        <v/>
      </c>
      <c r="H419" t="str">
        <f>IF(SUM('A3.2'!P437:T437)=5,'A3.2'!F437,"")</f>
        <v/>
      </c>
      <c r="I419" t="str">
        <f>IF(SUM('A3.2'!P437:T437)=5,'A3.2'!G437,"")</f>
        <v/>
      </c>
    </row>
    <row r="420" spans="1:9" x14ac:dyDescent="0.25">
      <c r="A420" t="str">
        <f>IF(SUM('A3.2'!P438:T438)=5,'Angaben KH-Standort'!$D$26,"")</f>
        <v/>
      </c>
      <c r="B420" t="str">
        <f>IF(SUM('A3.2'!P438:T438)=5,'Angaben KH-Standort'!$D$27,"")</f>
        <v/>
      </c>
      <c r="C420" t="str">
        <f>IF(SUM('A3.2'!P438:T438)=5,'Angaben KH-Standort'!$D$13,"")</f>
        <v/>
      </c>
      <c r="D420" t="str">
        <f>IF(SUM('A3.2'!P438:T438)=5,'A1'!$F433,"")</f>
        <v/>
      </c>
      <c r="E420" t="str">
        <f>IF(SUM('A3.2'!P438:T438)=5,'A3.2'!C438,"")</f>
        <v/>
      </c>
      <c r="F420" t="str">
        <f>IF(SUM('A3.2'!P438:T438)=5,'A3.2'!D438,"")</f>
        <v/>
      </c>
      <c r="G420" s="194" t="str">
        <f>IF(SUM('A3.2'!P438:T438)=5,'A3.2'!E438,"")</f>
        <v/>
      </c>
      <c r="H420" t="str">
        <f>IF(SUM('A3.2'!P438:T438)=5,'A3.2'!F438,"")</f>
        <v/>
      </c>
      <c r="I420" t="str">
        <f>IF(SUM('A3.2'!P438:T438)=5,'A3.2'!G438,"")</f>
        <v/>
      </c>
    </row>
    <row r="421" spans="1:9" x14ac:dyDescent="0.25">
      <c r="A421" t="str">
        <f>IF(SUM('A3.2'!P439:T439)=5,'Angaben KH-Standort'!$D$26,"")</f>
        <v/>
      </c>
      <c r="B421" t="str">
        <f>IF(SUM('A3.2'!P439:T439)=5,'Angaben KH-Standort'!$D$27,"")</f>
        <v/>
      </c>
      <c r="C421" t="str">
        <f>IF(SUM('A3.2'!P439:T439)=5,'Angaben KH-Standort'!$D$13,"")</f>
        <v/>
      </c>
      <c r="D421" t="str">
        <f>IF(SUM('A3.2'!P439:T439)=5,'A1'!$F434,"")</f>
        <v/>
      </c>
      <c r="E421" t="str">
        <f>IF(SUM('A3.2'!P439:T439)=5,'A3.2'!C439,"")</f>
        <v/>
      </c>
      <c r="F421" t="str">
        <f>IF(SUM('A3.2'!P439:T439)=5,'A3.2'!D439,"")</f>
        <v/>
      </c>
      <c r="G421" s="194" t="str">
        <f>IF(SUM('A3.2'!P439:T439)=5,'A3.2'!E439,"")</f>
        <v/>
      </c>
      <c r="H421" t="str">
        <f>IF(SUM('A3.2'!P439:T439)=5,'A3.2'!F439,"")</f>
        <v/>
      </c>
      <c r="I421" t="str">
        <f>IF(SUM('A3.2'!P439:T439)=5,'A3.2'!G439,"")</f>
        <v/>
      </c>
    </row>
    <row r="422" spans="1:9" x14ac:dyDescent="0.25">
      <c r="A422" t="str">
        <f>IF(SUM('A3.2'!P440:T440)=5,'Angaben KH-Standort'!$D$26,"")</f>
        <v/>
      </c>
      <c r="B422" t="str">
        <f>IF(SUM('A3.2'!P440:T440)=5,'Angaben KH-Standort'!$D$27,"")</f>
        <v/>
      </c>
      <c r="C422" t="str">
        <f>IF(SUM('A3.2'!P440:T440)=5,'Angaben KH-Standort'!$D$13,"")</f>
        <v/>
      </c>
      <c r="D422" t="str">
        <f>IF(SUM('A3.2'!P440:T440)=5,'A1'!$F435,"")</f>
        <v/>
      </c>
      <c r="E422" t="str">
        <f>IF(SUM('A3.2'!P440:T440)=5,'A3.2'!C440,"")</f>
        <v/>
      </c>
      <c r="F422" t="str">
        <f>IF(SUM('A3.2'!P440:T440)=5,'A3.2'!D440,"")</f>
        <v/>
      </c>
      <c r="G422" s="194" t="str">
        <f>IF(SUM('A3.2'!P440:T440)=5,'A3.2'!E440,"")</f>
        <v/>
      </c>
      <c r="H422" t="str">
        <f>IF(SUM('A3.2'!P440:T440)=5,'A3.2'!F440,"")</f>
        <v/>
      </c>
      <c r="I422" t="str">
        <f>IF(SUM('A3.2'!P440:T440)=5,'A3.2'!G440,"")</f>
        <v/>
      </c>
    </row>
    <row r="423" spans="1:9" x14ac:dyDescent="0.25">
      <c r="A423" t="str">
        <f>IF(SUM('A3.2'!P441:T441)=5,'Angaben KH-Standort'!$D$26,"")</f>
        <v/>
      </c>
      <c r="B423" t="str">
        <f>IF(SUM('A3.2'!P441:T441)=5,'Angaben KH-Standort'!$D$27,"")</f>
        <v/>
      </c>
      <c r="C423" t="str">
        <f>IF(SUM('A3.2'!P441:T441)=5,'Angaben KH-Standort'!$D$13,"")</f>
        <v/>
      </c>
      <c r="D423" t="str">
        <f>IF(SUM('A3.2'!P441:T441)=5,'A1'!$F436,"")</f>
        <v/>
      </c>
      <c r="E423" t="str">
        <f>IF(SUM('A3.2'!P441:T441)=5,'A3.2'!C441,"")</f>
        <v/>
      </c>
      <c r="F423" t="str">
        <f>IF(SUM('A3.2'!P441:T441)=5,'A3.2'!D441,"")</f>
        <v/>
      </c>
      <c r="G423" s="194" t="str">
        <f>IF(SUM('A3.2'!P441:T441)=5,'A3.2'!E441,"")</f>
        <v/>
      </c>
      <c r="H423" t="str">
        <f>IF(SUM('A3.2'!P441:T441)=5,'A3.2'!F441,"")</f>
        <v/>
      </c>
      <c r="I423" t="str">
        <f>IF(SUM('A3.2'!P441:T441)=5,'A3.2'!G441,"")</f>
        <v/>
      </c>
    </row>
    <row r="424" spans="1:9" x14ac:dyDescent="0.25">
      <c r="A424" t="str">
        <f>IF(SUM('A3.2'!P442:T442)=5,'Angaben KH-Standort'!$D$26,"")</f>
        <v/>
      </c>
      <c r="B424" t="str">
        <f>IF(SUM('A3.2'!P442:T442)=5,'Angaben KH-Standort'!$D$27,"")</f>
        <v/>
      </c>
      <c r="C424" t="str">
        <f>IF(SUM('A3.2'!P442:T442)=5,'Angaben KH-Standort'!$D$13,"")</f>
        <v/>
      </c>
      <c r="D424" t="str">
        <f>IF(SUM('A3.2'!P442:T442)=5,'A1'!$F437,"")</f>
        <v/>
      </c>
      <c r="E424" t="str">
        <f>IF(SUM('A3.2'!P442:T442)=5,'A3.2'!C442,"")</f>
        <v/>
      </c>
      <c r="F424" t="str">
        <f>IF(SUM('A3.2'!P442:T442)=5,'A3.2'!D442,"")</f>
        <v/>
      </c>
      <c r="G424" s="194" t="str">
        <f>IF(SUM('A3.2'!P442:T442)=5,'A3.2'!E442,"")</f>
        <v/>
      </c>
      <c r="H424" t="str">
        <f>IF(SUM('A3.2'!P442:T442)=5,'A3.2'!F442,"")</f>
        <v/>
      </c>
      <c r="I424" t="str">
        <f>IF(SUM('A3.2'!P442:T442)=5,'A3.2'!G442,"")</f>
        <v/>
      </c>
    </row>
    <row r="425" spans="1:9" x14ac:dyDescent="0.25">
      <c r="A425" t="str">
        <f>IF(SUM('A3.2'!P443:T443)=5,'Angaben KH-Standort'!$D$26,"")</f>
        <v/>
      </c>
      <c r="B425" t="str">
        <f>IF(SUM('A3.2'!P443:T443)=5,'Angaben KH-Standort'!$D$27,"")</f>
        <v/>
      </c>
      <c r="C425" t="str">
        <f>IF(SUM('A3.2'!P443:T443)=5,'Angaben KH-Standort'!$D$13,"")</f>
        <v/>
      </c>
      <c r="D425" t="str">
        <f>IF(SUM('A3.2'!P443:T443)=5,'A1'!$F438,"")</f>
        <v/>
      </c>
      <c r="E425" t="str">
        <f>IF(SUM('A3.2'!P443:T443)=5,'A3.2'!C443,"")</f>
        <v/>
      </c>
      <c r="F425" t="str">
        <f>IF(SUM('A3.2'!P443:T443)=5,'A3.2'!D443,"")</f>
        <v/>
      </c>
      <c r="G425" s="194" t="str">
        <f>IF(SUM('A3.2'!P443:T443)=5,'A3.2'!E443,"")</f>
        <v/>
      </c>
      <c r="H425" t="str">
        <f>IF(SUM('A3.2'!P443:T443)=5,'A3.2'!F443,"")</f>
        <v/>
      </c>
      <c r="I425" t="str">
        <f>IF(SUM('A3.2'!P443:T443)=5,'A3.2'!G443,"")</f>
        <v/>
      </c>
    </row>
    <row r="426" spans="1:9" x14ac:dyDescent="0.25">
      <c r="A426" t="str">
        <f>IF(SUM('A3.2'!P444:T444)=5,'Angaben KH-Standort'!$D$26,"")</f>
        <v/>
      </c>
      <c r="B426" t="str">
        <f>IF(SUM('A3.2'!P444:T444)=5,'Angaben KH-Standort'!$D$27,"")</f>
        <v/>
      </c>
      <c r="C426" t="str">
        <f>IF(SUM('A3.2'!P444:T444)=5,'Angaben KH-Standort'!$D$13,"")</f>
        <v/>
      </c>
      <c r="D426" t="str">
        <f>IF(SUM('A3.2'!P444:T444)=5,'A1'!$F439,"")</f>
        <v/>
      </c>
      <c r="E426" t="str">
        <f>IF(SUM('A3.2'!P444:T444)=5,'A3.2'!C444,"")</f>
        <v/>
      </c>
      <c r="F426" t="str">
        <f>IF(SUM('A3.2'!P444:T444)=5,'A3.2'!D444,"")</f>
        <v/>
      </c>
      <c r="G426" s="194" t="str">
        <f>IF(SUM('A3.2'!P444:T444)=5,'A3.2'!E444,"")</f>
        <v/>
      </c>
      <c r="H426" t="str">
        <f>IF(SUM('A3.2'!P444:T444)=5,'A3.2'!F444,"")</f>
        <v/>
      </c>
      <c r="I426" t="str">
        <f>IF(SUM('A3.2'!P444:T444)=5,'A3.2'!G444,"")</f>
        <v/>
      </c>
    </row>
    <row r="427" spans="1:9" x14ac:dyDescent="0.25">
      <c r="A427" t="str">
        <f>IF(SUM('A3.2'!P445:T445)=5,'Angaben KH-Standort'!$D$26,"")</f>
        <v/>
      </c>
      <c r="B427" t="str">
        <f>IF(SUM('A3.2'!P445:T445)=5,'Angaben KH-Standort'!$D$27,"")</f>
        <v/>
      </c>
      <c r="C427" t="str">
        <f>IF(SUM('A3.2'!P445:T445)=5,'Angaben KH-Standort'!$D$13,"")</f>
        <v/>
      </c>
      <c r="D427" t="str">
        <f>IF(SUM('A3.2'!P445:T445)=5,'A1'!$F440,"")</f>
        <v/>
      </c>
      <c r="E427" t="str">
        <f>IF(SUM('A3.2'!P445:T445)=5,'A3.2'!C445,"")</f>
        <v/>
      </c>
      <c r="F427" t="str">
        <f>IF(SUM('A3.2'!P445:T445)=5,'A3.2'!D445,"")</f>
        <v/>
      </c>
      <c r="G427" s="194" t="str">
        <f>IF(SUM('A3.2'!P445:T445)=5,'A3.2'!E445,"")</f>
        <v/>
      </c>
      <c r="H427" t="str">
        <f>IF(SUM('A3.2'!P445:T445)=5,'A3.2'!F445,"")</f>
        <v/>
      </c>
      <c r="I427" t="str">
        <f>IF(SUM('A3.2'!P445:T445)=5,'A3.2'!G445,"")</f>
        <v/>
      </c>
    </row>
    <row r="428" spans="1:9" x14ac:dyDescent="0.25">
      <c r="A428" t="str">
        <f>IF(SUM('A3.2'!P446:T446)=5,'Angaben KH-Standort'!$D$26,"")</f>
        <v/>
      </c>
      <c r="B428" t="str">
        <f>IF(SUM('A3.2'!P446:T446)=5,'Angaben KH-Standort'!$D$27,"")</f>
        <v/>
      </c>
      <c r="C428" t="str">
        <f>IF(SUM('A3.2'!P446:T446)=5,'Angaben KH-Standort'!$D$13,"")</f>
        <v/>
      </c>
      <c r="D428" t="str">
        <f>IF(SUM('A3.2'!P446:T446)=5,'A1'!$F441,"")</f>
        <v/>
      </c>
      <c r="E428" t="str">
        <f>IF(SUM('A3.2'!P446:T446)=5,'A3.2'!C446,"")</f>
        <v/>
      </c>
      <c r="F428" t="str">
        <f>IF(SUM('A3.2'!P446:T446)=5,'A3.2'!D446,"")</f>
        <v/>
      </c>
      <c r="G428" s="194" t="str">
        <f>IF(SUM('A3.2'!P446:T446)=5,'A3.2'!E446,"")</f>
        <v/>
      </c>
      <c r="H428" t="str">
        <f>IF(SUM('A3.2'!P446:T446)=5,'A3.2'!F446,"")</f>
        <v/>
      </c>
      <c r="I428" t="str">
        <f>IF(SUM('A3.2'!P446:T446)=5,'A3.2'!G446,"")</f>
        <v/>
      </c>
    </row>
    <row r="429" spans="1:9" x14ac:dyDescent="0.25">
      <c r="A429" t="str">
        <f>IF(SUM('A3.2'!P447:T447)=5,'Angaben KH-Standort'!$D$26,"")</f>
        <v/>
      </c>
      <c r="B429" t="str">
        <f>IF(SUM('A3.2'!P447:T447)=5,'Angaben KH-Standort'!$D$27,"")</f>
        <v/>
      </c>
      <c r="C429" t="str">
        <f>IF(SUM('A3.2'!P447:T447)=5,'Angaben KH-Standort'!$D$13,"")</f>
        <v/>
      </c>
      <c r="D429" t="str">
        <f>IF(SUM('A3.2'!P447:T447)=5,'A1'!$F442,"")</f>
        <v/>
      </c>
      <c r="E429" t="str">
        <f>IF(SUM('A3.2'!P447:T447)=5,'A3.2'!C447,"")</f>
        <v/>
      </c>
      <c r="F429" t="str">
        <f>IF(SUM('A3.2'!P447:T447)=5,'A3.2'!D447,"")</f>
        <v/>
      </c>
      <c r="G429" s="194" t="str">
        <f>IF(SUM('A3.2'!P447:T447)=5,'A3.2'!E447,"")</f>
        <v/>
      </c>
      <c r="H429" t="str">
        <f>IF(SUM('A3.2'!P447:T447)=5,'A3.2'!F447,"")</f>
        <v/>
      </c>
      <c r="I429" t="str">
        <f>IF(SUM('A3.2'!P447:T447)=5,'A3.2'!G447,"")</f>
        <v/>
      </c>
    </row>
    <row r="430" spans="1:9" x14ac:dyDescent="0.25">
      <c r="A430" t="str">
        <f>IF(SUM('A3.2'!P448:T448)=5,'Angaben KH-Standort'!$D$26,"")</f>
        <v/>
      </c>
      <c r="B430" t="str">
        <f>IF(SUM('A3.2'!P448:T448)=5,'Angaben KH-Standort'!$D$27,"")</f>
        <v/>
      </c>
      <c r="C430" t="str">
        <f>IF(SUM('A3.2'!P448:T448)=5,'Angaben KH-Standort'!$D$13,"")</f>
        <v/>
      </c>
      <c r="D430" t="str">
        <f>IF(SUM('A3.2'!P448:T448)=5,'A1'!$F443,"")</f>
        <v/>
      </c>
      <c r="E430" t="str">
        <f>IF(SUM('A3.2'!P448:T448)=5,'A3.2'!C448,"")</f>
        <v/>
      </c>
      <c r="F430" t="str">
        <f>IF(SUM('A3.2'!P448:T448)=5,'A3.2'!D448,"")</f>
        <v/>
      </c>
      <c r="G430" s="194" t="str">
        <f>IF(SUM('A3.2'!P448:T448)=5,'A3.2'!E448,"")</f>
        <v/>
      </c>
      <c r="H430" t="str">
        <f>IF(SUM('A3.2'!P448:T448)=5,'A3.2'!F448,"")</f>
        <v/>
      </c>
      <c r="I430" t="str">
        <f>IF(SUM('A3.2'!P448:T448)=5,'A3.2'!G448,"")</f>
        <v/>
      </c>
    </row>
    <row r="431" spans="1:9" x14ac:dyDescent="0.25">
      <c r="A431" t="str">
        <f>IF(SUM('A3.2'!P449:T449)=5,'Angaben KH-Standort'!$D$26,"")</f>
        <v/>
      </c>
      <c r="B431" t="str">
        <f>IF(SUM('A3.2'!P449:T449)=5,'Angaben KH-Standort'!$D$27,"")</f>
        <v/>
      </c>
      <c r="C431" t="str">
        <f>IF(SUM('A3.2'!P449:T449)=5,'Angaben KH-Standort'!$D$13,"")</f>
        <v/>
      </c>
      <c r="D431" t="str">
        <f>IF(SUM('A3.2'!P449:T449)=5,'A1'!$F444,"")</f>
        <v/>
      </c>
      <c r="E431" t="str">
        <f>IF(SUM('A3.2'!P449:T449)=5,'A3.2'!C449,"")</f>
        <v/>
      </c>
      <c r="F431" t="str">
        <f>IF(SUM('A3.2'!P449:T449)=5,'A3.2'!D449,"")</f>
        <v/>
      </c>
      <c r="G431" s="194" t="str">
        <f>IF(SUM('A3.2'!P449:T449)=5,'A3.2'!E449,"")</f>
        <v/>
      </c>
      <c r="H431" t="str">
        <f>IF(SUM('A3.2'!P449:T449)=5,'A3.2'!F449,"")</f>
        <v/>
      </c>
      <c r="I431" t="str">
        <f>IF(SUM('A3.2'!P449:T449)=5,'A3.2'!G449,"")</f>
        <v/>
      </c>
    </row>
    <row r="432" spans="1:9" x14ac:dyDescent="0.25">
      <c r="A432" t="str">
        <f>IF(SUM('A3.2'!P450:T450)=5,'Angaben KH-Standort'!$D$26,"")</f>
        <v/>
      </c>
      <c r="B432" t="str">
        <f>IF(SUM('A3.2'!P450:T450)=5,'Angaben KH-Standort'!$D$27,"")</f>
        <v/>
      </c>
      <c r="C432" t="str">
        <f>IF(SUM('A3.2'!P450:T450)=5,'Angaben KH-Standort'!$D$13,"")</f>
        <v/>
      </c>
      <c r="D432" t="str">
        <f>IF(SUM('A3.2'!P450:T450)=5,'A1'!$F445,"")</f>
        <v/>
      </c>
      <c r="E432" t="str">
        <f>IF(SUM('A3.2'!P450:T450)=5,'A3.2'!C450,"")</f>
        <v/>
      </c>
      <c r="F432" t="str">
        <f>IF(SUM('A3.2'!P450:T450)=5,'A3.2'!D450,"")</f>
        <v/>
      </c>
      <c r="G432" s="194" t="str">
        <f>IF(SUM('A3.2'!P450:T450)=5,'A3.2'!E450,"")</f>
        <v/>
      </c>
      <c r="H432" t="str">
        <f>IF(SUM('A3.2'!P450:T450)=5,'A3.2'!F450,"")</f>
        <v/>
      </c>
      <c r="I432" t="str">
        <f>IF(SUM('A3.2'!P450:T450)=5,'A3.2'!G450,"")</f>
        <v/>
      </c>
    </row>
    <row r="433" spans="1:9" x14ac:dyDescent="0.25">
      <c r="A433" t="str">
        <f>IF(SUM('A3.2'!P451:T451)=5,'Angaben KH-Standort'!$D$26,"")</f>
        <v/>
      </c>
      <c r="B433" t="str">
        <f>IF(SUM('A3.2'!P451:T451)=5,'Angaben KH-Standort'!$D$27,"")</f>
        <v/>
      </c>
      <c r="C433" t="str">
        <f>IF(SUM('A3.2'!P451:T451)=5,'Angaben KH-Standort'!$D$13,"")</f>
        <v/>
      </c>
      <c r="D433" t="str">
        <f>IF(SUM('A3.2'!P451:T451)=5,'A1'!$F446,"")</f>
        <v/>
      </c>
      <c r="E433" t="str">
        <f>IF(SUM('A3.2'!P451:T451)=5,'A3.2'!C451,"")</f>
        <v/>
      </c>
      <c r="F433" t="str">
        <f>IF(SUM('A3.2'!P451:T451)=5,'A3.2'!D451,"")</f>
        <v/>
      </c>
      <c r="G433" s="194" t="str">
        <f>IF(SUM('A3.2'!P451:T451)=5,'A3.2'!E451,"")</f>
        <v/>
      </c>
      <c r="H433" t="str">
        <f>IF(SUM('A3.2'!P451:T451)=5,'A3.2'!F451,"")</f>
        <v/>
      </c>
      <c r="I433" t="str">
        <f>IF(SUM('A3.2'!P451:T451)=5,'A3.2'!G451,"")</f>
        <v/>
      </c>
    </row>
    <row r="434" spans="1:9" x14ac:dyDescent="0.25">
      <c r="A434" t="str">
        <f>IF(SUM('A3.2'!P452:T452)=5,'Angaben KH-Standort'!$D$26,"")</f>
        <v/>
      </c>
      <c r="B434" t="str">
        <f>IF(SUM('A3.2'!P452:T452)=5,'Angaben KH-Standort'!$D$27,"")</f>
        <v/>
      </c>
      <c r="C434" t="str">
        <f>IF(SUM('A3.2'!P452:T452)=5,'Angaben KH-Standort'!$D$13,"")</f>
        <v/>
      </c>
      <c r="D434" t="str">
        <f>IF(SUM('A3.2'!P452:T452)=5,'A1'!$F447,"")</f>
        <v/>
      </c>
      <c r="E434" t="str">
        <f>IF(SUM('A3.2'!P452:T452)=5,'A3.2'!C452,"")</f>
        <v/>
      </c>
      <c r="F434" t="str">
        <f>IF(SUM('A3.2'!P452:T452)=5,'A3.2'!D452,"")</f>
        <v/>
      </c>
      <c r="G434" s="194" t="str">
        <f>IF(SUM('A3.2'!P452:T452)=5,'A3.2'!E452,"")</f>
        <v/>
      </c>
      <c r="H434" t="str">
        <f>IF(SUM('A3.2'!P452:T452)=5,'A3.2'!F452,"")</f>
        <v/>
      </c>
      <c r="I434" t="str">
        <f>IF(SUM('A3.2'!P452:T452)=5,'A3.2'!G452,"")</f>
        <v/>
      </c>
    </row>
    <row r="435" spans="1:9" x14ac:dyDescent="0.25">
      <c r="A435" t="str">
        <f>IF(SUM('A3.2'!P453:T453)=5,'Angaben KH-Standort'!$D$26,"")</f>
        <v/>
      </c>
      <c r="B435" t="str">
        <f>IF(SUM('A3.2'!P453:T453)=5,'Angaben KH-Standort'!$D$27,"")</f>
        <v/>
      </c>
      <c r="C435" t="str">
        <f>IF(SUM('A3.2'!P453:T453)=5,'Angaben KH-Standort'!$D$13,"")</f>
        <v/>
      </c>
      <c r="D435" t="str">
        <f>IF(SUM('A3.2'!P453:T453)=5,'A1'!$F448,"")</f>
        <v/>
      </c>
      <c r="E435" t="str">
        <f>IF(SUM('A3.2'!P453:T453)=5,'A3.2'!C453,"")</f>
        <v/>
      </c>
      <c r="F435" t="str">
        <f>IF(SUM('A3.2'!P453:T453)=5,'A3.2'!D453,"")</f>
        <v/>
      </c>
      <c r="G435" s="194" t="str">
        <f>IF(SUM('A3.2'!P453:T453)=5,'A3.2'!E453,"")</f>
        <v/>
      </c>
      <c r="H435" t="str">
        <f>IF(SUM('A3.2'!P453:T453)=5,'A3.2'!F453,"")</f>
        <v/>
      </c>
      <c r="I435" t="str">
        <f>IF(SUM('A3.2'!P453:T453)=5,'A3.2'!G453,"")</f>
        <v/>
      </c>
    </row>
    <row r="436" spans="1:9" x14ac:dyDescent="0.25">
      <c r="A436" t="str">
        <f>IF(SUM('A3.2'!P454:T454)=5,'Angaben KH-Standort'!$D$26,"")</f>
        <v/>
      </c>
      <c r="B436" t="str">
        <f>IF(SUM('A3.2'!P454:T454)=5,'Angaben KH-Standort'!$D$27,"")</f>
        <v/>
      </c>
      <c r="C436" t="str">
        <f>IF(SUM('A3.2'!P454:T454)=5,'Angaben KH-Standort'!$D$13,"")</f>
        <v/>
      </c>
      <c r="D436" t="str">
        <f>IF(SUM('A3.2'!P454:T454)=5,'A1'!$F449,"")</f>
        <v/>
      </c>
      <c r="E436" t="str">
        <f>IF(SUM('A3.2'!P454:T454)=5,'A3.2'!C454,"")</f>
        <v/>
      </c>
      <c r="F436" t="str">
        <f>IF(SUM('A3.2'!P454:T454)=5,'A3.2'!D454,"")</f>
        <v/>
      </c>
      <c r="G436" s="194" t="str">
        <f>IF(SUM('A3.2'!P454:T454)=5,'A3.2'!E454,"")</f>
        <v/>
      </c>
      <c r="H436" t="str">
        <f>IF(SUM('A3.2'!P454:T454)=5,'A3.2'!F454,"")</f>
        <v/>
      </c>
      <c r="I436" t="str">
        <f>IF(SUM('A3.2'!P454:T454)=5,'A3.2'!G454,"")</f>
        <v/>
      </c>
    </row>
    <row r="437" spans="1:9" x14ac:dyDescent="0.25">
      <c r="A437" t="str">
        <f>IF(SUM('A3.2'!P455:T455)=5,'Angaben KH-Standort'!$D$26,"")</f>
        <v/>
      </c>
      <c r="B437" t="str">
        <f>IF(SUM('A3.2'!P455:T455)=5,'Angaben KH-Standort'!$D$27,"")</f>
        <v/>
      </c>
      <c r="C437" t="str">
        <f>IF(SUM('A3.2'!P455:T455)=5,'Angaben KH-Standort'!$D$13,"")</f>
        <v/>
      </c>
      <c r="D437" t="str">
        <f>IF(SUM('A3.2'!P455:T455)=5,'A1'!$F450,"")</f>
        <v/>
      </c>
      <c r="E437" t="str">
        <f>IF(SUM('A3.2'!P455:T455)=5,'A3.2'!C455,"")</f>
        <v/>
      </c>
      <c r="F437" t="str">
        <f>IF(SUM('A3.2'!P455:T455)=5,'A3.2'!D455,"")</f>
        <v/>
      </c>
      <c r="G437" s="194" t="str">
        <f>IF(SUM('A3.2'!P455:T455)=5,'A3.2'!E455,"")</f>
        <v/>
      </c>
      <c r="H437" t="str">
        <f>IF(SUM('A3.2'!P455:T455)=5,'A3.2'!F455,"")</f>
        <v/>
      </c>
      <c r="I437" t="str">
        <f>IF(SUM('A3.2'!P455:T455)=5,'A3.2'!G455,"")</f>
        <v/>
      </c>
    </row>
    <row r="438" spans="1:9" x14ac:dyDescent="0.25">
      <c r="A438" t="str">
        <f>IF(SUM('A3.2'!P456:T456)=5,'Angaben KH-Standort'!$D$26,"")</f>
        <v/>
      </c>
      <c r="B438" t="str">
        <f>IF(SUM('A3.2'!P456:T456)=5,'Angaben KH-Standort'!$D$27,"")</f>
        <v/>
      </c>
      <c r="C438" t="str">
        <f>IF(SUM('A3.2'!P456:T456)=5,'Angaben KH-Standort'!$D$13,"")</f>
        <v/>
      </c>
      <c r="D438" t="str">
        <f>IF(SUM('A3.2'!P456:T456)=5,'A1'!$F451,"")</f>
        <v/>
      </c>
      <c r="E438" t="str">
        <f>IF(SUM('A3.2'!P456:T456)=5,'A3.2'!C456,"")</f>
        <v/>
      </c>
      <c r="F438" t="str">
        <f>IF(SUM('A3.2'!P456:T456)=5,'A3.2'!D456,"")</f>
        <v/>
      </c>
      <c r="G438" s="194" t="str">
        <f>IF(SUM('A3.2'!P456:T456)=5,'A3.2'!E456,"")</f>
        <v/>
      </c>
      <c r="H438" t="str">
        <f>IF(SUM('A3.2'!P456:T456)=5,'A3.2'!F456,"")</f>
        <v/>
      </c>
      <c r="I438" t="str">
        <f>IF(SUM('A3.2'!P456:T456)=5,'A3.2'!G456,"")</f>
        <v/>
      </c>
    </row>
    <row r="439" spans="1:9" x14ac:dyDescent="0.25">
      <c r="A439" t="str">
        <f>IF(SUM('A3.2'!P457:T457)=5,'Angaben KH-Standort'!$D$26,"")</f>
        <v/>
      </c>
      <c r="B439" t="str">
        <f>IF(SUM('A3.2'!P457:T457)=5,'Angaben KH-Standort'!$D$27,"")</f>
        <v/>
      </c>
      <c r="C439" t="str">
        <f>IF(SUM('A3.2'!P457:T457)=5,'Angaben KH-Standort'!$D$13,"")</f>
        <v/>
      </c>
      <c r="D439" t="str">
        <f>IF(SUM('A3.2'!P457:T457)=5,'A1'!$F452,"")</f>
        <v/>
      </c>
      <c r="E439" t="str">
        <f>IF(SUM('A3.2'!P457:T457)=5,'A3.2'!C457,"")</f>
        <v/>
      </c>
      <c r="F439" t="str">
        <f>IF(SUM('A3.2'!P457:T457)=5,'A3.2'!D457,"")</f>
        <v/>
      </c>
      <c r="G439" s="194" t="str">
        <f>IF(SUM('A3.2'!P457:T457)=5,'A3.2'!E457,"")</f>
        <v/>
      </c>
      <c r="H439" t="str">
        <f>IF(SUM('A3.2'!P457:T457)=5,'A3.2'!F457,"")</f>
        <v/>
      </c>
      <c r="I439" t="str">
        <f>IF(SUM('A3.2'!P457:T457)=5,'A3.2'!G457,"")</f>
        <v/>
      </c>
    </row>
    <row r="440" spans="1:9" x14ac:dyDescent="0.25">
      <c r="A440" t="str">
        <f>IF(SUM('A3.2'!P458:T458)=5,'Angaben KH-Standort'!$D$26,"")</f>
        <v/>
      </c>
      <c r="B440" t="str">
        <f>IF(SUM('A3.2'!P458:T458)=5,'Angaben KH-Standort'!$D$27,"")</f>
        <v/>
      </c>
      <c r="C440" t="str">
        <f>IF(SUM('A3.2'!P458:T458)=5,'Angaben KH-Standort'!$D$13,"")</f>
        <v/>
      </c>
      <c r="D440" t="str">
        <f>IF(SUM('A3.2'!P458:T458)=5,'A1'!$F453,"")</f>
        <v/>
      </c>
      <c r="E440" t="str">
        <f>IF(SUM('A3.2'!P458:T458)=5,'A3.2'!C458,"")</f>
        <v/>
      </c>
      <c r="F440" t="str">
        <f>IF(SUM('A3.2'!P458:T458)=5,'A3.2'!D458,"")</f>
        <v/>
      </c>
      <c r="G440" s="194" t="str">
        <f>IF(SUM('A3.2'!P458:T458)=5,'A3.2'!E458,"")</f>
        <v/>
      </c>
      <c r="H440" t="str">
        <f>IF(SUM('A3.2'!P458:T458)=5,'A3.2'!F458,"")</f>
        <v/>
      </c>
      <c r="I440" t="str">
        <f>IF(SUM('A3.2'!P458:T458)=5,'A3.2'!G458,"")</f>
        <v/>
      </c>
    </row>
    <row r="441" spans="1:9" x14ac:dyDescent="0.25">
      <c r="A441" t="str">
        <f>IF(SUM('A3.2'!P459:T459)=5,'Angaben KH-Standort'!$D$26,"")</f>
        <v/>
      </c>
      <c r="B441" t="str">
        <f>IF(SUM('A3.2'!P459:T459)=5,'Angaben KH-Standort'!$D$27,"")</f>
        <v/>
      </c>
      <c r="C441" t="str">
        <f>IF(SUM('A3.2'!P459:T459)=5,'Angaben KH-Standort'!$D$13,"")</f>
        <v/>
      </c>
      <c r="D441" t="str">
        <f>IF(SUM('A3.2'!P459:T459)=5,'A1'!$F454,"")</f>
        <v/>
      </c>
      <c r="E441" t="str">
        <f>IF(SUM('A3.2'!P459:T459)=5,'A3.2'!C459,"")</f>
        <v/>
      </c>
      <c r="F441" t="str">
        <f>IF(SUM('A3.2'!P459:T459)=5,'A3.2'!D459,"")</f>
        <v/>
      </c>
      <c r="G441" s="194" t="str">
        <f>IF(SUM('A3.2'!P459:T459)=5,'A3.2'!E459,"")</f>
        <v/>
      </c>
      <c r="H441" t="str">
        <f>IF(SUM('A3.2'!P459:T459)=5,'A3.2'!F459,"")</f>
        <v/>
      </c>
      <c r="I441" t="str">
        <f>IF(SUM('A3.2'!P459:T459)=5,'A3.2'!G459,"")</f>
        <v/>
      </c>
    </row>
    <row r="442" spans="1:9" x14ac:dyDescent="0.25">
      <c r="A442" t="str">
        <f>IF(SUM('A3.2'!P460:T460)=5,'Angaben KH-Standort'!$D$26,"")</f>
        <v/>
      </c>
      <c r="B442" t="str">
        <f>IF(SUM('A3.2'!P460:T460)=5,'Angaben KH-Standort'!$D$27,"")</f>
        <v/>
      </c>
      <c r="C442" t="str">
        <f>IF(SUM('A3.2'!P460:T460)=5,'Angaben KH-Standort'!$D$13,"")</f>
        <v/>
      </c>
      <c r="D442" t="str">
        <f>IF(SUM('A3.2'!P460:T460)=5,'A1'!$F455,"")</f>
        <v/>
      </c>
      <c r="E442" t="str">
        <f>IF(SUM('A3.2'!P460:T460)=5,'A3.2'!C460,"")</f>
        <v/>
      </c>
      <c r="F442" t="str">
        <f>IF(SUM('A3.2'!P460:T460)=5,'A3.2'!D460,"")</f>
        <v/>
      </c>
      <c r="G442" s="194" t="str">
        <f>IF(SUM('A3.2'!P460:T460)=5,'A3.2'!E460,"")</f>
        <v/>
      </c>
      <c r="H442" t="str">
        <f>IF(SUM('A3.2'!P460:T460)=5,'A3.2'!F460,"")</f>
        <v/>
      </c>
      <c r="I442" t="str">
        <f>IF(SUM('A3.2'!P460:T460)=5,'A3.2'!G460,"")</f>
        <v/>
      </c>
    </row>
    <row r="443" spans="1:9" x14ac:dyDescent="0.25">
      <c r="A443" t="str">
        <f>IF(SUM('A3.2'!P461:T461)=5,'Angaben KH-Standort'!$D$26,"")</f>
        <v/>
      </c>
      <c r="B443" t="str">
        <f>IF(SUM('A3.2'!P461:T461)=5,'Angaben KH-Standort'!$D$27,"")</f>
        <v/>
      </c>
      <c r="C443" t="str">
        <f>IF(SUM('A3.2'!P461:T461)=5,'Angaben KH-Standort'!$D$13,"")</f>
        <v/>
      </c>
      <c r="D443" t="str">
        <f>IF(SUM('A3.2'!P461:T461)=5,'A1'!$F456,"")</f>
        <v/>
      </c>
      <c r="E443" t="str">
        <f>IF(SUM('A3.2'!P461:T461)=5,'A3.2'!C461,"")</f>
        <v/>
      </c>
      <c r="F443" t="str">
        <f>IF(SUM('A3.2'!P461:T461)=5,'A3.2'!D461,"")</f>
        <v/>
      </c>
      <c r="G443" s="194" t="str">
        <f>IF(SUM('A3.2'!P461:T461)=5,'A3.2'!E461,"")</f>
        <v/>
      </c>
      <c r="H443" t="str">
        <f>IF(SUM('A3.2'!P461:T461)=5,'A3.2'!F461,"")</f>
        <v/>
      </c>
      <c r="I443" t="str">
        <f>IF(SUM('A3.2'!P461:T461)=5,'A3.2'!G461,"")</f>
        <v/>
      </c>
    </row>
    <row r="444" spans="1:9" x14ac:dyDescent="0.25">
      <c r="A444" t="str">
        <f>IF(SUM('A3.2'!P462:T462)=5,'Angaben KH-Standort'!$D$26,"")</f>
        <v/>
      </c>
      <c r="B444" t="str">
        <f>IF(SUM('A3.2'!P462:T462)=5,'Angaben KH-Standort'!$D$27,"")</f>
        <v/>
      </c>
      <c r="C444" t="str">
        <f>IF(SUM('A3.2'!P462:T462)=5,'Angaben KH-Standort'!$D$13,"")</f>
        <v/>
      </c>
      <c r="D444" t="str">
        <f>IF(SUM('A3.2'!P462:T462)=5,'A1'!$F457,"")</f>
        <v/>
      </c>
      <c r="E444" t="str">
        <f>IF(SUM('A3.2'!P462:T462)=5,'A3.2'!C462,"")</f>
        <v/>
      </c>
      <c r="F444" t="str">
        <f>IF(SUM('A3.2'!P462:T462)=5,'A3.2'!D462,"")</f>
        <v/>
      </c>
      <c r="G444" s="194" t="str">
        <f>IF(SUM('A3.2'!P462:T462)=5,'A3.2'!E462,"")</f>
        <v/>
      </c>
      <c r="H444" t="str">
        <f>IF(SUM('A3.2'!P462:T462)=5,'A3.2'!F462,"")</f>
        <v/>
      </c>
      <c r="I444" t="str">
        <f>IF(SUM('A3.2'!P462:T462)=5,'A3.2'!G462,"")</f>
        <v/>
      </c>
    </row>
    <row r="445" spans="1:9" x14ac:dyDescent="0.25">
      <c r="A445" t="str">
        <f>IF(SUM('A3.2'!P463:T463)=5,'Angaben KH-Standort'!$D$26,"")</f>
        <v/>
      </c>
      <c r="B445" t="str">
        <f>IF(SUM('A3.2'!P463:T463)=5,'Angaben KH-Standort'!$D$27,"")</f>
        <v/>
      </c>
      <c r="C445" t="str">
        <f>IF(SUM('A3.2'!P463:T463)=5,'Angaben KH-Standort'!$D$13,"")</f>
        <v/>
      </c>
      <c r="D445" t="str">
        <f>IF(SUM('A3.2'!P463:T463)=5,'A1'!$F458,"")</f>
        <v/>
      </c>
      <c r="E445" t="str">
        <f>IF(SUM('A3.2'!P463:T463)=5,'A3.2'!C463,"")</f>
        <v/>
      </c>
      <c r="F445" t="str">
        <f>IF(SUM('A3.2'!P463:T463)=5,'A3.2'!D463,"")</f>
        <v/>
      </c>
      <c r="G445" s="194" t="str">
        <f>IF(SUM('A3.2'!P463:T463)=5,'A3.2'!E463,"")</f>
        <v/>
      </c>
      <c r="H445" t="str">
        <f>IF(SUM('A3.2'!P463:T463)=5,'A3.2'!F463,"")</f>
        <v/>
      </c>
      <c r="I445" t="str">
        <f>IF(SUM('A3.2'!P463:T463)=5,'A3.2'!G463,"")</f>
        <v/>
      </c>
    </row>
    <row r="446" spans="1:9" x14ac:dyDescent="0.25">
      <c r="A446" t="str">
        <f>IF(SUM('A3.2'!P464:T464)=5,'Angaben KH-Standort'!$D$26,"")</f>
        <v/>
      </c>
      <c r="B446" t="str">
        <f>IF(SUM('A3.2'!P464:T464)=5,'Angaben KH-Standort'!$D$27,"")</f>
        <v/>
      </c>
      <c r="C446" t="str">
        <f>IF(SUM('A3.2'!P464:T464)=5,'Angaben KH-Standort'!$D$13,"")</f>
        <v/>
      </c>
      <c r="D446" t="str">
        <f>IF(SUM('A3.2'!P464:T464)=5,'A1'!$F459,"")</f>
        <v/>
      </c>
      <c r="E446" t="str">
        <f>IF(SUM('A3.2'!P464:T464)=5,'A3.2'!C464,"")</f>
        <v/>
      </c>
      <c r="F446" t="str">
        <f>IF(SUM('A3.2'!P464:T464)=5,'A3.2'!D464,"")</f>
        <v/>
      </c>
      <c r="G446" s="194" t="str">
        <f>IF(SUM('A3.2'!P464:T464)=5,'A3.2'!E464,"")</f>
        <v/>
      </c>
      <c r="H446" t="str">
        <f>IF(SUM('A3.2'!P464:T464)=5,'A3.2'!F464,"")</f>
        <v/>
      </c>
      <c r="I446" t="str">
        <f>IF(SUM('A3.2'!P464:T464)=5,'A3.2'!G464,"")</f>
        <v/>
      </c>
    </row>
    <row r="447" spans="1:9" x14ac:dyDescent="0.25">
      <c r="A447" t="str">
        <f>IF(SUM('A3.2'!P465:T465)=5,'Angaben KH-Standort'!$D$26,"")</f>
        <v/>
      </c>
      <c r="B447" t="str">
        <f>IF(SUM('A3.2'!P465:T465)=5,'Angaben KH-Standort'!$D$27,"")</f>
        <v/>
      </c>
      <c r="C447" t="str">
        <f>IF(SUM('A3.2'!P465:T465)=5,'Angaben KH-Standort'!$D$13,"")</f>
        <v/>
      </c>
      <c r="D447" t="str">
        <f>IF(SUM('A3.2'!P465:T465)=5,'A1'!$F460,"")</f>
        <v/>
      </c>
      <c r="E447" t="str">
        <f>IF(SUM('A3.2'!P465:T465)=5,'A3.2'!C465,"")</f>
        <v/>
      </c>
      <c r="F447" t="str">
        <f>IF(SUM('A3.2'!P465:T465)=5,'A3.2'!D465,"")</f>
        <v/>
      </c>
      <c r="G447" s="194" t="str">
        <f>IF(SUM('A3.2'!P465:T465)=5,'A3.2'!E465,"")</f>
        <v/>
      </c>
      <c r="H447" t="str">
        <f>IF(SUM('A3.2'!P465:T465)=5,'A3.2'!F465,"")</f>
        <v/>
      </c>
      <c r="I447" t="str">
        <f>IF(SUM('A3.2'!P465:T465)=5,'A3.2'!G465,"")</f>
        <v/>
      </c>
    </row>
    <row r="448" spans="1:9" x14ac:dyDescent="0.25">
      <c r="A448" t="str">
        <f>IF(SUM('A3.2'!P466:T466)=5,'Angaben KH-Standort'!$D$26,"")</f>
        <v/>
      </c>
      <c r="B448" t="str">
        <f>IF(SUM('A3.2'!P466:T466)=5,'Angaben KH-Standort'!$D$27,"")</f>
        <v/>
      </c>
      <c r="C448" t="str">
        <f>IF(SUM('A3.2'!P466:T466)=5,'Angaben KH-Standort'!$D$13,"")</f>
        <v/>
      </c>
      <c r="D448" t="str">
        <f>IF(SUM('A3.2'!P466:T466)=5,'A1'!$F461,"")</f>
        <v/>
      </c>
      <c r="E448" t="str">
        <f>IF(SUM('A3.2'!P466:T466)=5,'A3.2'!C466,"")</f>
        <v/>
      </c>
      <c r="F448" t="str">
        <f>IF(SUM('A3.2'!P466:T466)=5,'A3.2'!D466,"")</f>
        <v/>
      </c>
      <c r="G448" s="194" t="str">
        <f>IF(SUM('A3.2'!P466:T466)=5,'A3.2'!E466,"")</f>
        <v/>
      </c>
      <c r="H448" t="str">
        <f>IF(SUM('A3.2'!P466:T466)=5,'A3.2'!F466,"")</f>
        <v/>
      </c>
      <c r="I448" t="str">
        <f>IF(SUM('A3.2'!P466:T466)=5,'A3.2'!G466,"")</f>
        <v/>
      </c>
    </row>
    <row r="449" spans="1:9" x14ac:dyDescent="0.25">
      <c r="A449" t="str">
        <f>IF(SUM('A3.2'!P467:T467)=5,'Angaben KH-Standort'!$D$26,"")</f>
        <v/>
      </c>
      <c r="B449" t="str">
        <f>IF(SUM('A3.2'!P467:T467)=5,'Angaben KH-Standort'!$D$27,"")</f>
        <v/>
      </c>
      <c r="C449" t="str">
        <f>IF(SUM('A3.2'!P467:T467)=5,'Angaben KH-Standort'!$D$13,"")</f>
        <v/>
      </c>
      <c r="D449" t="str">
        <f>IF(SUM('A3.2'!P467:T467)=5,'A1'!$F462,"")</f>
        <v/>
      </c>
      <c r="E449" t="str">
        <f>IF(SUM('A3.2'!P467:T467)=5,'A3.2'!C467,"")</f>
        <v/>
      </c>
      <c r="F449" t="str">
        <f>IF(SUM('A3.2'!P467:T467)=5,'A3.2'!D467,"")</f>
        <v/>
      </c>
      <c r="G449" s="194" t="str">
        <f>IF(SUM('A3.2'!P467:T467)=5,'A3.2'!E467,"")</f>
        <v/>
      </c>
      <c r="H449" t="str">
        <f>IF(SUM('A3.2'!P467:T467)=5,'A3.2'!F467,"")</f>
        <v/>
      </c>
      <c r="I449" t="str">
        <f>IF(SUM('A3.2'!P467:T467)=5,'A3.2'!G467,"")</f>
        <v/>
      </c>
    </row>
    <row r="450" spans="1:9" x14ac:dyDescent="0.25">
      <c r="A450" t="str">
        <f>IF(SUM('A3.2'!P468:T468)=5,'Angaben KH-Standort'!$D$26,"")</f>
        <v/>
      </c>
      <c r="B450" t="str">
        <f>IF(SUM('A3.2'!P468:T468)=5,'Angaben KH-Standort'!$D$27,"")</f>
        <v/>
      </c>
      <c r="C450" t="str">
        <f>IF(SUM('A3.2'!P468:T468)=5,'Angaben KH-Standort'!$D$13,"")</f>
        <v/>
      </c>
      <c r="D450" t="str">
        <f>IF(SUM('A3.2'!P468:T468)=5,'A1'!$F463,"")</f>
        <v/>
      </c>
      <c r="E450" t="str">
        <f>IF(SUM('A3.2'!P468:T468)=5,'A3.2'!C468,"")</f>
        <v/>
      </c>
      <c r="F450" t="str">
        <f>IF(SUM('A3.2'!P468:T468)=5,'A3.2'!D468,"")</f>
        <v/>
      </c>
      <c r="G450" s="194" t="str">
        <f>IF(SUM('A3.2'!P468:T468)=5,'A3.2'!E468,"")</f>
        <v/>
      </c>
      <c r="H450" t="str">
        <f>IF(SUM('A3.2'!P468:T468)=5,'A3.2'!F468,"")</f>
        <v/>
      </c>
      <c r="I450" t="str">
        <f>IF(SUM('A3.2'!P468:T468)=5,'A3.2'!G468,"")</f>
        <v/>
      </c>
    </row>
    <row r="451" spans="1:9" x14ac:dyDescent="0.25">
      <c r="A451" t="str">
        <f>IF(SUM('A3.2'!P469:T469)=5,'Angaben KH-Standort'!$D$26,"")</f>
        <v/>
      </c>
      <c r="B451" t="str">
        <f>IF(SUM('A3.2'!P469:T469)=5,'Angaben KH-Standort'!$D$27,"")</f>
        <v/>
      </c>
      <c r="C451" t="str">
        <f>IF(SUM('A3.2'!P469:T469)=5,'Angaben KH-Standort'!$D$13,"")</f>
        <v/>
      </c>
      <c r="D451" t="str">
        <f>IF(SUM('A3.2'!P469:T469)=5,'A1'!$F464,"")</f>
        <v/>
      </c>
      <c r="E451" t="str">
        <f>IF(SUM('A3.2'!P469:T469)=5,'A3.2'!C469,"")</f>
        <v/>
      </c>
      <c r="F451" t="str">
        <f>IF(SUM('A3.2'!P469:T469)=5,'A3.2'!D469,"")</f>
        <v/>
      </c>
      <c r="G451" s="194" t="str">
        <f>IF(SUM('A3.2'!P469:T469)=5,'A3.2'!E469,"")</f>
        <v/>
      </c>
      <c r="H451" t="str">
        <f>IF(SUM('A3.2'!P469:T469)=5,'A3.2'!F469,"")</f>
        <v/>
      </c>
      <c r="I451" t="str">
        <f>IF(SUM('A3.2'!P469:T469)=5,'A3.2'!G469,"")</f>
        <v/>
      </c>
    </row>
    <row r="452" spans="1:9" x14ac:dyDescent="0.25">
      <c r="A452" t="str">
        <f>IF(SUM('A3.2'!P470:T470)=5,'Angaben KH-Standort'!$D$26,"")</f>
        <v/>
      </c>
      <c r="B452" t="str">
        <f>IF(SUM('A3.2'!P470:T470)=5,'Angaben KH-Standort'!$D$27,"")</f>
        <v/>
      </c>
      <c r="C452" t="str">
        <f>IF(SUM('A3.2'!P470:T470)=5,'Angaben KH-Standort'!$D$13,"")</f>
        <v/>
      </c>
      <c r="D452" t="str">
        <f>IF(SUM('A3.2'!P470:T470)=5,'A1'!$F465,"")</f>
        <v/>
      </c>
      <c r="E452" t="str">
        <f>IF(SUM('A3.2'!P470:T470)=5,'A3.2'!C470,"")</f>
        <v/>
      </c>
      <c r="F452" t="str">
        <f>IF(SUM('A3.2'!P470:T470)=5,'A3.2'!D470,"")</f>
        <v/>
      </c>
      <c r="G452" s="194" t="str">
        <f>IF(SUM('A3.2'!P470:T470)=5,'A3.2'!E470,"")</f>
        <v/>
      </c>
      <c r="H452" t="str">
        <f>IF(SUM('A3.2'!P470:T470)=5,'A3.2'!F470,"")</f>
        <v/>
      </c>
      <c r="I452" t="str">
        <f>IF(SUM('A3.2'!P470:T470)=5,'A3.2'!G470,"")</f>
        <v/>
      </c>
    </row>
    <row r="453" spans="1:9" x14ac:dyDescent="0.25">
      <c r="A453" t="str">
        <f>IF(SUM('A3.2'!P471:T471)=5,'Angaben KH-Standort'!$D$26,"")</f>
        <v/>
      </c>
      <c r="B453" t="str">
        <f>IF(SUM('A3.2'!P471:T471)=5,'Angaben KH-Standort'!$D$27,"")</f>
        <v/>
      </c>
      <c r="C453" t="str">
        <f>IF(SUM('A3.2'!P471:T471)=5,'Angaben KH-Standort'!$D$13,"")</f>
        <v/>
      </c>
      <c r="D453" t="str">
        <f>IF(SUM('A3.2'!P471:T471)=5,'A1'!$F466,"")</f>
        <v/>
      </c>
      <c r="E453" t="str">
        <f>IF(SUM('A3.2'!P471:T471)=5,'A3.2'!C471,"")</f>
        <v/>
      </c>
      <c r="F453" t="str">
        <f>IF(SUM('A3.2'!P471:T471)=5,'A3.2'!D471,"")</f>
        <v/>
      </c>
      <c r="G453" s="194" t="str">
        <f>IF(SUM('A3.2'!P471:T471)=5,'A3.2'!E471,"")</f>
        <v/>
      </c>
      <c r="H453" t="str">
        <f>IF(SUM('A3.2'!P471:T471)=5,'A3.2'!F471,"")</f>
        <v/>
      </c>
      <c r="I453" t="str">
        <f>IF(SUM('A3.2'!P471:T471)=5,'A3.2'!G471,"")</f>
        <v/>
      </c>
    </row>
    <row r="454" spans="1:9" x14ac:dyDescent="0.25">
      <c r="A454" t="str">
        <f>IF(SUM('A3.2'!P472:T472)=5,'Angaben KH-Standort'!$D$26,"")</f>
        <v/>
      </c>
      <c r="B454" t="str">
        <f>IF(SUM('A3.2'!P472:T472)=5,'Angaben KH-Standort'!$D$27,"")</f>
        <v/>
      </c>
      <c r="C454" t="str">
        <f>IF(SUM('A3.2'!P472:T472)=5,'Angaben KH-Standort'!$D$13,"")</f>
        <v/>
      </c>
      <c r="D454" t="str">
        <f>IF(SUM('A3.2'!P472:T472)=5,'A1'!$F467,"")</f>
        <v/>
      </c>
      <c r="E454" t="str">
        <f>IF(SUM('A3.2'!P472:T472)=5,'A3.2'!C472,"")</f>
        <v/>
      </c>
      <c r="F454" t="str">
        <f>IF(SUM('A3.2'!P472:T472)=5,'A3.2'!D472,"")</f>
        <v/>
      </c>
      <c r="G454" s="194" t="str">
        <f>IF(SUM('A3.2'!P472:T472)=5,'A3.2'!E472,"")</f>
        <v/>
      </c>
      <c r="H454" t="str">
        <f>IF(SUM('A3.2'!P472:T472)=5,'A3.2'!F472,"")</f>
        <v/>
      </c>
      <c r="I454" t="str">
        <f>IF(SUM('A3.2'!P472:T472)=5,'A3.2'!G472,"")</f>
        <v/>
      </c>
    </row>
    <row r="455" spans="1:9" x14ac:dyDescent="0.25">
      <c r="A455" t="str">
        <f>IF(SUM('A3.2'!P473:T473)=5,'Angaben KH-Standort'!$D$26,"")</f>
        <v/>
      </c>
      <c r="B455" t="str">
        <f>IF(SUM('A3.2'!P473:T473)=5,'Angaben KH-Standort'!$D$27,"")</f>
        <v/>
      </c>
      <c r="C455" t="str">
        <f>IF(SUM('A3.2'!P473:T473)=5,'Angaben KH-Standort'!$D$13,"")</f>
        <v/>
      </c>
      <c r="D455" t="str">
        <f>IF(SUM('A3.2'!P473:T473)=5,'A1'!$F468,"")</f>
        <v/>
      </c>
      <c r="E455" t="str">
        <f>IF(SUM('A3.2'!P473:T473)=5,'A3.2'!C473,"")</f>
        <v/>
      </c>
      <c r="F455" t="str">
        <f>IF(SUM('A3.2'!P473:T473)=5,'A3.2'!D473,"")</f>
        <v/>
      </c>
      <c r="G455" s="194" t="str">
        <f>IF(SUM('A3.2'!P473:T473)=5,'A3.2'!E473,"")</f>
        <v/>
      </c>
      <c r="H455" t="str">
        <f>IF(SUM('A3.2'!P473:T473)=5,'A3.2'!F473,"")</f>
        <v/>
      </c>
      <c r="I455" t="str">
        <f>IF(SUM('A3.2'!P473:T473)=5,'A3.2'!G473,"")</f>
        <v/>
      </c>
    </row>
    <row r="456" spans="1:9" x14ac:dyDescent="0.25">
      <c r="A456" t="str">
        <f>IF(SUM('A3.2'!P474:T474)=5,'Angaben KH-Standort'!$D$26,"")</f>
        <v/>
      </c>
      <c r="B456" t="str">
        <f>IF(SUM('A3.2'!P474:T474)=5,'Angaben KH-Standort'!$D$27,"")</f>
        <v/>
      </c>
      <c r="C456" t="str">
        <f>IF(SUM('A3.2'!P474:T474)=5,'Angaben KH-Standort'!$D$13,"")</f>
        <v/>
      </c>
      <c r="D456" t="str">
        <f>IF(SUM('A3.2'!P474:T474)=5,'A1'!$F469,"")</f>
        <v/>
      </c>
      <c r="E456" t="str">
        <f>IF(SUM('A3.2'!P474:T474)=5,'A3.2'!C474,"")</f>
        <v/>
      </c>
      <c r="F456" t="str">
        <f>IF(SUM('A3.2'!P474:T474)=5,'A3.2'!D474,"")</f>
        <v/>
      </c>
      <c r="G456" s="194" t="str">
        <f>IF(SUM('A3.2'!P474:T474)=5,'A3.2'!E474,"")</f>
        <v/>
      </c>
      <c r="H456" t="str">
        <f>IF(SUM('A3.2'!P474:T474)=5,'A3.2'!F474,"")</f>
        <v/>
      </c>
      <c r="I456" t="str">
        <f>IF(SUM('A3.2'!P474:T474)=5,'A3.2'!G474,"")</f>
        <v/>
      </c>
    </row>
    <row r="457" spans="1:9" x14ac:dyDescent="0.25">
      <c r="A457" t="str">
        <f>IF(SUM('A3.2'!P475:T475)=5,'Angaben KH-Standort'!$D$26,"")</f>
        <v/>
      </c>
      <c r="B457" t="str">
        <f>IF(SUM('A3.2'!P475:T475)=5,'Angaben KH-Standort'!$D$27,"")</f>
        <v/>
      </c>
      <c r="C457" t="str">
        <f>IF(SUM('A3.2'!P475:T475)=5,'Angaben KH-Standort'!$D$13,"")</f>
        <v/>
      </c>
      <c r="D457" t="str">
        <f>IF(SUM('A3.2'!P475:T475)=5,'A1'!$F470,"")</f>
        <v/>
      </c>
      <c r="E457" t="str">
        <f>IF(SUM('A3.2'!P475:T475)=5,'A3.2'!C475,"")</f>
        <v/>
      </c>
      <c r="F457" t="str">
        <f>IF(SUM('A3.2'!P475:T475)=5,'A3.2'!D475,"")</f>
        <v/>
      </c>
      <c r="G457" s="194" t="str">
        <f>IF(SUM('A3.2'!P475:T475)=5,'A3.2'!E475,"")</f>
        <v/>
      </c>
      <c r="H457" t="str">
        <f>IF(SUM('A3.2'!P475:T475)=5,'A3.2'!F475,"")</f>
        <v/>
      </c>
      <c r="I457" t="str">
        <f>IF(SUM('A3.2'!P475:T475)=5,'A3.2'!G475,"")</f>
        <v/>
      </c>
    </row>
    <row r="458" spans="1:9" x14ac:dyDescent="0.25">
      <c r="A458" t="str">
        <f>IF(SUM('A3.2'!P476:T476)=5,'Angaben KH-Standort'!$D$26,"")</f>
        <v/>
      </c>
      <c r="B458" t="str">
        <f>IF(SUM('A3.2'!P476:T476)=5,'Angaben KH-Standort'!$D$27,"")</f>
        <v/>
      </c>
      <c r="C458" t="str">
        <f>IF(SUM('A3.2'!P476:T476)=5,'Angaben KH-Standort'!$D$13,"")</f>
        <v/>
      </c>
      <c r="D458" t="str">
        <f>IF(SUM('A3.2'!P476:T476)=5,'A1'!$F471,"")</f>
        <v/>
      </c>
      <c r="E458" t="str">
        <f>IF(SUM('A3.2'!P476:T476)=5,'A3.2'!C476,"")</f>
        <v/>
      </c>
      <c r="F458" t="str">
        <f>IF(SUM('A3.2'!P476:T476)=5,'A3.2'!D476,"")</f>
        <v/>
      </c>
      <c r="G458" s="194" t="str">
        <f>IF(SUM('A3.2'!P476:T476)=5,'A3.2'!E476,"")</f>
        <v/>
      </c>
      <c r="H458" t="str">
        <f>IF(SUM('A3.2'!P476:T476)=5,'A3.2'!F476,"")</f>
        <v/>
      </c>
      <c r="I458" t="str">
        <f>IF(SUM('A3.2'!P476:T476)=5,'A3.2'!G476,"")</f>
        <v/>
      </c>
    </row>
    <row r="459" spans="1:9" x14ac:dyDescent="0.25">
      <c r="A459" t="str">
        <f>IF(SUM('A3.2'!P477:T477)=5,'Angaben KH-Standort'!$D$26,"")</f>
        <v/>
      </c>
      <c r="B459" t="str">
        <f>IF(SUM('A3.2'!P477:T477)=5,'Angaben KH-Standort'!$D$27,"")</f>
        <v/>
      </c>
      <c r="C459" t="str">
        <f>IF(SUM('A3.2'!P477:T477)=5,'Angaben KH-Standort'!$D$13,"")</f>
        <v/>
      </c>
      <c r="D459" t="str">
        <f>IF(SUM('A3.2'!P477:T477)=5,'A1'!$F472,"")</f>
        <v/>
      </c>
      <c r="E459" t="str">
        <f>IF(SUM('A3.2'!P477:T477)=5,'A3.2'!C477,"")</f>
        <v/>
      </c>
      <c r="F459" t="str">
        <f>IF(SUM('A3.2'!P477:T477)=5,'A3.2'!D477,"")</f>
        <v/>
      </c>
      <c r="G459" s="194" t="str">
        <f>IF(SUM('A3.2'!P477:T477)=5,'A3.2'!E477,"")</f>
        <v/>
      </c>
      <c r="H459" t="str">
        <f>IF(SUM('A3.2'!P477:T477)=5,'A3.2'!F477,"")</f>
        <v/>
      </c>
      <c r="I459" t="str">
        <f>IF(SUM('A3.2'!P477:T477)=5,'A3.2'!G477,"")</f>
        <v/>
      </c>
    </row>
    <row r="460" spans="1:9" x14ac:dyDescent="0.25">
      <c r="A460" t="str">
        <f>IF(SUM('A3.2'!P478:T478)=5,'Angaben KH-Standort'!$D$26,"")</f>
        <v/>
      </c>
      <c r="B460" t="str">
        <f>IF(SUM('A3.2'!P478:T478)=5,'Angaben KH-Standort'!$D$27,"")</f>
        <v/>
      </c>
      <c r="C460" t="str">
        <f>IF(SUM('A3.2'!P478:T478)=5,'Angaben KH-Standort'!$D$13,"")</f>
        <v/>
      </c>
      <c r="D460" t="str">
        <f>IF(SUM('A3.2'!P478:T478)=5,'A1'!$F473,"")</f>
        <v/>
      </c>
      <c r="E460" t="str">
        <f>IF(SUM('A3.2'!P478:T478)=5,'A3.2'!C478,"")</f>
        <v/>
      </c>
      <c r="F460" t="str">
        <f>IF(SUM('A3.2'!P478:T478)=5,'A3.2'!D478,"")</f>
        <v/>
      </c>
      <c r="G460" s="194" t="str">
        <f>IF(SUM('A3.2'!P478:T478)=5,'A3.2'!E478,"")</f>
        <v/>
      </c>
      <c r="H460" t="str">
        <f>IF(SUM('A3.2'!P478:T478)=5,'A3.2'!F478,"")</f>
        <v/>
      </c>
      <c r="I460" t="str">
        <f>IF(SUM('A3.2'!P478:T478)=5,'A3.2'!G478,"")</f>
        <v/>
      </c>
    </row>
    <row r="461" spans="1:9" x14ac:dyDescent="0.25">
      <c r="A461" t="str">
        <f>IF(SUM('A3.2'!P479:T479)=5,'Angaben KH-Standort'!$D$26,"")</f>
        <v/>
      </c>
      <c r="B461" t="str">
        <f>IF(SUM('A3.2'!P479:T479)=5,'Angaben KH-Standort'!$D$27,"")</f>
        <v/>
      </c>
      <c r="C461" t="str">
        <f>IF(SUM('A3.2'!P479:T479)=5,'Angaben KH-Standort'!$D$13,"")</f>
        <v/>
      </c>
      <c r="D461" t="str">
        <f>IF(SUM('A3.2'!P479:T479)=5,'A1'!$F474,"")</f>
        <v/>
      </c>
      <c r="E461" t="str">
        <f>IF(SUM('A3.2'!P479:T479)=5,'A3.2'!C479,"")</f>
        <v/>
      </c>
      <c r="F461" t="str">
        <f>IF(SUM('A3.2'!P479:T479)=5,'A3.2'!D479,"")</f>
        <v/>
      </c>
      <c r="G461" s="194" t="str">
        <f>IF(SUM('A3.2'!P479:T479)=5,'A3.2'!E479,"")</f>
        <v/>
      </c>
      <c r="H461" t="str">
        <f>IF(SUM('A3.2'!P479:T479)=5,'A3.2'!F479,"")</f>
        <v/>
      </c>
      <c r="I461" t="str">
        <f>IF(SUM('A3.2'!P479:T479)=5,'A3.2'!G479,"")</f>
        <v/>
      </c>
    </row>
    <row r="462" spans="1:9" x14ac:dyDescent="0.25">
      <c r="A462" t="str">
        <f>IF(SUM('A3.2'!P480:T480)=5,'Angaben KH-Standort'!$D$26,"")</f>
        <v/>
      </c>
      <c r="B462" t="str">
        <f>IF(SUM('A3.2'!P480:T480)=5,'Angaben KH-Standort'!$D$27,"")</f>
        <v/>
      </c>
      <c r="C462" t="str">
        <f>IF(SUM('A3.2'!P480:T480)=5,'Angaben KH-Standort'!$D$13,"")</f>
        <v/>
      </c>
      <c r="D462" t="str">
        <f>IF(SUM('A3.2'!P480:T480)=5,'A1'!$F475,"")</f>
        <v/>
      </c>
      <c r="E462" t="str">
        <f>IF(SUM('A3.2'!P480:T480)=5,'A3.2'!C480,"")</f>
        <v/>
      </c>
      <c r="F462" t="str">
        <f>IF(SUM('A3.2'!P480:T480)=5,'A3.2'!D480,"")</f>
        <v/>
      </c>
      <c r="G462" s="194" t="str">
        <f>IF(SUM('A3.2'!P480:T480)=5,'A3.2'!E480,"")</f>
        <v/>
      </c>
      <c r="H462" t="str">
        <f>IF(SUM('A3.2'!P480:T480)=5,'A3.2'!F480,"")</f>
        <v/>
      </c>
      <c r="I462" t="str">
        <f>IF(SUM('A3.2'!P480:T480)=5,'A3.2'!G480,"")</f>
        <v/>
      </c>
    </row>
    <row r="463" spans="1:9" x14ac:dyDescent="0.25">
      <c r="A463" t="str">
        <f>IF(SUM('A3.2'!P481:T481)=5,'Angaben KH-Standort'!$D$26,"")</f>
        <v/>
      </c>
      <c r="B463" t="str">
        <f>IF(SUM('A3.2'!P481:T481)=5,'Angaben KH-Standort'!$D$27,"")</f>
        <v/>
      </c>
      <c r="C463" t="str">
        <f>IF(SUM('A3.2'!P481:T481)=5,'Angaben KH-Standort'!$D$13,"")</f>
        <v/>
      </c>
      <c r="D463" t="str">
        <f>IF(SUM('A3.2'!P481:T481)=5,'A1'!$F476,"")</f>
        <v/>
      </c>
      <c r="E463" t="str">
        <f>IF(SUM('A3.2'!P481:T481)=5,'A3.2'!C481,"")</f>
        <v/>
      </c>
      <c r="F463" t="str">
        <f>IF(SUM('A3.2'!P481:T481)=5,'A3.2'!D481,"")</f>
        <v/>
      </c>
      <c r="G463" s="194" t="str">
        <f>IF(SUM('A3.2'!P481:T481)=5,'A3.2'!E481,"")</f>
        <v/>
      </c>
      <c r="H463" t="str">
        <f>IF(SUM('A3.2'!P481:T481)=5,'A3.2'!F481,"")</f>
        <v/>
      </c>
      <c r="I463" t="str">
        <f>IF(SUM('A3.2'!P481:T481)=5,'A3.2'!G481,"")</f>
        <v/>
      </c>
    </row>
    <row r="464" spans="1:9" x14ac:dyDescent="0.25">
      <c r="A464" t="str">
        <f>IF(SUM('A3.2'!P482:T482)=5,'Angaben KH-Standort'!$D$26,"")</f>
        <v/>
      </c>
      <c r="B464" t="str">
        <f>IF(SUM('A3.2'!P482:T482)=5,'Angaben KH-Standort'!$D$27,"")</f>
        <v/>
      </c>
      <c r="C464" t="str">
        <f>IF(SUM('A3.2'!P482:T482)=5,'Angaben KH-Standort'!$D$13,"")</f>
        <v/>
      </c>
      <c r="D464" t="str">
        <f>IF(SUM('A3.2'!P482:T482)=5,'A1'!$F477,"")</f>
        <v/>
      </c>
      <c r="E464" t="str">
        <f>IF(SUM('A3.2'!P482:T482)=5,'A3.2'!C482,"")</f>
        <v/>
      </c>
      <c r="F464" t="str">
        <f>IF(SUM('A3.2'!P482:T482)=5,'A3.2'!D482,"")</f>
        <v/>
      </c>
      <c r="G464" s="194" t="str">
        <f>IF(SUM('A3.2'!P482:T482)=5,'A3.2'!E482,"")</f>
        <v/>
      </c>
      <c r="H464" t="str">
        <f>IF(SUM('A3.2'!P482:T482)=5,'A3.2'!F482,"")</f>
        <v/>
      </c>
      <c r="I464" t="str">
        <f>IF(SUM('A3.2'!P482:T482)=5,'A3.2'!G482,"")</f>
        <v/>
      </c>
    </row>
    <row r="465" spans="1:9" x14ac:dyDescent="0.25">
      <c r="A465" t="str">
        <f>IF(SUM('A3.2'!P483:T483)=5,'Angaben KH-Standort'!$D$26,"")</f>
        <v/>
      </c>
      <c r="B465" t="str">
        <f>IF(SUM('A3.2'!P483:T483)=5,'Angaben KH-Standort'!$D$27,"")</f>
        <v/>
      </c>
      <c r="C465" t="str">
        <f>IF(SUM('A3.2'!P483:T483)=5,'Angaben KH-Standort'!$D$13,"")</f>
        <v/>
      </c>
      <c r="D465" t="str">
        <f>IF(SUM('A3.2'!P483:T483)=5,'A1'!$F478,"")</f>
        <v/>
      </c>
      <c r="E465" t="str">
        <f>IF(SUM('A3.2'!P483:T483)=5,'A3.2'!C483,"")</f>
        <v/>
      </c>
      <c r="F465" t="str">
        <f>IF(SUM('A3.2'!P483:T483)=5,'A3.2'!D483,"")</f>
        <v/>
      </c>
      <c r="G465" s="194" t="str">
        <f>IF(SUM('A3.2'!P483:T483)=5,'A3.2'!E483,"")</f>
        <v/>
      </c>
      <c r="H465" t="str">
        <f>IF(SUM('A3.2'!P483:T483)=5,'A3.2'!F483,"")</f>
        <v/>
      </c>
      <c r="I465" t="str">
        <f>IF(SUM('A3.2'!P483:T483)=5,'A3.2'!G483,"")</f>
        <v/>
      </c>
    </row>
    <row r="466" spans="1:9" x14ac:dyDescent="0.25">
      <c r="A466" t="str">
        <f>IF(SUM('A3.2'!P484:T484)=5,'Angaben KH-Standort'!$D$26,"")</f>
        <v/>
      </c>
      <c r="B466" t="str">
        <f>IF(SUM('A3.2'!P484:T484)=5,'Angaben KH-Standort'!$D$27,"")</f>
        <v/>
      </c>
      <c r="C466" t="str">
        <f>IF(SUM('A3.2'!P484:T484)=5,'Angaben KH-Standort'!$D$13,"")</f>
        <v/>
      </c>
      <c r="D466" t="str">
        <f>IF(SUM('A3.2'!P484:T484)=5,'A1'!$F479,"")</f>
        <v/>
      </c>
      <c r="E466" t="str">
        <f>IF(SUM('A3.2'!P484:T484)=5,'A3.2'!C484,"")</f>
        <v/>
      </c>
      <c r="F466" t="str">
        <f>IF(SUM('A3.2'!P484:T484)=5,'A3.2'!D484,"")</f>
        <v/>
      </c>
      <c r="G466" s="194" t="str">
        <f>IF(SUM('A3.2'!P484:T484)=5,'A3.2'!E484,"")</f>
        <v/>
      </c>
      <c r="H466" t="str">
        <f>IF(SUM('A3.2'!P484:T484)=5,'A3.2'!F484,"")</f>
        <v/>
      </c>
      <c r="I466" t="str">
        <f>IF(SUM('A3.2'!P484:T484)=5,'A3.2'!G484,"")</f>
        <v/>
      </c>
    </row>
    <row r="467" spans="1:9" x14ac:dyDescent="0.25">
      <c r="A467" t="str">
        <f>IF(SUM('A3.2'!P485:T485)=5,'Angaben KH-Standort'!$D$26,"")</f>
        <v/>
      </c>
      <c r="B467" t="str">
        <f>IF(SUM('A3.2'!P485:T485)=5,'Angaben KH-Standort'!$D$27,"")</f>
        <v/>
      </c>
      <c r="C467" t="str">
        <f>IF(SUM('A3.2'!P485:T485)=5,'Angaben KH-Standort'!$D$13,"")</f>
        <v/>
      </c>
      <c r="D467" t="str">
        <f>IF(SUM('A3.2'!P485:T485)=5,'A1'!$F480,"")</f>
        <v/>
      </c>
      <c r="E467" t="str">
        <f>IF(SUM('A3.2'!P485:T485)=5,'A3.2'!C485,"")</f>
        <v/>
      </c>
      <c r="F467" t="str">
        <f>IF(SUM('A3.2'!P485:T485)=5,'A3.2'!D485,"")</f>
        <v/>
      </c>
      <c r="G467" s="194" t="str">
        <f>IF(SUM('A3.2'!P485:T485)=5,'A3.2'!E485,"")</f>
        <v/>
      </c>
      <c r="H467" t="str">
        <f>IF(SUM('A3.2'!P485:T485)=5,'A3.2'!F485,"")</f>
        <v/>
      </c>
      <c r="I467" t="str">
        <f>IF(SUM('A3.2'!P485:T485)=5,'A3.2'!G485,"")</f>
        <v/>
      </c>
    </row>
    <row r="468" spans="1:9" x14ac:dyDescent="0.25">
      <c r="A468" t="str">
        <f>IF(SUM('A3.2'!P486:T486)=5,'Angaben KH-Standort'!$D$26,"")</f>
        <v/>
      </c>
      <c r="B468" t="str">
        <f>IF(SUM('A3.2'!P486:T486)=5,'Angaben KH-Standort'!$D$27,"")</f>
        <v/>
      </c>
      <c r="C468" t="str">
        <f>IF(SUM('A3.2'!P486:T486)=5,'Angaben KH-Standort'!$D$13,"")</f>
        <v/>
      </c>
      <c r="D468" t="str">
        <f>IF(SUM('A3.2'!P486:T486)=5,'A1'!$F481,"")</f>
        <v/>
      </c>
      <c r="E468" t="str">
        <f>IF(SUM('A3.2'!P486:T486)=5,'A3.2'!C486,"")</f>
        <v/>
      </c>
      <c r="F468" t="str">
        <f>IF(SUM('A3.2'!P486:T486)=5,'A3.2'!D486,"")</f>
        <v/>
      </c>
      <c r="G468" s="194" t="str">
        <f>IF(SUM('A3.2'!P486:T486)=5,'A3.2'!E486,"")</f>
        <v/>
      </c>
      <c r="H468" t="str">
        <f>IF(SUM('A3.2'!P486:T486)=5,'A3.2'!F486,"")</f>
        <v/>
      </c>
      <c r="I468" t="str">
        <f>IF(SUM('A3.2'!P486:T486)=5,'A3.2'!G486,"")</f>
        <v/>
      </c>
    </row>
    <row r="469" spans="1:9" x14ac:dyDescent="0.25">
      <c r="A469" t="str">
        <f>IF(SUM('A3.2'!P487:T487)=5,'Angaben KH-Standort'!$D$26,"")</f>
        <v/>
      </c>
      <c r="B469" t="str">
        <f>IF(SUM('A3.2'!P487:T487)=5,'Angaben KH-Standort'!$D$27,"")</f>
        <v/>
      </c>
      <c r="C469" t="str">
        <f>IF(SUM('A3.2'!P487:T487)=5,'Angaben KH-Standort'!$D$13,"")</f>
        <v/>
      </c>
      <c r="D469" t="str">
        <f>IF(SUM('A3.2'!P487:T487)=5,'A1'!$F482,"")</f>
        <v/>
      </c>
      <c r="E469" t="str">
        <f>IF(SUM('A3.2'!P487:T487)=5,'A3.2'!C487,"")</f>
        <v/>
      </c>
      <c r="F469" t="str">
        <f>IF(SUM('A3.2'!P487:T487)=5,'A3.2'!D487,"")</f>
        <v/>
      </c>
      <c r="G469" s="194" t="str">
        <f>IF(SUM('A3.2'!P487:T487)=5,'A3.2'!E487,"")</f>
        <v/>
      </c>
      <c r="H469" t="str">
        <f>IF(SUM('A3.2'!P487:T487)=5,'A3.2'!F487,"")</f>
        <v/>
      </c>
      <c r="I469" t="str">
        <f>IF(SUM('A3.2'!P487:T487)=5,'A3.2'!G487,"")</f>
        <v/>
      </c>
    </row>
    <row r="470" spans="1:9" x14ac:dyDescent="0.25">
      <c r="A470" t="str">
        <f>IF(SUM('A3.2'!P488:T488)=5,'Angaben KH-Standort'!$D$26,"")</f>
        <v/>
      </c>
      <c r="B470" t="str">
        <f>IF(SUM('A3.2'!P488:T488)=5,'Angaben KH-Standort'!$D$27,"")</f>
        <v/>
      </c>
      <c r="C470" t="str">
        <f>IF(SUM('A3.2'!P488:T488)=5,'Angaben KH-Standort'!$D$13,"")</f>
        <v/>
      </c>
      <c r="D470" t="str">
        <f>IF(SUM('A3.2'!P488:T488)=5,'A1'!$F483,"")</f>
        <v/>
      </c>
      <c r="E470" t="str">
        <f>IF(SUM('A3.2'!P488:T488)=5,'A3.2'!C488,"")</f>
        <v/>
      </c>
      <c r="F470" t="str">
        <f>IF(SUM('A3.2'!P488:T488)=5,'A3.2'!D488,"")</f>
        <v/>
      </c>
      <c r="G470" s="194" t="str">
        <f>IF(SUM('A3.2'!P488:T488)=5,'A3.2'!E488,"")</f>
        <v/>
      </c>
      <c r="H470" t="str">
        <f>IF(SUM('A3.2'!P488:T488)=5,'A3.2'!F488,"")</f>
        <v/>
      </c>
      <c r="I470" t="str">
        <f>IF(SUM('A3.2'!P488:T488)=5,'A3.2'!G488,"")</f>
        <v/>
      </c>
    </row>
    <row r="471" spans="1:9" x14ac:dyDescent="0.25">
      <c r="A471" t="str">
        <f>IF(SUM('A3.2'!P489:T489)=5,'Angaben KH-Standort'!$D$26,"")</f>
        <v/>
      </c>
      <c r="B471" t="str">
        <f>IF(SUM('A3.2'!P489:T489)=5,'Angaben KH-Standort'!$D$27,"")</f>
        <v/>
      </c>
      <c r="C471" t="str">
        <f>IF(SUM('A3.2'!P489:T489)=5,'Angaben KH-Standort'!$D$13,"")</f>
        <v/>
      </c>
      <c r="D471" t="str">
        <f>IF(SUM('A3.2'!P489:T489)=5,'A1'!$F484,"")</f>
        <v/>
      </c>
      <c r="E471" t="str">
        <f>IF(SUM('A3.2'!P489:T489)=5,'A3.2'!C489,"")</f>
        <v/>
      </c>
      <c r="F471" t="str">
        <f>IF(SUM('A3.2'!P489:T489)=5,'A3.2'!D489,"")</f>
        <v/>
      </c>
      <c r="G471" s="194" t="str">
        <f>IF(SUM('A3.2'!P489:T489)=5,'A3.2'!E489,"")</f>
        <v/>
      </c>
      <c r="H471" t="str">
        <f>IF(SUM('A3.2'!P489:T489)=5,'A3.2'!F489,"")</f>
        <v/>
      </c>
      <c r="I471" t="str">
        <f>IF(SUM('A3.2'!P489:T489)=5,'A3.2'!G489,"")</f>
        <v/>
      </c>
    </row>
    <row r="472" spans="1:9" x14ac:dyDescent="0.25">
      <c r="A472" t="str">
        <f>IF(SUM('A3.2'!P490:T490)=5,'Angaben KH-Standort'!$D$26,"")</f>
        <v/>
      </c>
      <c r="B472" t="str">
        <f>IF(SUM('A3.2'!P490:T490)=5,'Angaben KH-Standort'!$D$27,"")</f>
        <v/>
      </c>
      <c r="C472" t="str">
        <f>IF(SUM('A3.2'!P490:T490)=5,'Angaben KH-Standort'!$D$13,"")</f>
        <v/>
      </c>
      <c r="D472" t="str">
        <f>IF(SUM('A3.2'!P490:T490)=5,'A1'!$F485,"")</f>
        <v/>
      </c>
      <c r="E472" t="str">
        <f>IF(SUM('A3.2'!P490:T490)=5,'A3.2'!C490,"")</f>
        <v/>
      </c>
      <c r="F472" t="str">
        <f>IF(SUM('A3.2'!P490:T490)=5,'A3.2'!D490,"")</f>
        <v/>
      </c>
      <c r="G472" s="194" t="str">
        <f>IF(SUM('A3.2'!P490:T490)=5,'A3.2'!E490,"")</f>
        <v/>
      </c>
      <c r="H472" t="str">
        <f>IF(SUM('A3.2'!P490:T490)=5,'A3.2'!F490,"")</f>
        <v/>
      </c>
      <c r="I472" t="str">
        <f>IF(SUM('A3.2'!P490:T490)=5,'A3.2'!G490,"")</f>
        <v/>
      </c>
    </row>
    <row r="473" spans="1:9" x14ac:dyDescent="0.25">
      <c r="A473" t="str">
        <f>IF(SUM('A3.2'!P491:T491)=5,'Angaben KH-Standort'!$D$26,"")</f>
        <v/>
      </c>
      <c r="B473" t="str">
        <f>IF(SUM('A3.2'!P491:T491)=5,'Angaben KH-Standort'!$D$27,"")</f>
        <v/>
      </c>
      <c r="C473" t="str">
        <f>IF(SUM('A3.2'!P491:T491)=5,'Angaben KH-Standort'!$D$13,"")</f>
        <v/>
      </c>
      <c r="D473" t="str">
        <f>IF(SUM('A3.2'!P491:T491)=5,'A1'!$F486,"")</f>
        <v/>
      </c>
      <c r="E473" t="str">
        <f>IF(SUM('A3.2'!P491:T491)=5,'A3.2'!C491,"")</f>
        <v/>
      </c>
      <c r="F473" t="str">
        <f>IF(SUM('A3.2'!P491:T491)=5,'A3.2'!D491,"")</f>
        <v/>
      </c>
      <c r="G473" s="194" t="str">
        <f>IF(SUM('A3.2'!P491:T491)=5,'A3.2'!E491,"")</f>
        <v/>
      </c>
      <c r="H473" t="str">
        <f>IF(SUM('A3.2'!P491:T491)=5,'A3.2'!F491,"")</f>
        <v/>
      </c>
      <c r="I473" t="str">
        <f>IF(SUM('A3.2'!P491:T491)=5,'A3.2'!G491,"")</f>
        <v/>
      </c>
    </row>
    <row r="474" spans="1:9" x14ac:dyDescent="0.25">
      <c r="A474" t="str">
        <f>IF(SUM('A3.2'!P492:T492)=5,'Angaben KH-Standort'!$D$26,"")</f>
        <v/>
      </c>
      <c r="B474" t="str">
        <f>IF(SUM('A3.2'!P492:T492)=5,'Angaben KH-Standort'!$D$27,"")</f>
        <v/>
      </c>
      <c r="C474" t="str">
        <f>IF(SUM('A3.2'!P492:T492)=5,'Angaben KH-Standort'!$D$13,"")</f>
        <v/>
      </c>
      <c r="D474" t="str">
        <f>IF(SUM('A3.2'!P492:T492)=5,'A1'!$F487,"")</f>
        <v/>
      </c>
      <c r="E474" t="str">
        <f>IF(SUM('A3.2'!P492:T492)=5,'A3.2'!C492,"")</f>
        <v/>
      </c>
      <c r="F474" t="str">
        <f>IF(SUM('A3.2'!P492:T492)=5,'A3.2'!D492,"")</f>
        <v/>
      </c>
      <c r="G474" s="194" t="str">
        <f>IF(SUM('A3.2'!P492:T492)=5,'A3.2'!E492,"")</f>
        <v/>
      </c>
      <c r="H474" t="str">
        <f>IF(SUM('A3.2'!P492:T492)=5,'A3.2'!F492,"")</f>
        <v/>
      </c>
      <c r="I474" t="str">
        <f>IF(SUM('A3.2'!P492:T492)=5,'A3.2'!G492,"")</f>
        <v/>
      </c>
    </row>
    <row r="475" spans="1:9" x14ac:dyDescent="0.25">
      <c r="A475" t="str">
        <f>IF(SUM('A3.2'!P493:T493)=5,'Angaben KH-Standort'!$D$26,"")</f>
        <v/>
      </c>
      <c r="B475" t="str">
        <f>IF(SUM('A3.2'!P493:T493)=5,'Angaben KH-Standort'!$D$27,"")</f>
        <v/>
      </c>
      <c r="C475" t="str">
        <f>IF(SUM('A3.2'!P493:T493)=5,'Angaben KH-Standort'!$D$13,"")</f>
        <v/>
      </c>
      <c r="D475" t="str">
        <f>IF(SUM('A3.2'!P493:T493)=5,'A1'!$F488,"")</f>
        <v/>
      </c>
      <c r="E475" t="str">
        <f>IF(SUM('A3.2'!P493:T493)=5,'A3.2'!C493,"")</f>
        <v/>
      </c>
      <c r="F475" t="str">
        <f>IF(SUM('A3.2'!P493:T493)=5,'A3.2'!D493,"")</f>
        <v/>
      </c>
      <c r="G475" s="194" t="str">
        <f>IF(SUM('A3.2'!P493:T493)=5,'A3.2'!E493,"")</f>
        <v/>
      </c>
      <c r="H475" t="str">
        <f>IF(SUM('A3.2'!P493:T493)=5,'A3.2'!F493,"")</f>
        <v/>
      </c>
      <c r="I475" t="str">
        <f>IF(SUM('A3.2'!P493:T493)=5,'A3.2'!G493,"")</f>
        <v/>
      </c>
    </row>
    <row r="476" spans="1:9" x14ac:dyDescent="0.25">
      <c r="A476" t="str">
        <f>IF(SUM('A3.2'!P494:T494)=5,'Angaben KH-Standort'!$D$26,"")</f>
        <v/>
      </c>
      <c r="B476" t="str">
        <f>IF(SUM('A3.2'!P494:T494)=5,'Angaben KH-Standort'!$D$27,"")</f>
        <v/>
      </c>
      <c r="C476" t="str">
        <f>IF(SUM('A3.2'!P494:T494)=5,'Angaben KH-Standort'!$D$13,"")</f>
        <v/>
      </c>
      <c r="D476" t="str">
        <f>IF(SUM('A3.2'!P494:T494)=5,'A1'!$F489,"")</f>
        <v/>
      </c>
      <c r="E476" t="str">
        <f>IF(SUM('A3.2'!P494:T494)=5,'A3.2'!C494,"")</f>
        <v/>
      </c>
      <c r="F476" t="str">
        <f>IF(SUM('A3.2'!P494:T494)=5,'A3.2'!D494,"")</f>
        <v/>
      </c>
      <c r="G476" s="194" t="str">
        <f>IF(SUM('A3.2'!P494:T494)=5,'A3.2'!E494,"")</f>
        <v/>
      </c>
      <c r="H476" t="str">
        <f>IF(SUM('A3.2'!P494:T494)=5,'A3.2'!F494,"")</f>
        <v/>
      </c>
      <c r="I476" t="str">
        <f>IF(SUM('A3.2'!P494:T494)=5,'A3.2'!G494,"")</f>
        <v/>
      </c>
    </row>
    <row r="477" spans="1:9" x14ac:dyDescent="0.25">
      <c r="A477" t="str">
        <f>IF(SUM('A3.2'!P495:T495)=5,'Angaben KH-Standort'!$D$26,"")</f>
        <v/>
      </c>
      <c r="B477" t="str">
        <f>IF(SUM('A3.2'!P495:T495)=5,'Angaben KH-Standort'!$D$27,"")</f>
        <v/>
      </c>
      <c r="C477" t="str">
        <f>IF(SUM('A3.2'!P495:T495)=5,'Angaben KH-Standort'!$D$13,"")</f>
        <v/>
      </c>
      <c r="D477" t="str">
        <f>IF(SUM('A3.2'!P495:T495)=5,'A1'!$F490,"")</f>
        <v/>
      </c>
      <c r="E477" t="str">
        <f>IF(SUM('A3.2'!P495:T495)=5,'A3.2'!C495,"")</f>
        <v/>
      </c>
      <c r="F477" t="str">
        <f>IF(SUM('A3.2'!P495:T495)=5,'A3.2'!D495,"")</f>
        <v/>
      </c>
      <c r="G477" s="194" t="str">
        <f>IF(SUM('A3.2'!P495:T495)=5,'A3.2'!E495,"")</f>
        <v/>
      </c>
      <c r="H477" t="str">
        <f>IF(SUM('A3.2'!P495:T495)=5,'A3.2'!F495,"")</f>
        <v/>
      </c>
      <c r="I477" t="str">
        <f>IF(SUM('A3.2'!P495:T495)=5,'A3.2'!G495,"")</f>
        <v/>
      </c>
    </row>
    <row r="478" spans="1:9" x14ac:dyDescent="0.25">
      <c r="A478" t="str">
        <f>IF(SUM('A3.2'!P496:T496)=5,'Angaben KH-Standort'!$D$26,"")</f>
        <v/>
      </c>
      <c r="B478" t="str">
        <f>IF(SUM('A3.2'!P496:T496)=5,'Angaben KH-Standort'!$D$27,"")</f>
        <v/>
      </c>
      <c r="C478" t="str">
        <f>IF(SUM('A3.2'!P496:T496)=5,'Angaben KH-Standort'!$D$13,"")</f>
        <v/>
      </c>
      <c r="D478" t="str">
        <f>IF(SUM('A3.2'!P496:T496)=5,'A1'!$F491,"")</f>
        <v/>
      </c>
      <c r="E478" t="str">
        <f>IF(SUM('A3.2'!P496:T496)=5,'A3.2'!C496,"")</f>
        <v/>
      </c>
      <c r="F478" t="str">
        <f>IF(SUM('A3.2'!P496:T496)=5,'A3.2'!D496,"")</f>
        <v/>
      </c>
      <c r="G478" s="194" t="str">
        <f>IF(SUM('A3.2'!P496:T496)=5,'A3.2'!E496,"")</f>
        <v/>
      </c>
      <c r="H478" t="str">
        <f>IF(SUM('A3.2'!P496:T496)=5,'A3.2'!F496,"")</f>
        <v/>
      </c>
      <c r="I478" t="str">
        <f>IF(SUM('A3.2'!P496:T496)=5,'A3.2'!G496,"")</f>
        <v/>
      </c>
    </row>
    <row r="479" spans="1:9" x14ac:dyDescent="0.25">
      <c r="A479" t="str">
        <f>IF(SUM('A3.2'!P497:T497)=5,'Angaben KH-Standort'!$D$26,"")</f>
        <v/>
      </c>
      <c r="B479" t="str">
        <f>IF(SUM('A3.2'!P497:T497)=5,'Angaben KH-Standort'!$D$27,"")</f>
        <v/>
      </c>
      <c r="C479" t="str">
        <f>IF(SUM('A3.2'!P497:T497)=5,'Angaben KH-Standort'!$D$13,"")</f>
        <v/>
      </c>
      <c r="D479" t="str">
        <f>IF(SUM('A3.2'!P497:T497)=5,'A1'!$F492,"")</f>
        <v/>
      </c>
      <c r="E479" t="str">
        <f>IF(SUM('A3.2'!P497:T497)=5,'A3.2'!C497,"")</f>
        <v/>
      </c>
      <c r="F479" t="str">
        <f>IF(SUM('A3.2'!P497:T497)=5,'A3.2'!D497,"")</f>
        <v/>
      </c>
      <c r="G479" s="194" t="str">
        <f>IF(SUM('A3.2'!P497:T497)=5,'A3.2'!E497,"")</f>
        <v/>
      </c>
      <c r="H479" t="str">
        <f>IF(SUM('A3.2'!P497:T497)=5,'A3.2'!F497,"")</f>
        <v/>
      </c>
      <c r="I479" t="str">
        <f>IF(SUM('A3.2'!P497:T497)=5,'A3.2'!G497,"")</f>
        <v/>
      </c>
    </row>
    <row r="480" spans="1:9" x14ac:dyDescent="0.25">
      <c r="A480" t="str">
        <f>IF(SUM('A3.2'!P498:T498)=5,'Angaben KH-Standort'!$D$26,"")</f>
        <v/>
      </c>
      <c r="B480" t="str">
        <f>IF(SUM('A3.2'!P498:T498)=5,'Angaben KH-Standort'!$D$27,"")</f>
        <v/>
      </c>
      <c r="C480" t="str">
        <f>IF(SUM('A3.2'!P498:T498)=5,'Angaben KH-Standort'!$D$13,"")</f>
        <v/>
      </c>
      <c r="D480" t="str">
        <f>IF(SUM('A3.2'!P498:T498)=5,'A1'!$F493,"")</f>
        <v/>
      </c>
      <c r="E480" t="str">
        <f>IF(SUM('A3.2'!P498:T498)=5,'A3.2'!C498,"")</f>
        <v/>
      </c>
      <c r="F480" t="str">
        <f>IF(SUM('A3.2'!P498:T498)=5,'A3.2'!D498,"")</f>
        <v/>
      </c>
      <c r="G480" s="194" t="str">
        <f>IF(SUM('A3.2'!P498:T498)=5,'A3.2'!E498,"")</f>
        <v/>
      </c>
      <c r="H480" t="str">
        <f>IF(SUM('A3.2'!P498:T498)=5,'A3.2'!F498,"")</f>
        <v/>
      </c>
      <c r="I480" t="str">
        <f>IF(SUM('A3.2'!P498:T498)=5,'A3.2'!G498,"")</f>
        <v/>
      </c>
    </row>
    <row r="481" spans="1:9" x14ac:dyDescent="0.25">
      <c r="A481" t="str">
        <f>IF(SUM('A3.2'!P499:T499)=5,'Angaben KH-Standort'!$D$26,"")</f>
        <v/>
      </c>
      <c r="B481" t="str">
        <f>IF(SUM('A3.2'!P499:T499)=5,'Angaben KH-Standort'!$D$27,"")</f>
        <v/>
      </c>
      <c r="C481" t="str">
        <f>IF(SUM('A3.2'!P499:T499)=5,'Angaben KH-Standort'!$D$13,"")</f>
        <v/>
      </c>
      <c r="D481" t="str">
        <f>IF(SUM('A3.2'!P499:T499)=5,'A1'!$F494,"")</f>
        <v/>
      </c>
      <c r="E481" t="str">
        <f>IF(SUM('A3.2'!P499:T499)=5,'A3.2'!C499,"")</f>
        <v/>
      </c>
      <c r="F481" t="str">
        <f>IF(SUM('A3.2'!P499:T499)=5,'A3.2'!D499,"")</f>
        <v/>
      </c>
      <c r="G481" s="194" t="str">
        <f>IF(SUM('A3.2'!P499:T499)=5,'A3.2'!E499,"")</f>
        <v/>
      </c>
      <c r="H481" t="str">
        <f>IF(SUM('A3.2'!P499:T499)=5,'A3.2'!F499,"")</f>
        <v/>
      </c>
      <c r="I481" t="str">
        <f>IF(SUM('A3.2'!P499:T499)=5,'A3.2'!G499,"")</f>
        <v/>
      </c>
    </row>
    <row r="482" spans="1:9" x14ac:dyDescent="0.25">
      <c r="A482" t="str">
        <f>IF(SUM('A3.2'!P500:T500)=5,'Angaben KH-Standort'!$D$26,"")</f>
        <v/>
      </c>
      <c r="B482" t="str">
        <f>IF(SUM('A3.2'!P500:T500)=5,'Angaben KH-Standort'!$D$27,"")</f>
        <v/>
      </c>
      <c r="C482" t="str">
        <f>IF(SUM('A3.2'!P500:T500)=5,'Angaben KH-Standort'!$D$13,"")</f>
        <v/>
      </c>
      <c r="D482" t="str">
        <f>IF(SUM('A3.2'!P500:T500)=5,'A1'!$F495,"")</f>
        <v/>
      </c>
      <c r="E482" t="str">
        <f>IF(SUM('A3.2'!P500:T500)=5,'A3.2'!C500,"")</f>
        <v/>
      </c>
      <c r="F482" t="str">
        <f>IF(SUM('A3.2'!P500:T500)=5,'A3.2'!D500,"")</f>
        <v/>
      </c>
      <c r="G482" s="194" t="str">
        <f>IF(SUM('A3.2'!P500:T500)=5,'A3.2'!E500,"")</f>
        <v/>
      </c>
      <c r="H482" t="str">
        <f>IF(SUM('A3.2'!P500:T500)=5,'A3.2'!F500,"")</f>
        <v/>
      </c>
      <c r="I482" t="str">
        <f>IF(SUM('A3.2'!P500:T500)=5,'A3.2'!G500,"")</f>
        <v/>
      </c>
    </row>
    <row r="483" spans="1:9" x14ac:dyDescent="0.25">
      <c r="A483" t="str">
        <f>IF(SUM('A3.2'!P501:T501)=5,'Angaben KH-Standort'!$D$26,"")</f>
        <v/>
      </c>
      <c r="B483" t="str">
        <f>IF(SUM('A3.2'!P501:T501)=5,'Angaben KH-Standort'!$D$27,"")</f>
        <v/>
      </c>
      <c r="C483" t="str">
        <f>IF(SUM('A3.2'!P501:T501)=5,'Angaben KH-Standort'!$D$13,"")</f>
        <v/>
      </c>
      <c r="D483" t="str">
        <f>IF(SUM('A3.2'!P501:T501)=5,'A1'!$F496,"")</f>
        <v/>
      </c>
      <c r="E483" t="str">
        <f>IF(SUM('A3.2'!P501:T501)=5,'A3.2'!C501,"")</f>
        <v/>
      </c>
      <c r="F483" t="str">
        <f>IF(SUM('A3.2'!P501:T501)=5,'A3.2'!D501,"")</f>
        <v/>
      </c>
      <c r="G483" s="194" t="str">
        <f>IF(SUM('A3.2'!P501:T501)=5,'A3.2'!E501,"")</f>
        <v/>
      </c>
      <c r="H483" t="str">
        <f>IF(SUM('A3.2'!P501:T501)=5,'A3.2'!F501,"")</f>
        <v/>
      </c>
      <c r="I483" t="str">
        <f>IF(SUM('A3.2'!P501:T501)=5,'A3.2'!G501,"")</f>
        <v/>
      </c>
    </row>
    <row r="484" spans="1:9" x14ac:dyDescent="0.25">
      <c r="A484" t="str">
        <f>IF(SUM('A3.2'!P502:T502)=5,'Angaben KH-Standort'!$D$26,"")</f>
        <v/>
      </c>
      <c r="B484" t="str">
        <f>IF(SUM('A3.2'!P502:T502)=5,'Angaben KH-Standort'!$D$27,"")</f>
        <v/>
      </c>
      <c r="C484" t="str">
        <f>IF(SUM('A3.2'!P502:T502)=5,'Angaben KH-Standort'!$D$13,"")</f>
        <v/>
      </c>
      <c r="D484" t="str">
        <f>IF(SUM('A3.2'!P502:T502)=5,'A1'!$F497,"")</f>
        <v/>
      </c>
      <c r="E484" t="str">
        <f>IF(SUM('A3.2'!P502:T502)=5,'A3.2'!C502,"")</f>
        <v/>
      </c>
      <c r="F484" t="str">
        <f>IF(SUM('A3.2'!P502:T502)=5,'A3.2'!D502,"")</f>
        <v/>
      </c>
      <c r="G484" s="194" t="str">
        <f>IF(SUM('A3.2'!P502:T502)=5,'A3.2'!E502,"")</f>
        <v/>
      </c>
      <c r="H484" t="str">
        <f>IF(SUM('A3.2'!P502:T502)=5,'A3.2'!F502,"")</f>
        <v/>
      </c>
      <c r="I484" t="str">
        <f>IF(SUM('A3.2'!P502:T502)=5,'A3.2'!G502,"")</f>
        <v/>
      </c>
    </row>
    <row r="485" spans="1:9" x14ac:dyDescent="0.25">
      <c r="A485" t="str">
        <f>IF(SUM('A3.2'!P503:T503)=5,'Angaben KH-Standort'!$D$26,"")</f>
        <v/>
      </c>
      <c r="B485" t="str">
        <f>IF(SUM('A3.2'!P503:T503)=5,'Angaben KH-Standort'!$D$27,"")</f>
        <v/>
      </c>
      <c r="C485" t="str">
        <f>IF(SUM('A3.2'!P503:T503)=5,'Angaben KH-Standort'!$D$13,"")</f>
        <v/>
      </c>
      <c r="D485" t="str">
        <f>IF(SUM('A3.2'!P503:T503)=5,'A1'!$F498,"")</f>
        <v/>
      </c>
      <c r="E485" t="str">
        <f>IF(SUM('A3.2'!P503:T503)=5,'A3.2'!C503,"")</f>
        <v/>
      </c>
      <c r="F485" t="str">
        <f>IF(SUM('A3.2'!P503:T503)=5,'A3.2'!D503,"")</f>
        <v/>
      </c>
      <c r="G485" s="194" t="str">
        <f>IF(SUM('A3.2'!P503:T503)=5,'A3.2'!E503,"")</f>
        <v/>
      </c>
      <c r="H485" t="str">
        <f>IF(SUM('A3.2'!P503:T503)=5,'A3.2'!F503,"")</f>
        <v/>
      </c>
      <c r="I485" t="str">
        <f>IF(SUM('A3.2'!P503:T503)=5,'A3.2'!G503,"")</f>
        <v/>
      </c>
    </row>
    <row r="486" spans="1:9" x14ac:dyDescent="0.25">
      <c r="A486" t="str">
        <f>IF(SUM('A3.2'!P504:T504)=5,'Angaben KH-Standort'!$D$26,"")</f>
        <v/>
      </c>
      <c r="B486" t="str">
        <f>IF(SUM('A3.2'!P504:T504)=5,'Angaben KH-Standort'!$D$27,"")</f>
        <v/>
      </c>
      <c r="C486" t="str">
        <f>IF(SUM('A3.2'!P504:T504)=5,'Angaben KH-Standort'!$D$13,"")</f>
        <v/>
      </c>
      <c r="D486" t="str">
        <f>IF(SUM('A3.2'!P504:T504)=5,'A1'!$F499,"")</f>
        <v/>
      </c>
      <c r="E486" t="str">
        <f>IF(SUM('A3.2'!P504:T504)=5,'A3.2'!C504,"")</f>
        <v/>
      </c>
      <c r="F486" t="str">
        <f>IF(SUM('A3.2'!P504:T504)=5,'A3.2'!D504,"")</f>
        <v/>
      </c>
      <c r="G486" s="194" t="str">
        <f>IF(SUM('A3.2'!P504:T504)=5,'A3.2'!E504,"")</f>
        <v/>
      </c>
      <c r="H486" t="str">
        <f>IF(SUM('A3.2'!P504:T504)=5,'A3.2'!F504,"")</f>
        <v/>
      </c>
      <c r="I486" t="str">
        <f>IF(SUM('A3.2'!P504:T504)=5,'A3.2'!G504,"")</f>
        <v/>
      </c>
    </row>
    <row r="487" spans="1:9" x14ac:dyDescent="0.25">
      <c r="A487" t="str">
        <f>IF(SUM('A3.2'!P505:T505)=5,'Angaben KH-Standort'!$D$26,"")</f>
        <v/>
      </c>
      <c r="B487" t="str">
        <f>IF(SUM('A3.2'!P505:T505)=5,'Angaben KH-Standort'!$D$27,"")</f>
        <v/>
      </c>
      <c r="C487" t="str">
        <f>IF(SUM('A3.2'!P505:T505)=5,'Angaben KH-Standort'!$D$13,"")</f>
        <v/>
      </c>
      <c r="D487" t="str">
        <f>IF(SUM('A3.2'!P505:T505)=5,'A1'!$F500,"")</f>
        <v/>
      </c>
      <c r="E487" t="str">
        <f>IF(SUM('A3.2'!P505:T505)=5,'A3.2'!C505,"")</f>
        <v/>
      </c>
      <c r="F487" t="str">
        <f>IF(SUM('A3.2'!P505:T505)=5,'A3.2'!D505,"")</f>
        <v/>
      </c>
      <c r="G487" s="194" t="str">
        <f>IF(SUM('A3.2'!P505:T505)=5,'A3.2'!E505,"")</f>
        <v/>
      </c>
      <c r="H487" t="str">
        <f>IF(SUM('A3.2'!P505:T505)=5,'A3.2'!F505,"")</f>
        <v/>
      </c>
      <c r="I487" t="str">
        <f>IF(SUM('A3.2'!P505:T505)=5,'A3.2'!G505,"")</f>
        <v/>
      </c>
    </row>
    <row r="488" spans="1:9" x14ac:dyDescent="0.25">
      <c r="A488" t="str">
        <f>IF(SUM('A3.2'!P506:T506)=5,'Angaben KH-Standort'!$D$26,"")</f>
        <v/>
      </c>
      <c r="B488" t="str">
        <f>IF(SUM('A3.2'!P506:T506)=5,'Angaben KH-Standort'!$D$27,"")</f>
        <v/>
      </c>
      <c r="C488" t="str">
        <f>IF(SUM('A3.2'!P506:T506)=5,'Angaben KH-Standort'!$D$13,"")</f>
        <v/>
      </c>
      <c r="D488" t="str">
        <f>IF(SUM('A3.2'!P506:T506)=5,'A1'!$F501,"")</f>
        <v/>
      </c>
      <c r="E488" t="str">
        <f>IF(SUM('A3.2'!P506:T506)=5,'A3.2'!C506,"")</f>
        <v/>
      </c>
      <c r="F488" t="str">
        <f>IF(SUM('A3.2'!P506:T506)=5,'A3.2'!D506,"")</f>
        <v/>
      </c>
      <c r="G488" s="194" t="str">
        <f>IF(SUM('A3.2'!P506:T506)=5,'A3.2'!E506,"")</f>
        <v/>
      </c>
      <c r="H488" t="str">
        <f>IF(SUM('A3.2'!P506:T506)=5,'A3.2'!F506,"")</f>
        <v/>
      </c>
      <c r="I488" t="str">
        <f>IF(SUM('A3.2'!P506:T506)=5,'A3.2'!G506,"")</f>
        <v/>
      </c>
    </row>
    <row r="489" spans="1:9" x14ac:dyDescent="0.25">
      <c r="A489" t="str">
        <f>IF(SUM('A3.2'!P507:T507)=5,'Angaben KH-Standort'!$D$26,"")</f>
        <v/>
      </c>
      <c r="B489" t="str">
        <f>IF(SUM('A3.2'!P507:T507)=5,'Angaben KH-Standort'!$D$27,"")</f>
        <v/>
      </c>
      <c r="C489" t="str">
        <f>IF(SUM('A3.2'!P507:T507)=5,'Angaben KH-Standort'!$D$13,"")</f>
        <v/>
      </c>
      <c r="D489" t="str">
        <f>IF(SUM('A3.2'!P507:T507)=5,'A1'!$F502,"")</f>
        <v/>
      </c>
      <c r="E489" t="str">
        <f>IF(SUM('A3.2'!P507:T507)=5,'A3.2'!C507,"")</f>
        <v/>
      </c>
      <c r="F489" t="str">
        <f>IF(SUM('A3.2'!P507:T507)=5,'A3.2'!D507,"")</f>
        <v/>
      </c>
      <c r="G489" s="194" t="str">
        <f>IF(SUM('A3.2'!P507:T507)=5,'A3.2'!E507,"")</f>
        <v/>
      </c>
      <c r="H489" t="str">
        <f>IF(SUM('A3.2'!P507:T507)=5,'A3.2'!F507,"")</f>
        <v/>
      </c>
      <c r="I489" t="str">
        <f>IF(SUM('A3.2'!P507:T507)=5,'A3.2'!G507,"")</f>
        <v/>
      </c>
    </row>
    <row r="490" spans="1:9" x14ac:dyDescent="0.25">
      <c r="A490" t="str">
        <f>IF(SUM('A3.2'!P508:T508)=5,'Angaben KH-Standort'!$D$26,"")</f>
        <v/>
      </c>
      <c r="B490" t="str">
        <f>IF(SUM('A3.2'!P508:T508)=5,'Angaben KH-Standort'!$D$27,"")</f>
        <v/>
      </c>
      <c r="C490" t="str">
        <f>IF(SUM('A3.2'!P508:T508)=5,'Angaben KH-Standort'!$D$13,"")</f>
        <v/>
      </c>
      <c r="D490" t="str">
        <f>IF(SUM('A3.2'!P508:T508)=5,'A1'!$F503,"")</f>
        <v/>
      </c>
      <c r="E490" t="str">
        <f>IF(SUM('A3.2'!P508:T508)=5,'A3.2'!C508,"")</f>
        <v/>
      </c>
      <c r="F490" t="str">
        <f>IF(SUM('A3.2'!P508:T508)=5,'A3.2'!D508,"")</f>
        <v/>
      </c>
      <c r="G490" s="194" t="str">
        <f>IF(SUM('A3.2'!P508:T508)=5,'A3.2'!E508,"")</f>
        <v/>
      </c>
      <c r="H490" t="str">
        <f>IF(SUM('A3.2'!P508:T508)=5,'A3.2'!F508,"")</f>
        <v/>
      </c>
      <c r="I490" t="str">
        <f>IF(SUM('A3.2'!P508:T508)=5,'A3.2'!G508,"")</f>
        <v/>
      </c>
    </row>
    <row r="491" spans="1:9" x14ac:dyDescent="0.25">
      <c r="A491" t="str">
        <f>IF(SUM('A3.2'!P509:T509)=5,'Angaben KH-Standort'!$D$26,"")</f>
        <v/>
      </c>
      <c r="B491" t="str">
        <f>IF(SUM('A3.2'!P509:T509)=5,'Angaben KH-Standort'!$D$27,"")</f>
        <v/>
      </c>
      <c r="C491" t="str">
        <f>IF(SUM('A3.2'!P509:T509)=5,'Angaben KH-Standort'!$D$13,"")</f>
        <v/>
      </c>
      <c r="D491" t="str">
        <f>IF(SUM('A3.2'!P509:T509)=5,'A1'!$F504,"")</f>
        <v/>
      </c>
      <c r="E491" t="str">
        <f>IF(SUM('A3.2'!P509:T509)=5,'A3.2'!C509,"")</f>
        <v/>
      </c>
      <c r="F491" t="str">
        <f>IF(SUM('A3.2'!P509:T509)=5,'A3.2'!D509,"")</f>
        <v/>
      </c>
      <c r="G491" s="194" t="str">
        <f>IF(SUM('A3.2'!P509:T509)=5,'A3.2'!E509,"")</f>
        <v/>
      </c>
      <c r="H491" t="str">
        <f>IF(SUM('A3.2'!P509:T509)=5,'A3.2'!F509,"")</f>
        <v/>
      </c>
      <c r="I491" t="str">
        <f>IF(SUM('A3.2'!P509:T509)=5,'A3.2'!G509,"")</f>
        <v/>
      </c>
    </row>
    <row r="492" spans="1:9" x14ac:dyDescent="0.25">
      <c r="A492" t="str">
        <f>IF(SUM('A3.2'!P510:T510)=5,'Angaben KH-Standort'!$D$26,"")</f>
        <v/>
      </c>
      <c r="B492" t="str">
        <f>IF(SUM('A3.2'!P510:T510)=5,'Angaben KH-Standort'!$D$27,"")</f>
        <v/>
      </c>
      <c r="C492" t="str">
        <f>IF(SUM('A3.2'!P510:T510)=5,'Angaben KH-Standort'!$D$13,"")</f>
        <v/>
      </c>
      <c r="D492" t="str">
        <f>IF(SUM('A3.2'!P510:T510)=5,'A1'!$F505,"")</f>
        <v/>
      </c>
      <c r="E492" t="str">
        <f>IF(SUM('A3.2'!P510:T510)=5,'A3.2'!C510,"")</f>
        <v/>
      </c>
      <c r="F492" t="str">
        <f>IF(SUM('A3.2'!P510:T510)=5,'A3.2'!D510,"")</f>
        <v/>
      </c>
      <c r="G492" s="194" t="str">
        <f>IF(SUM('A3.2'!P510:T510)=5,'A3.2'!E510,"")</f>
        <v/>
      </c>
      <c r="H492" t="str">
        <f>IF(SUM('A3.2'!P510:T510)=5,'A3.2'!F510,"")</f>
        <v/>
      </c>
      <c r="I492" t="str">
        <f>IF(SUM('A3.2'!P510:T510)=5,'A3.2'!G510,"")</f>
        <v/>
      </c>
    </row>
    <row r="493" spans="1:9" x14ac:dyDescent="0.25">
      <c r="A493" t="str">
        <f>IF(SUM('A3.2'!P511:T511)=5,'Angaben KH-Standort'!$D$26,"")</f>
        <v/>
      </c>
      <c r="B493" t="str">
        <f>IF(SUM('A3.2'!P511:T511)=5,'Angaben KH-Standort'!$D$27,"")</f>
        <v/>
      </c>
      <c r="C493" t="str">
        <f>IF(SUM('A3.2'!P511:T511)=5,'Angaben KH-Standort'!$D$13,"")</f>
        <v/>
      </c>
      <c r="D493" t="str">
        <f>IF(SUM('A3.2'!P511:T511)=5,'A1'!$F506,"")</f>
        <v/>
      </c>
      <c r="E493" t="str">
        <f>IF(SUM('A3.2'!P511:T511)=5,'A3.2'!C511,"")</f>
        <v/>
      </c>
      <c r="F493" t="str">
        <f>IF(SUM('A3.2'!P511:T511)=5,'A3.2'!D511,"")</f>
        <v/>
      </c>
      <c r="G493" s="194" t="str">
        <f>IF(SUM('A3.2'!P511:T511)=5,'A3.2'!E511,"")</f>
        <v/>
      </c>
      <c r="H493" t="str">
        <f>IF(SUM('A3.2'!P511:T511)=5,'A3.2'!F511,"")</f>
        <v/>
      </c>
      <c r="I493" t="str">
        <f>IF(SUM('A3.2'!P511:T511)=5,'A3.2'!G511,"")</f>
        <v/>
      </c>
    </row>
    <row r="494" spans="1:9" x14ac:dyDescent="0.25">
      <c r="A494" t="str">
        <f>IF(SUM('A3.2'!P512:T512)=5,'Angaben KH-Standort'!$D$26,"")</f>
        <v/>
      </c>
      <c r="B494" t="str">
        <f>IF(SUM('A3.2'!P512:T512)=5,'Angaben KH-Standort'!$D$27,"")</f>
        <v/>
      </c>
      <c r="C494" t="str">
        <f>IF(SUM('A3.2'!P512:T512)=5,'Angaben KH-Standort'!$D$13,"")</f>
        <v/>
      </c>
      <c r="D494" t="str">
        <f>IF(SUM('A3.2'!P512:T512)=5,'A1'!$F507,"")</f>
        <v/>
      </c>
      <c r="E494" t="str">
        <f>IF(SUM('A3.2'!P512:T512)=5,'A3.2'!C512,"")</f>
        <v/>
      </c>
      <c r="F494" t="str">
        <f>IF(SUM('A3.2'!P512:T512)=5,'A3.2'!D512,"")</f>
        <v/>
      </c>
      <c r="G494" s="194" t="str">
        <f>IF(SUM('A3.2'!P512:T512)=5,'A3.2'!E512,"")</f>
        <v/>
      </c>
      <c r="H494" t="str">
        <f>IF(SUM('A3.2'!P512:T512)=5,'A3.2'!F512,"")</f>
        <v/>
      </c>
      <c r="I494" t="str">
        <f>IF(SUM('A3.2'!P512:T512)=5,'A3.2'!G512,"")</f>
        <v/>
      </c>
    </row>
    <row r="495" spans="1:9" x14ac:dyDescent="0.25">
      <c r="A495" t="str">
        <f>IF(SUM('A3.2'!P513:T513)=5,'Angaben KH-Standort'!$D$26,"")</f>
        <v/>
      </c>
      <c r="B495" t="str">
        <f>IF(SUM('A3.2'!P513:T513)=5,'Angaben KH-Standort'!$D$27,"")</f>
        <v/>
      </c>
      <c r="C495" t="str">
        <f>IF(SUM('A3.2'!P513:T513)=5,'Angaben KH-Standort'!$D$13,"")</f>
        <v/>
      </c>
      <c r="D495" t="str">
        <f>IF(SUM('A3.2'!P513:T513)=5,'A1'!$F508,"")</f>
        <v/>
      </c>
      <c r="E495" t="str">
        <f>IF(SUM('A3.2'!P513:T513)=5,'A3.2'!C513,"")</f>
        <v/>
      </c>
      <c r="F495" t="str">
        <f>IF(SUM('A3.2'!P513:T513)=5,'A3.2'!D513,"")</f>
        <v/>
      </c>
      <c r="G495" s="194" t="str">
        <f>IF(SUM('A3.2'!P513:T513)=5,'A3.2'!E513,"")</f>
        <v/>
      </c>
      <c r="H495" t="str">
        <f>IF(SUM('A3.2'!P513:T513)=5,'A3.2'!F513,"")</f>
        <v/>
      </c>
      <c r="I495" t="str">
        <f>IF(SUM('A3.2'!P513:T513)=5,'A3.2'!G513,"")</f>
        <v/>
      </c>
    </row>
    <row r="496" spans="1:9" x14ac:dyDescent="0.25">
      <c r="A496" t="str">
        <f>IF(SUM('A3.2'!P514:T514)=5,'Angaben KH-Standort'!$D$26,"")</f>
        <v/>
      </c>
      <c r="B496" t="str">
        <f>IF(SUM('A3.2'!P514:T514)=5,'Angaben KH-Standort'!$D$27,"")</f>
        <v/>
      </c>
      <c r="C496" t="str">
        <f>IF(SUM('A3.2'!P514:T514)=5,'Angaben KH-Standort'!$D$13,"")</f>
        <v/>
      </c>
      <c r="D496" t="str">
        <f>IF(SUM('A3.2'!P514:T514)=5,'A1'!$F509,"")</f>
        <v/>
      </c>
      <c r="E496" t="str">
        <f>IF(SUM('A3.2'!P514:T514)=5,'A3.2'!C514,"")</f>
        <v/>
      </c>
      <c r="F496" t="str">
        <f>IF(SUM('A3.2'!P514:T514)=5,'A3.2'!D514,"")</f>
        <v/>
      </c>
      <c r="G496" s="194" t="str">
        <f>IF(SUM('A3.2'!P514:T514)=5,'A3.2'!E514,"")</f>
        <v/>
      </c>
      <c r="H496" t="str">
        <f>IF(SUM('A3.2'!P514:T514)=5,'A3.2'!F514,"")</f>
        <v/>
      </c>
      <c r="I496" t="str">
        <f>IF(SUM('A3.2'!P514:T514)=5,'A3.2'!G514,"")</f>
        <v/>
      </c>
    </row>
    <row r="497" spans="1:9" x14ac:dyDescent="0.25">
      <c r="A497" t="str">
        <f>IF(SUM('A3.2'!P515:T515)=5,'Angaben KH-Standort'!$D$26,"")</f>
        <v/>
      </c>
      <c r="B497" t="str">
        <f>IF(SUM('A3.2'!P515:T515)=5,'Angaben KH-Standort'!$D$27,"")</f>
        <v/>
      </c>
      <c r="C497" t="str">
        <f>IF(SUM('A3.2'!P515:T515)=5,'Angaben KH-Standort'!$D$13,"")</f>
        <v/>
      </c>
      <c r="D497" t="str">
        <f>IF(SUM('A3.2'!P515:T515)=5,'A1'!$F510,"")</f>
        <v/>
      </c>
      <c r="E497" t="str">
        <f>IF(SUM('A3.2'!P515:T515)=5,'A3.2'!C515,"")</f>
        <v/>
      </c>
      <c r="F497" t="str">
        <f>IF(SUM('A3.2'!P515:T515)=5,'A3.2'!D515,"")</f>
        <v/>
      </c>
      <c r="G497" s="194" t="str">
        <f>IF(SUM('A3.2'!P515:T515)=5,'A3.2'!E515,"")</f>
        <v/>
      </c>
      <c r="H497" t="str">
        <f>IF(SUM('A3.2'!P515:T515)=5,'A3.2'!F515,"")</f>
        <v/>
      </c>
      <c r="I497" t="str">
        <f>IF(SUM('A3.2'!P515:T515)=5,'A3.2'!G515,"")</f>
        <v/>
      </c>
    </row>
    <row r="498" spans="1:9" x14ac:dyDescent="0.25">
      <c r="A498" t="str">
        <f>IF(SUM('A3.2'!P516:T516)=5,'Angaben KH-Standort'!$D$26,"")</f>
        <v/>
      </c>
      <c r="B498" t="str">
        <f>IF(SUM('A3.2'!P516:T516)=5,'Angaben KH-Standort'!$D$27,"")</f>
        <v/>
      </c>
      <c r="C498" t="str">
        <f>IF(SUM('A3.2'!P516:T516)=5,'Angaben KH-Standort'!$D$13,"")</f>
        <v/>
      </c>
      <c r="D498" t="str">
        <f>IF(SUM('A3.2'!P516:T516)=5,'A1'!$F511,"")</f>
        <v/>
      </c>
      <c r="E498" t="str">
        <f>IF(SUM('A3.2'!P516:T516)=5,'A3.2'!C516,"")</f>
        <v/>
      </c>
      <c r="F498" t="str">
        <f>IF(SUM('A3.2'!P516:T516)=5,'A3.2'!D516,"")</f>
        <v/>
      </c>
      <c r="G498" s="194" t="str">
        <f>IF(SUM('A3.2'!P516:T516)=5,'A3.2'!E516,"")</f>
        <v/>
      </c>
      <c r="H498" t="str">
        <f>IF(SUM('A3.2'!P516:T516)=5,'A3.2'!F516,"")</f>
        <v/>
      </c>
      <c r="I498" t="str">
        <f>IF(SUM('A3.2'!P516:T516)=5,'A3.2'!G516,"")</f>
        <v/>
      </c>
    </row>
    <row r="499" spans="1:9" x14ac:dyDescent="0.25">
      <c r="A499" t="str">
        <f>IF(SUM('A3.2'!P517:T517)=5,'Angaben KH-Standort'!$D$26,"")</f>
        <v/>
      </c>
      <c r="B499" t="str">
        <f>IF(SUM('A3.2'!P517:T517)=5,'Angaben KH-Standort'!$D$27,"")</f>
        <v/>
      </c>
      <c r="C499" t="str">
        <f>IF(SUM('A3.2'!P517:T517)=5,'Angaben KH-Standort'!$D$13,"")</f>
        <v/>
      </c>
      <c r="D499" t="str">
        <f>IF(SUM('A3.2'!P517:T517)=5,'A1'!$F512,"")</f>
        <v/>
      </c>
      <c r="E499" t="str">
        <f>IF(SUM('A3.2'!P517:T517)=5,'A3.2'!C517,"")</f>
        <v/>
      </c>
      <c r="F499" t="str">
        <f>IF(SUM('A3.2'!P517:T517)=5,'A3.2'!D517,"")</f>
        <v/>
      </c>
      <c r="G499" s="194" t="str">
        <f>IF(SUM('A3.2'!P517:T517)=5,'A3.2'!E517,"")</f>
        <v/>
      </c>
      <c r="H499" t="str">
        <f>IF(SUM('A3.2'!P517:T517)=5,'A3.2'!F517,"")</f>
        <v/>
      </c>
      <c r="I499" t="str">
        <f>IF(SUM('A3.2'!P517:T517)=5,'A3.2'!G517,"")</f>
        <v/>
      </c>
    </row>
    <row r="500" spans="1:9" x14ac:dyDescent="0.25">
      <c r="A500" t="str">
        <f>IF(SUM('A3.2'!P518:T518)=5,'Angaben KH-Standort'!$D$26,"")</f>
        <v/>
      </c>
      <c r="B500" t="str">
        <f>IF(SUM('A3.2'!P518:T518)=5,'Angaben KH-Standort'!$D$27,"")</f>
        <v/>
      </c>
      <c r="C500" t="str">
        <f>IF(SUM('A3.2'!P518:T518)=5,'Angaben KH-Standort'!$D$13,"")</f>
        <v/>
      </c>
      <c r="D500" t="str">
        <f>IF(SUM('A3.2'!P518:T518)=5,'A1'!$F513,"")</f>
        <v/>
      </c>
      <c r="E500" t="str">
        <f>IF(SUM('A3.2'!P518:T518)=5,'A3.2'!C518,"")</f>
        <v/>
      </c>
      <c r="F500" t="str">
        <f>IF(SUM('A3.2'!P518:T518)=5,'A3.2'!D518,"")</f>
        <v/>
      </c>
      <c r="G500" s="194" t="str">
        <f>IF(SUM('A3.2'!P518:T518)=5,'A3.2'!E518,"")</f>
        <v/>
      </c>
      <c r="H500" t="str">
        <f>IF(SUM('A3.2'!P518:T518)=5,'A3.2'!F518,"")</f>
        <v/>
      </c>
      <c r="I500" t="str">
        <f>IF(SUM('A3.2'!P518:T518)=5,'A3.2'!G518,"")</f>
        <v/>
      </c>
    </row>
    <row r="501" spans="1:9" x14ac:dyDescent="0.25">
      <c r="A501" t="str">
        <f>IF(SUM('A3.2'!P519:T519)=5,'Angaben KH-Standort'!$D$26,"")</f>
        <v/>
      </c>
      <c r="B501" t="str">
        <f>IF(SUM('A3.2'!P519:T519)=5,'Angaben KH-Standort'!$D$27,"")</f>
        <v/>
      </c>
      <c r="C501" t="str">
        <f>IF(SUM('A3.2'!P519:T519)=5,'Angaben KH-Standort'!$D$13,"")</f>
        <v/>
      </c>
      <c r="D501" t="str">
        <f>IF(SUM('A3.2'!P519:T519)=5,'A1'!$F514,"")</f>
        <v/>
      </c>
      <c r="E501" t="str">
        <f>IF(SUM('A3.2'!P519:T519)=5,'A3.2'!C519,"")</f>
        <v/>
      </c>
      <c r="F501" t="str">
        <f>IF(SUM('A3.2'!P519:T519)=5,'A3.2'!D519,"")</f>
        <v/>
      </c>
      <c r="G501" s="194" t="str">
        <f>IF(SUM('A3.2'!P519:T519)=5,'A3.2'!E519,"")</f>
        <v/>
      </c>
      <c r="H501" t="str">
        <f>IF(SUM('A3.2'!P519:T519)=5,'A3.2'!F519,"")</f>
        <v/>
      </c>
      <c r="I501" t="str">
        <f>IF(SUM('A3.2'!P519:T519)=5,'A3.2'!G519,"")</f>
        <v/>
      </c>
    </row>
    <row r="502" spans="1:9" x14ac:dyDescent="0.25">
      <c r="A502" t="str">
        <f>IF(SUM('A3.2'!P520:T520)=5,'Angaben KH-Standort'!$D$26,"")</f>
        <v/>
      </c>
      <c r="B502" t="str">
        <f>IF(SUM('A3.2'!P520:T520)=5,'Angaben KH-Standort'!$D$27,"")</f>
        <v/>
      </c>
      <c r="C502" t="str">
        <f>IF(SUM('A3.2'!P520:T520)=5,'Angaben KH-Standort'!$D$13,"")</f>
        <v/>
      </c>
      <c r="D502" t="str">
        <f>IF(SUM('A3.2'!P520:T520)=5,'A1'!$F515,"")</f>
        <v/>
      </c>
      <c r="E502" t="str">
        <f>IF(SUM('A3.2'!P520:T520)=5,'A3.2'!C520,"")</f>
        <v/>
      </c>
      <c r="F502" t="str">
        <f>IF(SUM('A3.2'!P520:T520)=5,'A3.2'!D520,"")</f>
        <v/>
      </c>
      <c r="G502" s="194" t="str">
        <f>IF(SUM('A3.2'!P520:T520)=5,'A3.2'!E520,"")</f>
        <v/>
      </c>
      <c r="H502" t="str">
        <f>IF(SUM('A3.2'!P520:T520)=5,'A3.2'!F520,"")</f>
        <v/>
      </c>
      <c r="I502" t="str">
        <f>IF(SUM('A3.2'!P520:T520)=5,'A3.2'!G520,"")</f>
        <v/>
      </c>
    </row>
    <row r="503" spans="1:9" x14ac:dyDescent="0.25">
      <c r="A503" t="str">
        <f>IF(SUM('A3.2'!P521:T521)=5,'Angaben KH-Standort'!$D$26,"")</f>
        <v/>
      </c>
      <c r="B503" t="str">
        <f>IF(SUM('A3.2'!P521:T521)=5,'Angaben KH-Standort'!$D$27,"")</f>
        <v/>
      </c>
      <c r="C503" t="str">
        <f>IF(SUM('A3.2'!P521:T521)=5,'Angaben KH-Standort'!$D$13,"")</f>
        <v/>
      </c>
      <c r="D503" t="str">
        <f>IF(SUM('A3.2'!P521:T521)=5,'A1'!$F516,"")</f>
        <v/>
      </c>
      <c r="E503" t="str">
        <f>IF(SUM('A3.2'!P521:T521)=5,'A3.2'!C521,"")</f>
        <v/>
      </c>
      <c r="F503" t="str">
        <f>IF(SUM('A3.2'!P521:T521)=5,'A3.2'!D521,"")</f>
        <v/>
      </c>
      <c r="G503" s="194" t="str">
        <f>IF(SUM('A3.2'!P521:T521)=5,'A3.2'!E521,"")</f>
        <v/>
      </c>
      <c r="H503" t="str">
        <f>IF(SUM('A3.2'!P521:T521)=5,'A3.2'!F521,"")</f>
        <v/>
      </c>
      <c r="I503" t="str">
        <f>IF(SUM('A3.2'!P521:T521)=5,'A3.2'!G521,"")</f>
        <v/>
      </c>
    </row>
    <row r="504" spans="1:9" x14ac:dyDescent="0.25">
      <c r="A504" t="str">
        <f>IF(SUM('A3.2'!P522:T522)=5,'Angaben KH-Standort'!$D$26,"")</f>
        <v/>
      </c>
      <c r="B504" t="str">
        <f>IF(SUM('A3.2'!P522:T522)=5,'Angaben KH-Standort'!$D$27,"")</f>
        <v/>
      </c>
      <c r="C504" t="str">
        <f>IF(SUM('A3.2'!P522:T522)=5,'Angaben KH-Standort'!$D$13,"")</f>
        <v/>
      </c>
      <c r="D504" t="str">
        <f>IF(SUM('A3.2'!P522:T522)=5,'A1'!$F517,"")</f>
        <v/>
      </c>
      <c r="E504" t="str">
        <f>IF(SUM('A3.2'!P522:T522)=5,'A3.2'!C522,"")</f>
        <v/>
      </c>
      <c r="F504" t="str">
        <f>IF(SUM('A3.2'!P522:T522)=5,'A3.2'!D522,"")</f>
        <v/>
      </c>
      <c r="G504" s="194" t="str">
        <f>IF(SUM('A3.2'!P522:T522)=5,'A3.2'!E522,"")</f>
        <v/>
      </c>
      <c r="H504" t="str">
        <f>IF(SUM('A3.2'!P522:T522)=5,'A3.2'!F522,"")</f>
        <v/>
      </c>
      <c r="I504" t="str">
        <f>IF(SUM('A3.2'!P522:T522)=5,'A3.2'!G522,"")</f>
        <v/>
      </c>
    </row>
    <row r="505" spans="1:9" x14ac:dyDescent="0.25">
      <c r="A505" t="str">
        <f>IF(SUM('A3.2'!P523:T523)=5,'Angaben KH-Standort'!$D$26,"")</f>
        <v/>
      </c>
      <c r="B505" t="str">
        <f>IF(SUM('A3.2'!P523:T523)=5,'Angaben KH-Standort'!$D$27,"")</f>
        <v/>
      </c>
      <c r="C505" t="str">
        <f>IF(SUM('A3.2'!P523:T523)=5,'Angaben KH-Standort'!$D$13,"")</f>
        <v/>
      </c>
      <c r="D505" t="str">
        <f>IF(SUM('A3.2'!P523:T523)=5,'A1'!$F518,"")</f>
        <v/>
      </c>
      <c r="E505" t="str">
        <f>IF(SUM('A3.2'!P523:T523)=5,'A3.2'!C523,"")</f>
        <v/>
      </c>
      <c r="F505" t="str">
        <f>IF(SUM('A3.2'!P523:T523)=5,'A3.2'!D523,"")</f>
        <v/>
      </c>
      <c r="G505" s="194" t="str">
        <f>IF(SUM('A3.2'!P523:T523)=5,'A3.2'!E523,"")</f>
        <v/>
      </c>
      <c r="H505" t="str">
        <f>IF(SUM('A3.2'!P523:T523)=5,'A3.2'!F523,"")</f>
        <v/>
      </c>
      <c r="I505" t="str">
        <f>IF(SUM('A3.2'!P523:T523)=5,'A3.2'!G523,"")</f>
        <v/>
      </c>
    </row>
    <row r="506" spans="1:9" x14ac:dyDescent="0.25">
      <c r="A506" t="str">
        <f>IF(SUM('A3.2'!P524:T524)=5,'Angaben KH-Standort'!$D$26,"")</f>
        <v/>
      </c>
      <c r="B506" t="str">
        <f>IF(SUM('A3.2'!P524:T524)=5,'Angaben KH-Standort'!$D$27,"")</f>
        <v/>
      </c>
      <c r="C506" t="str">
        <f>IF(SUM('A3.2'!P524:T524)=5,'Angaben KH-Standort'!$D$13,"")</f>
        <v/>
      </c>
      <c r="D506" t="str">
        <f>IF(SUM('A3.2'!P524:T524)=5,'A1'!$F519,"")</f>
        <v/>
      </c>
      <c r="E506" t="str">
        <f>IF(SUM('A3.2'!P524:T524)=5,'A3.2'!C524,"")</f>
        <v/>
      </c>
      <c r="F506" t="str">
        <f>IF(SUM('A3.2'!P524:T524)=5,'A3.2'!D524,"")</f>
        <v/>
      </c>
      <c r="G506" s="194" t="str">
        <f>IF(SUM('A3.2'!P524:T524)=5,'A3.2'!E524,"")</f>
        <v/>
      </c>
      <c r="H506" t="str">
        <f>IF(SUM('A3.2'!P524:T524)=5,'A3.2'!F524,"")</f>
        <v/>
      </c>
      <c r="I506" t="str">
        <f>IF(SUM('A3.2'!P524:T524)=5,'A3.2'!G524,"")</f>
        <v/>
      </c>
    </row>
    <row r="507" spans="1:9" x14ac:dyDescent="0.25">
      <c r="A507" t="str">
        <f>IF(SUM('A3.2'!P525:T525)=5,'Angaben KH-Standort'!$D$26,"")</f>
        <v/>
      </c>
      <c r="B507" t="str">
        <f>IF(SUM('A3.2'!P525:T525)=5,'Angaben KH-Standort'!$D$27,"")</f>
        <v/>
      </c>
      <c r="C507" t="str">
        <f>IF(SUM('A3.2'!P525:T525)=5,'Angaben KH-Standort'!$D$13,"")</f>
        <v/>
      </c>
      <c r="D507" t="str">
        <f>IF(SUM('A3.2'!P525:T525)=5,'A1'!$F520,"")</f>
        <v/>
      </c>
      <c r="E507" t="str">
        <f>IF(SUM('A3.2'!P525:T525)=5,'A3.2'!C525,"")</f>
        <v/>
      </c>
      <c r="F507" t="str">
        <f>IF(SUM('A3.2'!P525:T525)=5,'A3.2'!D525,"")</f>
        <v/>
      </c>
      <c r="G507" s="194" t="str">
        <f>IF(SUM('A3.2'!P525:T525)=5,'A3.2'!E525,"")</f>
        <v/>
      </c>
      <c r="H507" t="str">
        <f>IF(SUM('A3.2'!P525:T525)=5,'A3.2'!F525,"")</f>
        <v/>
      </c>
      <c r="I507" t="str">
        <f>IF(SUM('A3.2'!P525:T525)=5,'A3.2'!G525,"")</f>
        <v/>
      </c>
    </row>
    <row r="508" spans="1:9" x14ac:dyDescent="0.25">
      <c r="A508" t="str">
        <f>IF(SUM('A3.2'!P526:T526)=5,'Angaben KH-Standort'!$D$26,"")</f>
        <v/>
      </c>
      <c r="B508" t="str">
        <f>IF(SUM('A3.2'!P526:T526)=5,'Angaben KH-Standort'!$D$27,"")</f>
        <v/>
      </c>
      <c r="C508" t="str">
        <f>IF(SUM('A3.2'!P526:T526)=5,'Angaben KH-Standort'!$D$13,"")</f>
        <v/>
      </c>
      <c r="D508" t="str">
        <f>IF(SUM('A3.2'!P526:T526)=5,'A1'!$F521,"")</f>
        <v/>
      </c>
      <c r="E508" t="str">
        <f>IF(SUM('A3.2'!P526:T526)=5,'A3.2'!C526,"")</f>
        <v/>
      </c>
      <c r="F508" t="str">
        <f>IF(SUM('A3.2'!P526:T526)=5,'A3.2'!D526,"")</f>
        <v/>
      </c>
      <c r="G508" s="194" t="str">
        <f>IF(SUM('A3.2'!P526:T526)=5,'A3.2'!E526,"")</f>
        <v/>
      </c>
      <c r="H508" t="str">
        <f>IF(SUM('A3.2'!P526:T526)=5,'A3.2'!F526,"")</f>
        <v/>
      </c>
      <c r="I508" t="str">
        <f>IF(SUM('A3.2'!P526:T526)=5,'A3.2'!G526,"")</f>
        <v/>
      </c>
    </row>
    <row r="509" spans="1:9" x14ac:dyDescent="0.25">
      <c r="A509" t="str">
        <f>IF(SUM('A3.2'!P527:T527)=5,'Angaben KH-Standort'!$D$26,"")</f>
        <v/>
      </c>
      <c r="B509" t="str">
        <f>IF(SUM('A3.2'!P527:T527)=5,'Angaben KH-Standort'!$D$27,"")</f>
        <v/>
      </c>
      <c r="C509" t="str">
        <f>IF(SUM('A3.2'!P527:T527)=5,'Angaben KH-Standort'!$D$13,"")</f>
        <v/>
      </c>
      <c r="D509" t="str">
        <f>IF(SUM('A3.2'!P527:T527)=5,'A1'!$F522,"")</f>
        <v/>
      </c>
      <c r="E509" t="str">
        <f>IF(SUM('A3.2'!P527:T527)=5,'A3.2'!C527,"")</f>
        <v/>
      </c>
      <c r="F509" t="str">
        <f>IF(SUM('A3.2'!P527:T527)=5,'A3.2'!D527,"")</f>
        <v/>
      </c>
      <c r="G509" s="194" t="str">
        <f>IF(SUM('A3.2'!P527:T527)=5,'A3.2'!E527,"")</f>
        <v/>
      </c>
      <c r="H509" t="str">
        <f>IF(SUM('A3.2'!P527:T527)=5,'A3.2'!F527,"")</f>
        <v/>
      </c>
      <c r="I509" t="str">
        <f>IF(SUM('A3.2'!P527:T527)=5,'A3.2'!G527,"")</f>
        <v/>
      </c>
    </row>
    <row r="510" spans="1:9" x14ac:dyDescent="0.25">
      <c r="A510" t="str">
        <f>IF(SUM('A3.2'!P528:T528)=5,'Angaben KH-Standort'!$D$26,"")</f>
        <v/>
      </c>
      <c r="B510" t="str">
        <f>IF(SUM('A3.2'!P528:T528)=5,'Angaben KH-Standort'!$D$27,"")</f>
        <v/>
      </c>
      <c r="C510" t="str">
        <f>IF(SUM('A3.2'!P528:T528)=5,'Angaben KH-Standort'!$D$13,"")</f>
        <v/>
      </c>
      <c r="D510" t="str">
        <f>IF(SUM('A3.2'!P528:T528)=5,'A1'!$F523,"")</f>
        <v/>
      </c>
      <c r="E510" t="str">
        <f>IF(SUM('A3.2'!P528:T528)=5,'A3.2'!C528,"")</f>
        <v/>
      </c>
      <c r="F510" t="str">
        <f>IF(SUM('A3.2'!P528:T528)=5,'A3.2'!D528,"")</f>
        <v/>
      </c>
      <c r="G510" s="194" t="str">
        <f>IF(SUM('A3.2'!P528:T528)=5,'A3.2'!E528,"")</f>
        <v/>
      </c>
      <c r="H510" t="str">
        <f>IF(SUM('A3.2'!P528:T528)=5,'A3.2'!F528,"")</f>
        <v/>
      </c>
      <c r="I510" t="str">
        <f>IF(SUM('A3.2'!P528:T528)=5,'A3.2'!G528,"")</f>
        <v/>
      </c>
    </row>
    <row r="511" spans="1:9" x14ac:dyDescent="0.25">
      <c r="A511" t="str">
        <f>IF(SUM('A3.2'!P529:T529)=5,'Angaben KH-Standort'!$D$26,"")</f>
        <v/>
      </c>
      <c r="B511" t="str">
        <f>IF(SUM('A3.2'!P529:T529)=5,'Angaben KH-Standort'!$D$27,"")</f>
        <v/>
      </c>
      <c r="C511" t="str">
        <f>IF(SUM('A3.2'!P529:T529)=5,'Angaben KH-Standort'!$D$13,"")</f>
        <v/>
      </c>
      <c r="D511" t="str">
        <f>IF(SUM('A3.2'!P529:T529)=5,'A1'!$F524,"")</f>
        <v/>
      </c>
      <c r="E511" t="str">
        <f>IF(SUM('A3.2'!P529:T529)=5,'A3.2'!C529,"")</f>
        <v/>
      </c>
      <c r="F511" t="str">
        <f>IF(SUM('A3.2'!P529:T529)=5,'A3.2'!D529,"")</f>
        <v/>
      </c>
      <c r="G511" s="194" t="str">
        <f>IF(SUM('A3.2'!P529:T529)=5,'A3.2'!E529,"")</f>
        <v/>
      </c>
      <c r="H511" t="str">
        <f>IF(SUM('A3.2'!P529:T529)=5,'A3.2'!F529,"")</f>
        <v/>
      </c>
      <c r="I511" t="str">
        <f>IF(SUM('A3.2'!P529:T529)=5,'A3.2'!G529,"")</f>
        <v/>
      </c>
    </row>
    <row r="512" spans="1:9" x14ac:dyDescent="0.25">
      <c r="A512" t="str">
        <f>IF(SUM('A3.2'!P530:T530)=5,'Angaben KH-Standort'!$D$26,"")</f>
        <v/>
      </c>
      <c r="B512" t="str">
        <f>IF(SUM('A3.2'!P530:T530)=5,'Angaben KH-Standort'!$D$27,"")</f>
        <v/>
      </c>
      <c r="C512" t="str">
        <f>IF(SUM('A3.2'!P530:T530)=5,'Angaben KH-Standort'!$D$13,"")</f>
        <v/>
      </c>
      <c r="D512" t="str">
        <f>IF(SUM('A3.2'!P530:T530)=5,'A1'!$F525,"")</f>
        <v/>
      </c>
      <c r="E512" t="str">
        <f>IF(SUM('A3.2'!P530:T530)=5,'A3.2'!C530,"")</f>
        <v/>
      </c>
      <c r="F512" t="str">
        <f>IF(SUM('A3.2'!P530:T530)=5,'A3.2'!D530,"")</f>
        <v/>
      </c>
      <c r="G512" s="194" t="str">
        <f>IF(SUM('A3.2'!P530:T530)=5,'A3.2'!E530,"")</f>
        <v/>
      </c>
      <c r="H512" t="str">
        <f>IF(SUM('A3.2'!P530:T530)=5,'A3.2'!F530,"")</f>
        <v/>
      </c>
      <c r="I512" t="str">
        <f>IF(SUM('A3.2'!P530:T530)=5,'A3.2'!G530,"")</f>
        <v/>
      </c>
    </row>
    <row r="513" spans="1:9" x14ac:dyDescent="0.25">
      <c r="A513" t="str">
        <f>IF(SUM('A3.2'!P531:T531)=5,'Angaben KH-Standort'!$D$26,"")</f>
        <v/>
      </c>
      <c r="B513" t="str">
        <f>IF(SUM('A3.2'!P531:T531)=5,'Angaben KH-Standort'!$D$27,"")</f>
        <v/>
      </c>
      <c r="C513" t="str">
        <f>IF(SUM('A3.2'!P531:T531)=5,'Angaben KH-Standort'!$D$13,"")</f>
        <v/>
      </c>
      <c r="D513" t="str">
        <f>IF(SUM('A3.2'!P531:T531)=5,'A1'!$F526,"")</f>
        <v/>
      </c>
      <c r="E513" t="str">
        <f>IF(SUM('A3.2'!P531:T531)=5,'A3.2'!C531,"")</f>
        <v/>
      </c>
      <c r="F513" t="str">
        <f>IF(SUM('A3.2'!P531:T531)=5,'A3.2'!D531,"")</f>
        <v/>
      </c>
      <c r="G513" s="194" t="str">
        <f>IF(SUM('A3.2'!P531:T531)=5,'A3.2'!E531,"")</f>
        <v/>
      </c>
      <c r="H513" t="str">
        <f>IF(SUM('A3.2'!P531:T531)=5,'A3.2'!F531,"")</f>
        <v/>
      </c>
      <c r="I513" t="str">
        <f>IF(SUM('A3.2'!P531:T531)=5,'A3.2'!G531,"")</f>
        <v/>
      </c>
    </row>
    <row r="514" spans="1:9" x14ac:dyDescent="0.25">
      <c r="A514" t="str">
        <f>IF(SUM('A3.2'!P532:T532)=5,'Angaben KH-Standort'!$D$26,"")</f>
        <v/>
      </c>
      <c r="B514" t="str">
        <f>IF(SUM('A3.2'!P532:T532)=5,'Angaben KH-Standort'!$D$27,"")</f>
        <v/>
      </c>
      <c r="C514" t="str">
        <f>IF(SUM('A3.2'!P532:T532)=5,'Angaben KH-Standort'!$D$13,"")</f>
        <v/>
      </c>
      <c r="D514" t="str">
        <f>IF(SUM('A3.2'!P532:T532)=5,'A1'!$F527,"")</f>
        <v/>
      </c>
      <c r="E514" t="str">
        <f>IF(SUM('A3.2'!P532:T532)=5,'A3.2'!C532,"")</f>
        <v/>
      </c>
      <c r="F514" t="str">
        <f>IF(SUM('A3.2'!P532:T532)=5,'A3.2'!D532,"")</f>
        <v/>
      </c>
      <c r="G514" s="194" t="str">
        <f>IF(SUM('A3.2'!P532:T532)=5,'A3.2'!E532,"")</f>
        <v/>
      </c>
      <c r="H514" t="str">
        <f>IF(SUM('A3.2'!P532:T532)=5,'A3.2'!F532,"")</f>
        <v/>
      </c>
      <c r="I514" t="str">
        <f>IF(SUM('A3.2'!P532:T532)=5,'A3.2'!G532,"")</f>
        <v/>
      </c>
    </row>
    <row r="515" spans="1:9" x14ac:dyDescent="0.25">
      <c r="A515" t="str">
        <f>IF(SUM('A3.2'!P533:T533)=5,'Angaben KH-Standort'!$D$26,"")</f>
        <v/>
      </c>
      <c r="B515" t="str">
        <f>IF(SUM('A3.2'!P533:T533)=5,'Angaben KH-Standort'!$D$27,"")</f>
        <v/>
      </c>
      <c r="C515" t="str">
        <f>IF(SUM('A3.2'!P533:T533)=5,'Angaben KH-Standort'!$D$13,"")</f>
        <v/>
      </c>
      <c r="D515" t="str">
        <f>IF(SUM('A3.2'!P533:T533)=5,'A1'!$F528,"")</f>
        <v/>
      </c>
      <c r="E515" t="str">
        <f>IF(SUM('A3.2'!P533:T533)=5,'A3.2'!C533,"")</f>
        <v/>
      </c>
      <c r="F515" t="str">
        <f>IF(SUM('A3.2'!P533:T533)=5,'A3.2'!D533,"")</f>
        <v/>
      </c>
      <c r="G515" s="194" t="str">
        <f>IF(SUM('A3.2'!P533:T533)=5,'A3.2'!E533,"")</f>
        <v/>
      </c>
      <c r="H515" t="str">
        <f>IF(SUM('A3.2'!P533:T533)=5,'A3.2'!F533,"")</f>
        <v/>
      </c>
      <c r="I515" t="str">
        <f>IF(SUM('A3.2'!P533:T533)=5,'A3.2'!G533,"")</f>
        <v/>
      </c>
    </row>
    <row r="516" spans="1:9" x14ac:dyDescent="0.25">
      <c r="A516" t="str">
        <f>IF(SUM('A3.2'!P534:T534)=5,'Angaben KH-Standort'!$D$26,"")</f>
        <v/>
      </c>
      <c r="B516" t="str">
        <f>IF(SUM('A3.2'!P534:T534)=5,'Angaben KH-Standort'!$D$27,"")</f>
        <v/>
      </c>
      <c r="C516" t="str">
        <f>IF(SUM('A3.2'!P534:T534)=5,'Angaben KH-Standort'!$D$13,"")</f>
        <v/>
      </c>
      <c r="D516" t="str">
        <f>IF(SUM('A3.2'!P534:T534)=5,'A1'!$F529,"")</f>
        <v/>
      </c>
      <c r="E516" t="str">
        <f>IF(SUM('A3.2'!P534:T534)=5,'A3.2'!C534,"")</f>
        <v/>
      </c>
      <c r="F516" t="str">
        <f>IF(SUM('A3.2'!P534:T534)=5,'A3.2'!D534,"")</f>
        <v/>
      </c>
      <c r="G516" s="194" t="str">
        <f>IF(SUM('A3.2'!P534:T534)=5,'A3.2'!E534,"")</f>
        <v/>
      </c>
      <c r="H516" t="str">
        <f>IF(SUM('A3.2'!P534:T534)=5,'A3.2'!F534,"")</f>
        <v/>
      </c>
      <c r="I516" t="str">
        <f>IF(SUM('A3.2'!P534:T534)=5,'A3.2'!G534,"")</f>
        <v/>
      </c>
    </row>
    <row r="517" spans="1:9" x14ac:dyDescent="0.25">
      <c r="A517" t="str">
        <f>IF(SUM('A3.2'!P535:T535)=5,'Angaben KH-Standort'!$D$26,"")</f>
        <v/>
      </c>
      <c r="B517" t="str">
        <f>IF(SUM('A3.2'!P535:T535)=5,'Angaben KH-Standort'!$D$27,"")</f>
        <v/>
      </c>
      <c r="C517" t="str">
        <f>IF(SUM('A3.2'!P535:T535)=5,'Angaben KH-Standort'!$D$13,"")</f>
        <v/>
      </c>
      <c r="D517" t="str">
        <f>IF(SUM('A3.2'!P535:T535)=5,'A1'!$F530,"")</f>
        <v/>
      </c>
      <c r="E517" t="str">
        <f>IF(SUM('A3.2'!P535:T535)=5,'A3.2'!C535,"")</f>
        <v/>
      </c>
      <c r="F517" t="str">
        <f>IF(SUM('A3.2'!P535:T535)=5,'A3.2'!D535,"")</f>
        <v/>
      </c>
      <c r="G517" s="194" t="str">
        <f>IF(SUM('A3.2'!P535:T535)=5,'A3.2'!E535,"")</f>
        <v/>
      </c>
      <c r="H517" t="str">
        <f>IF(SUM('A3.2'!P535:T535)=5,'A3.2'!F535,"")</f>
        <v/>
      </c>
      <c r="I517" t="str">
        <f>IF(SUM('A3.2'!P535:T535)=5,'A3.2'!G535,"")</f>
        <v/>
      </c>
    </row>
    <row r="518" spans="1:9" x14ac:dyDescent="0.25">
      <c r="A518" t="str">
        <f>IF(SUM('A3.2'!P536:T536)=5,'Angaben KH-Standort'!$D$26,"")</f>
        <v/>
      </c>
      <c r="B518" t="str">
        <f>IF(SUM('A3.2'!P536:T536)=5,'Angaben KH-Standort'!$D$27,"")</f>
        <v/>
      </c>
      <c r="C518" t="str">
        <f>IF(SUM('A3.2'!P536:T536)=5,'Angaben KH-Standort'!$D$13,"")</f>
        <v/>
      </c>
      <c r="D518" t="str">
        <f>IF(SUM('A3.2'!P536:T536)=5,'A1'!$F531,"")</f>
        <v/>
      </c>
      <c r="E518" t="str">
        <f>IF(SUM('A3.2'!P536:T536)=5,'A3.2'!C536,"")</f>
        <v/>
      </c>
      <c r="F518" t="str">
        <f>IF(SUM('A3.2'!P536:T536)=5,'A3.2'!D536,"")</f>
        <v/>
      </c>
      <c r="G518" s="194" t="str">
        <f>IF(SUM('A3.2'!P536:T536)=5,'A3.2'!E536,"")</f>
        <v/>
      </c>
      <c r="H518" t="str">
        <f>IF(SUM('A3.2'!P536:T536)=5,'A3.2'!F536,"")</f>
        <v/>
      </c>
      <c r="I518" t="str">
        <f>IF(SUM('A3.2'!P536:T536)=5,'A3.2'!G536,"")</f>
        <v/>
      </c>
    </row>
    <row r="519" spans="1:9" x14ac:dyDescent="0.25">
      <c r="A519" t="str">
        <f>IF(SUM('A3.2'!P537:T537)=5,'Angaben KH-Standort'!$D$26,"")</f>
        <v/>
      </c>
      <c r="B519" t="str">
        <f>IF(SUM('A3.2'!P537:T537)=5,'Angaben KH-Standort'!$D$27,"")</f>
        <v/>
      </c>
      <c r="C519" t="str">
        <f>IF(SUM('A3.2'!P537:T537)=5,'Angaben KH-Standort'!$D$13,"")</f>
        <v/>
      </c>
      <c r="D519" t="str">
        <f>IF(SUM('A3.2'!P537:T537)=5,'A1'!$F532,"")</f>
        <v/>
      </c>
      <c r="E519" t="str">
        <f>IF(SUM('A3.2'!P537:T537)=5,'A3.2'!C537,"")</f>
        <v/>
      </c>
      <c r="F519" t="str">
        <f>IF(SUM('A3.2'!P537:T537)=5,'A3.2'!D537,"")</f>
        <v/>
      </c>
      <c r="G519" s="194" t="str">
        <f>IF(SUM('A3.2'!P537:T537)=5,'A3.2'!E537,"")</f>
        <v/>
      </c>
      <c r="H519" t="str">
        <f>IF(SUM('A3.2'!P537:T537)=5,'A3.2'!F537,"")</f>
        <v/>
      </c>
      <c r="I519" t="str">
        <f>IF(SUM('A3.2'!P537:T537)=5,'A3.2'!G537,"")</f>
        <v/>
      </c>
    </row>
    <row r="520" spans="1:9" x14ac:dyDescent="0.25">
      <c r="A520" t="str">
        <f>IF(SUM('A3.2'!P538:T538)=5,'Angaben KH-Standort'!$D$26,"")</f>
        <v/>
      </c>
      <c r="B520" t="str">
        <f>IF(SUM('A3.2'!P538:T538)=5,'Angaben KH-Standort'!$D$27,"")</f>
        <v/>
      </c>
      <c r="C520" t="str">
        <f>IF(SUM('A3.2'!P538:T538)=5,'Angaben KH-Standort'!$D$13,"")</f>
        <v/>
      </c>
      <c r="D520" t="str">
        <f>IF(SUM('A3.2'!P538:T538)=5,'A1'!$F533,"")</f>
        <v/>
      </c>
      <c r="E520" t="str">
        <f>IF(SUM('A3.2'!P538:T538)=5,'A3.2'!C538,"")</f>
        <v/>
      </c>
      <c r="F520" t="str">
        <f>IF(SUM('A3.2'!P538:T538)=5,'A3.2'!D538,"")</f>
        <v/>
      </c>
      <c r="G520" s="194" t="str">
        <f>IF(SUM('A3.2'!P538:T538)=5,'A3.2'!E538,"")</f>
        <v/>
      </c>
      <c r="H520" t="str">
        <f>IF(SUM('A3.2'!P538:T538)=5,'A3.2'!F538,"")</f>
        <v/>
      </c>
      <c r="I520" t="str">
        <f>IF(SUM('A3.2'!P538:T538)=5,'A3.2'!G538,"")</f>
        <v/>
      </c>
    </row>
    <row r="521" spans="1:9" x14ac:dyDescent="0.25">
      <c r="A521" t="str">
        <f>IF(SUM('A3.2'!P539:T539)=5,'Angaben KH-Standort'!$D$26,"")</f>
        <v/>
      </c>
      <c r="B521" t="str">
        <f>IF(SUM('A3.2'!P539:T539)=5,'Angaben KH-Standort'!$D$27,"")</f>
        <v/>
      </c>
      <c r="C521" t="str">
        <f>IF(SUM('A3.2'!P539:T539)=5,'Angaben KH-Standort'!$D$13,"")</f>
        <v/>
      </c>
      <c r="D521" t="str">
        <f>IF(SUM('A3.2'!P539:T539)=5,'A1'!$F534,"")</f>
        <v/>
      </c>
      <c r="E521" t="str">
        <f>IF(SUM('A3.2'!P539:T539)=5,'A3.2'!C539,"")</f>
        <v/>
      </c>
      <c r="F521" t="str">
        <f>IF(SUM('A3.2'!P539:T539)=5,'A3.2'!D539,"")</f>
        <v/>
      </c>
      <c r="G521" s="194" t="str">
        <f>IF(SUM('A3.2'!P539:T539)=5,'A3.2'!E539,"")</f>
        <v/>
      </c>
      <c r="H521" t="str">
        <f>IF(SUM('A3.2'!P539:T539)=5,'A3.2'!F539,"")</f>
        <v/>
      </c>
      <c r="I521" t="str">
        <f>IF(SUM('A3.2'!P539:T539)=5,'A3.2'!G539,"")</f>
        <v/>
      </c>
    </row>
    <row r="522" spans="1:9" x14ac:dyDescent="0.25">
      <c r="A522" t="str">
        <f>IF(SUM('A3.2'!P540:T540)=5,'Angaben KH-Standort'!$D$26,"")</f>
        <v/>
      </c>
      <c r="B522" t="str">
        <f>IF(SUM('A3.2'!P540:T540)=5,'Angaben KH-Standort'!$D$27,"")</f>
        <v/>
      </c>
      <c r="C522" t="str">
        <f>IF(SUM('A3.2'!P540:T540)=5,'Angaben KH-Standort'!$D$13,"")</f>
        <v/>
      </c>
      <c r="D522" t="str">
        <f>IF(SUM('A3.2'!P540:T540)=5,'A1'!$F535,"")</f>
        <v/>
      </c>
      <c r="E522" t="str">
        <f>IF(SUM('A3.2'!P540:T540)=5,'A3.2'!C540,"")</f>
        <v/>
      </c>
      <c r="F522" t="str">
        <f>IF(SUM('A3.2'!P540:T540)=5,'A3.2'!D540,"")</f>
        <v/>
      </c>
      <c r="G522" s="194" t="str">
        <f>IF(SUM('A3.2'!P540:T540)=5,'A3.2'!E540,"")</f>
        <v/>
      </c>
      <c r="H522" t="str">
        <f>IF(SUM('A3.2'!P540:T540)=5,'A3.2'!F540,"")</f>
        <v/>
      </c>
      <c r="I522" t="str">
        <f>IF(SUM('A3.2'!P540:T540)=5,'A3.2'!G540,"")</f>
        <v/>
      </c>
    </row>
    <row r="523" spans="1:9" x14ac:dyDescent="0.25">
      <c r="A523" t="str">
        <f>IF(SUM('A3.2'!P541:T541)=5,'Angaben KH-Standort'!$D$26,"")</f>
        <v/>
      </c>
      <c r="B523" t="str">
        <f>IF(SUM('A3.2'!P541:T541)=5,'Angaben KH-Standort'!$D$27,"")</f>
        <v/>
      </c>
      <c r="C523" t="str">
        <f>IF(SUM('A3.2'!P541:T541)=5,'Angaben KH-Standort'!$D$13,"")</f>
        <v/>
      </c>
      <c r="D523" t="str">
        <f>IF(SUM('A3.2'!P541:T541)=5,'A1'!$F536,"")</f>
        <v/>
      </c>
      <c r="E523" t="str">
        <f>IF(SUM('A3.2'!P541:T541)=5,'A3.2'!C541,"")</f>
        <v/>
      </c>
      <c r="F523" t="str">
        <f>IF(SUM('A3.2'!P541:T541)=5,'A3.2'!D541,"")</f>
        <v/>
      </c>
      <c r="G523" s="194" t="str">
        <f>IF(SUM('A3.2'!P541:T541)=5,'A3.2'!E541,"")</f>
        <v/>
      </c>
      <c r="H523" t="str">
        <f>IF(SUM('A3.2'!P541:T541)=5,'A3.2'!F541,"")</f>
        <v/>
      </c>
      <c r="I523" t="str">
        <f>IF(SUM('A3.2'!P541:T541)=5,'A3.2'!G541,"")</f>
        <v/>
      </c>
    </row>
    <row r="524" spans="1:9" x14ac:dyDescent="0.25">
      <c r="A524" t="str">
        <f>IF(SUM('A3.2'!P542:T542)=5,'Angaben KH-Standort'!$D$26,"")</f>
        <v/>
      </c>
      <c r="B524" t="str">
        <f>IF(SUM('A3.2'!P542:T542)=5,'Angaben KH-Standort'!$D$27,"")</f>
        <v/>
      </c>
      <c r="C524" t="str">
        <f>IF(SUM('A3.2'!P542:T542)=5,'Angaben KH-Standort'!$D$13,"")</f>
        <v/>
      </c>
      <c r="D524" t="str">
        <f>IF(SUM('A3.2'!P542:T542)=5,'A1'!$F537,"")</f>
        <v/>
      </c>
      <c r="E524" t="str">
        <f>IF(SUM('A3.2'!P542:T542)=5,'A3.2'!C542,"")</f>
        <v/>
      </c>
      <c r="F524" t="str">
        <f>IF(SUM('A3.2'!P542:T542)=5,'A3.2'!D542,"")</f>
        <v/>
      </c>
      <c r="G524" s="194" t="str">
        <f>IF(SUM('A3.2'!P542:T542)=5,'A3.2'!E542,"")</f>
        <v/>
      </c>
      <c r="H524" t="str">
        <f>IF(SUM('A3.2'!P542:T542)=5,'A3.2'!F542,"")</f>
        <v/>
      </c>
      <c r="I524" t="str">
        <f>IF(SUM('A3.2'!P542:T542)=5,'A3.2'!G542,"")</f>
        <v/>
      </c>
    </row>
    <row r="525" spans="1:9" x14ac:dyDescent="0.25">
      <c r="A525" t="str">
        <f>IF(SUM('A3.2'!P543:T543)=5,'Angaben KH-Standort'!$D$26,"")</f>
        <v/>
      </c>
      <c r="B525" t="str">
        <f>IF(SUM('A3.2'!P543:T543)=5,'Angaben KH-Standort'!$D$27,"")</f>
        <v/>
      </c>
      <c r="C525" t="str">
        <f>IF(SUM('A3.2'!P543:T543)=5,'Angaben KH-Standort'!$D$13,"")</f>
        <v/>
      </c>
      <c r="D525" t="str">
        <f>IF(SUM('A3.2'!P543:T543)=5,'A1'!$F538,"")</f>
        <v/>
      </c>
      <c r="E525" t="str">
        <f>IF(SUM('A3.2'!P543:T543)=5,'A3.2'!C543,"")</f>
        <v/>
      </c>
      <c r="F525" t="str">
        <f>IF(SUM('A3.2'!P543:T543)=5,'A3.2'!D543,"")</f>
        <v/>
      </c>
      <c r="G525" s="194" t="str">
        <f>IF(SUM('A3.2'!P543:T543)=5,'A3.2'!E543,"")</f>
        <v/>
      </c>
      <c r="H525" t="str">
        <f>IF(SUM('A3.2'!P543:T543)=5,'A3.2'!F543,"")</f>
        <v/>
      </c>
      <c r="I525" t="str">
        <f>IF(SUM('A3.2'!P543:T543)=5,'A3.2'!G543,"")</f>
        <v/>
      </c>
    </row>
    <row r="526" spans="1:9" x14ac:dyDescent="0.25">
      <c r="A526" t="str">
        <f>IF(SUM('A3.2'!P544:T544)=5,'Angaben KH-Standort'!$D$26,"")</f>
        <v/>
      </c>
      <c r="B526" t="str">
        <f>IF(SUM('A3.2'!P544:T544)=5,'Angaben KH-Standort'!$D$27,"")</f>
        <v/>
      </c>
      <c r="C526" t="str">
        <f>IF(SUM('A3.2'!P544:T544)=5,'Angaben KH-Standort'!$D$13,"")</f>
        <v/>
      </c>
      <c r="D526" t="str">
        <f>IF(SUM('A3.2'!P544:T544)=5,'A1'!$F539,"")</f>
        <v/>
      </c>
      <c r="E526" t="str">
        <f>IF(SUM('A3.2'!P544:T544)=5,'A3.2'!C544,"")</f>
        <v/>
      </c>
      <c r="F526" t="str">
        <f>IF(SUM('A3.2'!P544:T544)=5,'A3.2'!D544,"")</f>
        <v/>
      </c>
      <c r="G526" s="194" t="str">
        <f>IF(SUM('A3.2'!P544:T544)=5,'A3.2'!E544,"")</f>
        <v/>
      </c>
      <c r="H526" t="str">
        <f>IF(SUM('A3.2'!P544:T544)=5,'A3.2'!F544,"")</f>
        <v/>
      </c>
      <c r="I526" t="str">
        <f>IF(SUM('A3.2'!P544:T544)=5,'A3.2'!G544,"")</f>
        <v/>
      </c>
    </row>
    <row r="527" spans="1:9" x14ac:dyDescent="0.25">
      <c r="A527" t="str">
        <f>IF(SUM('A3.2'!P545:T545)=5,'Angaben KH-Standort'!$D$26,"")</f>
        <v/>
      </c>
      <c r="B527" t="str">
        <f>IF(SUM('A3.2'!P545:T545)=5,'Angaben KH-Standort'!$D$27,"")</f>
        <v/>
      </c>
      <c r="C527" t="str">
        <f>IF(SUM('A3.2'!P545:T545)=5,'Angaben KH-Standort'!$D$13,"")</f>
        <v/>
      </c>
      <c r="D527" t="str">
        <f>IF(SUM('A3.2'!P545:T545)=5,'A1'!$F540,"")</f>
        <v/>
      </c>
      <c r="E527" t="str">
        <f>IF(SUM('A3.2'!P545:T545)=5,'A3.2'!C545,"")</f>
        <v/>
      </c>
      <c r="F527" t="str">
        <f>IF(SUM('A3.2'!P545:T545)=5,'A3.2'!D545,"")</f>
        <v/>
      </c>
      <c r="G527" s="194" t="str">
        <f>IF(SUM('A3.2'!P545:T545)=5,'A3.2'!E545,"")</f>
        <v/>
      </c>
      <c r="H527" t="str">
        <f>IF(SUM('A3.2'!P545:T545)=5,'A3.2'!F545,"")</f>
        <v/>
      </c>
      <c r="I527" t="str">
        <f>IF(SUM('A3.2'!P545:T545)=5,'A3.2'!G545,"")</f>
        <v/>
      </c>
    </row>
    <row r="528" spans="1:9" x14ac:dyDescent="0.25">
      <c r="A528" t="str">
        <f>IF(SUM('A3.2'!P546:T546)=5,'Angaben KH-Standort'!$D$26,"")</f>
        <v/>
      </c>
      <c r="B528" t="str">
        <f>IF(SUM('A3.2'!P546:T546)=5,'Angaben KH-Standort'!$D$27,"")</f>
        <v/>
      </c>
      <c r="C528" t="str">
        <f>IF(SUM('A3.2'!P546:T546)=5,'Angaben KH-Standort'!$D$13,"")</f>
        <v/>
      </c>
      <c r="D528" t="str">
        <f>IF(SUM('A3.2'!P546:T546)=5,'A1'!$F541,"")</f>
        <v/>
      </c>
      <c r="E528" t="str">
        <f>IF(SUM('A3.2'!P546:T546)=5,'A3.2'!C546,"")</f>
        <v/>
      </c>
      <c r="F528" t="str">
        <f>IF(SUM('A3.2'!P546:T546)=5,'A3.2'!D546,"")</f>
        <v/>
      </c>
      <c r="G528" s="194" t="str">
        <f>IF(SUM('A3.2'!P546:T546)=5,'A3.2'!E546,"")</f>
        <v/>
      </c>
      <c r="H528" t="str">
        <f>IF(SUM('A3.2'!P546:T546)=5,'A3.2'!F546,"")</f>
        <v/>
      </c>
      <c r="I528" t="str">
        <f>IF(SUM('A3.2'!P546:T546)=5,'A3.2'!G546,"")</f>
        <v/>
      </c>
    </row>
    <row r="529" spans="1:9" x14ac:dyDescent="0.25">
      <c r="A529" t="str">
        <f>IF(SUM('A3.2'!P547:T547)=5,'Angaben KH-Standort'!$D$26,"")</f>
        <v/>
      </c>
      <c r="B529" t="str">
        <f>IF(SUM('A3.2'!P547:T547)=5,'Angaben KH-Standort'!$D$27,"")</f>
        <v/>
      </c>
      <c r="C529" t="str">
        <f>IF(SUM('A3.2'!P547:T547)=5,'Angaben KH-Standort'!$D$13,"")</f>
        <v/>
      </c>
      <c r="D529" t="str">
        <f>IF(SUM('A3.2'!P547:T547)=5,'A1'!$F542,"")</f>
        <v/>
      </c>
      <c r="E529" t="str">
        <f>IF(SUM('A3.2'!P547:T547)=5,'A3.2'!C547,"")</f>
        <v/>
      </c>
      <c r="F529" t="str">
        <f>IF(SUM('A3.2'!P547:T547)=5,'A3.2'!D547,"")</f>
        <v/>
      </c>
      <c r="G529" s="194" t="str">
        <f>IF(SUM('A3.2'!P547:T547)=5,'A3.2'!E547,"")</f>
        <v/>
      </c>
      <c r="H529" t="str">
        <f>IF(SUM('A3.2'!P547:T547)=5,'A3.2'!F547,"")</f>
        <v/>
      </c>
      <c r="I529" t="str">
        <f>IF(SUM('A3.2'!P547:T547)=5,'A3.2'!G547,"")</f>
        <v/>
      </c>
    </row>
    <row r="530" spans="1:9" x14ac:dyDescent="0.25">
      <c r="A530" t="str">
        <f>IF(SUM('A3.2'!P548:T548)=5,'Angaben KH-Standort'!$D$26,"")</f>
        <v/>
      </c>
      <c r="B530" t="str">
        <f>IF(SUM('A3.2'!P548:T548)=5,'Angaben KH-Standort'!$D$27,"")</f>
        <v/>
      </c>
      <c r="C530" t="str">
        <f>IF(SUM('A3.2'!P548:T548)=5,'Angaben KH-Standort'!$D$13,"")</f>
        <v/>
      </c>
      <c r="D530" t="str">
        <f>IF(SUM('A3.2'!P548:T548)=5,'A1'!$F543,"")</f>
        <v/>
      </c>
      <c r="E530" t="str">
        <f>IF(SUM('A3.2'!P548:T548)=5,'A3.2'!C548,"")</f>
        <v/>
      </c>
      <c r="F530" t="str">
        <f>IF(SUM('A3.2'!P548:T548)=5,'A3.2'!D548,"")</f>
        <v/>
      </c>
      <c r="G530" s="194" t="str">
        <f>IF(SUM('A3.2'!P548:T548)=5,'A3.2'!E548,"")</f>
        <v/>
      </c>
      <c r="H530" t="str">
        <f>IF(SUM('A3.2'!P548:T548)=5,'A3.2'!F548,"")</f>
        <v/>
      </c>
      <c r="I530" t="str">
        <f>IF(SUM('A3.2'!P548:T548)=5,'A3.2'!G548,"")</f>
        <v/>
      </c>
    </row>
    <row r="531" spans="1:9" x14ac:dyDescent="0.25">
      <c r="A531" t="str">
        <f>IF(SUM('A3.2'!P549:T549)=5,'Angaben KH-Standort'!$D$26,"")</f>
        <v/>
      </c>
      <c r="B531" t="str">
        <f>IF(SUM('A3.2'!P549:T549)=5,'Angaben KH-Standort'!$D$27,"")</f>
        <v/>
      </c>
      <c r="C531" t="str">
        <f>IF(SUM('A3.2'!P549:T549)=5,'Angaben KH-Standort'!$D$13,"")</f>
        <v/>
      </c>
      <c r="D531" t="str">
        <f>IF(SUM('A3.2'!P549:T549)=5,'A1'!$F544,"")</f>
        <v/>
      </c>
      <c r="E531" t="str">
        <f>IF(SUM('A3.2'!P549:T549)=5,'A3.2'!C549,"")</f>
        <v/>
      </c>
      <c r="F531" t="str">
        <f>IF(SUM('A3.2'!P549:T549)=5,'A3.2'!D549,"")</f>
        <v/>
      </c>
      <c r="G531" s="194" t="str">
        <f>IF(SUM('A3.2'!P549:T549)=5,'A3.2'!E549,"")</f>
        <v/>
      </c>
      <c r="H531" t="str">
        <f>IF(SUM('A3.2'!P549:T549)=5,'A3.2'!F549,"")</f>
        <v/>
      </c>
      <c r="I531" t="str">
        <f>IF(SUM('A3.2'!P549:T549)=5,'A3.2'!G549,"")</f>
        <v/>
      </c>
    </row>
    <row r="532" spans="1:9" x14ac:dyDescent="0.25">
      <c r="A532" t="str">
        <f>IF(SUM('A3.2'!P550:T550)=5,'Angaben KH-Standort'!$D$26,"")</f>
        <v/>
      </c>
      <c r="B532" t="str">
        <f>IF(SUM('A3.2'!P550:T550)=5,'Angaben KH-Standort'!$D$27,"")</f>
        <v/>
      </c>
      <c r="C532" t="str">
        <f>IF(SUM('A3.2'!P550:T550)=5,'Angaben KH-Standort'!$D$13,"")</f>
        <v/>
      </c>
      <c r="D532" t="str">
        <f>IF(SUM('A3.2'!P550:T550)=5,'A1'!$F545,"")</f>
        <v/>
      </c>
      <c r="E532" t="str">
        <f>IF(SUM('A3.2'!P550:T550)=5,'A3.2'!C550,"")</f>
        <v/>
      </c>
      <c r="F532" t="str">
        <f>IF(SUM('A3.2'!P550:T550)=5,'A3.2'!D550,"")</f>
        <v/>
      </c>
      <c r="G532" s="194" t="str">
        <f>IF(SUM('A3.2'!P550:T550)=5,'A3.2'!E550,"")</f>
        <v/>
      </c>
      <c r="H532" t="str">
        <f>IF(SUM('A3.2'!P550:T550)=5,'A3.2'!F550,"")</f>
        <v/>
      </c>
      <c r="I532" t="str">
        <f>IF(SUM('A3.2'!P550:T550)=5,'A3.2'!G550,"")</f>
        <v/>
      </c>
    </row>
    <row r="533" spans="1:9" x14ac:dyDescent="0.25">
      <c r="A533" t="str">
        <f>IF(SUM('A3.2'!P551:T551)=5,'Angaben KH-Standort'!$D$26,"")</f>
        <v/>
      </c>
      <c r="B533" t="str">
        <f>IF(SUM('A3.2'!P551:T551)=5,'Angaben KH-Standort'!$D$27,"")</f>
        <v/>
      </c>
      <c r="C533" t="str">
        <f>IF(SUM('A3.2'!P551:T551)=5,'Angaben KH-Standort'!$D$13,"")</f>
        <v/>
      </c>
      <c r="D533" t="str">
        <f>IF(SUM('A3.2'!P551:T551)=5,'A1'!$F546,"")</f>
        <v/>
      </c>
      <c r="E533" t="str">
        <f>IF(SUM('A3.2'!P551:T551)=5,'A3.2'!C551,"")</f>
        <v/>
      </c>
      <c r="F533" t="str">
        <f>IF(SUM('A3.2'!P551:T551)=5,'A3.2'!D551,"")</f>
        <v/>
      </c>
      <c r="G533" s="194" t="str">
        <f>IF(SUM('A3.2'!P551:T551)=5,'A3.2'!E551,"")</f>
        <v/>
      </c>
      <c r="H533" t="str">
        <f>IF(SUM('A3.2'!P551:T551)=5,'A3.2'!F551,"")</f>
        <v/>
      </c>
      <c r="I533" t="str">
        <f>IF(SUM('A3.2'!P551:T551)=5,'A3.2'!G551,"")</f>
        <v/>
      </c>
    </row>
    <row r="534" spans="1:9" x14ac:dyDescent="0.25">
      <c r="A534" t="str">
        <f>IF(SUM('A3.2'!P552:T552)=5,'Angaben KH-Standort'!$D$26,"")</f>
        <v/>
      </c>
      <c r="B534" t="str">
        <f>IF(SUM('A3.2'!P552:T552)=5,'Angaben KH-Standort'!$D$27,"")</f>
        <v/>
      </c>
      <c r="C534" t="str">
        <f>IF(SUM('A3.2'!P552:T552)=5,'Angaben KH-Standort'!$D$13,"")</f>
        <v/>
      </c>
      <c r="D534" t="str">
        <f>IF(SUM('A3.2'!P552:T552)=5,'A1'!$F547,"")</f>
        <v/>
      </c>
      <c r="E534" t="str">
        <f>IF(SUM('A3.2'!P552:T552)=5,'A3.2'!C552,"")</f>
        <v/>
      </c>
      <c r="F534" t="str">
        <f>IF(SUM('A3.2'!P552:T552)=5,'A3.2'!D552,"")</f>
        <v/>
      </c>
      <c r="G534" s="194" t="str">
        <f>IF(SUM('A3.2'!P552:T552)=5,'A3.2'!E552,"")</f>
        <v/>
      </c>
      <c r="H534" t="str">
        <f>IF(SUM('A3.2'!P552:T552)=5,'A3.2'!F552,"")</f>
        <v/>
      </c>
      <c r="I534" t="str">
        <f>IF(SUM('A3.2'!P552:T552)=5,'A3.2'!G552,"")</f>
        <v/>
      </c>
    </row>
    <row r="535" spans="1:9" x14ac:dyDescent="0.25">
      <c r="A535" t="str">
        <f>IF(SUM('A3.2'!P553:T553)=5,'Angaben KH-Standort'!$D$26,"")</f>
        <v/>
      </c>
      <c r="B535" t="str">
        <f>IF(SUM('A3.2'!P553:T553)=5,'Angaben KH-Standort'!$D$27,"")</f>
        <v/>
      </c>
      <c r="C535" t="str">
        <f>IF(SUM('A3.2'!P553:T553)=5,'Angaben KH-Standort'!$D$13,"")</f>
        <v/>
      </c>
      <c r="D535" t="str">
        <f>IF(SUM('A3.2'!P553:T553)=5,'A1'!$F548,"")</f>
        <v/>
      </c>
      <c r="E535" t="str">
        <f>IF(SUM('A3.2'!P553:T553)=5,'A3.2'!C553,"")</f>
        <v/>
      </c>
      <c r="F535" t="str">
        <f>IF(SUM('A3.2'!P553:T553)=5,'A3.2'!D553,"")</f>
        <v/>
      </c>
      <c r="G535" s="194" t="str">
        <f>IF(SUM('A3.2'!P553:T553)=5,'A3.2'!E553,"")</f>
        <v/>
      </c>
      <c r="H535" t="str">
        <f>IF(SUM('A3.2'!P553:T553)=5,'A3.2'!F553,"")</f>
        <v/>
      </c>
      <c r="I535" t="str">
        <f>IF(SUM('A3.2'!P553:T553)=5,'A3.2'!G553,"")</f>
        <v/>
      </c>
    </row>
    <row r="536" spans="1:9" x14ac:dyDescent="0.25">
      <c r="A536" t="str">
        <f>IF(SUM('A3.2'!P554:T554)=5,'Angaben KH-Standort'!$D$26,"")</f>
        <v/>
      </c>
      <c r="B536" t="str">
        <f>IF(SUM('A3.2'!P554:T554)=5,'Angaben KH-Standort'!$D$27,"")</f>
        <v/>
      </c>
      <c r="C536" t="str">
        <f>IF(SUM('A3.2'!P554:T554)=5,'Angaben KH-Standort'!$D$13,"")</f>
        <v/>
      </c>
      <c r="D536" t="str">
        <f>IF(SUM('A3.2'!P554:T554)=5,'A1'!$F549,"")</f>
        <v/>
      </c>
      <c r="E536" t="str">
        <f>IF(SUM('A3.2'!P554:T554)=5,'A3.2'!C554,"")</f>
        <v/>
      </c>
      <c r="F536" t="str">
        <f>IF(SUM('A3.2'!P554:T554)=5,'A3.2'!D554,"")</f>
        <v/>
      </c>
      <c r="G536" s="194" t="str">
        <f>IF(SUM('A3.2'!P554:T554)=5,'A3.2'!E554,"")</f>
        <v/>
      </c>
      <c r="H536" t="str">
        <f>IF(SUM('A3.2'!P554:T554)=5,'A3.2'!F554,"")</f>
        <v/>
      </c>
      <c r="I536" t="str">
        <f>IF(SUM('A3.2'!P554:T554)=5,'A3.2'!G554,"")</f>
        <v/>
      </c>
    </row>
    <row r="537" spans="1:9" x14ac:dyDescent="0.25">
      <c r="A537" t="str">
        <f>IF(SUM('A3.2'!P555:T555)=5,'Angaben KH-Standort'!$D$26,"")</f>
        <v/>
      </c>
      <c r="B537" t="str">
        <f>IF(SUM('A3.2'!P555:T555)=5,'Angaben KH-Standort'!$D$27,"")</f>
        <v/>
      </c>
      <c r="C537" t="str">
        <f>IF(SUM('A3.2'!P555:T555)=5,'Angaben KH-Standort'!$D$13,"")</f>
        <v/>
      </c>
      <c r="D537" t="str">
        <f>IF(SUM('A3.2'!P555:T555)=5,'A1'!$F550,"")</f>
        <v/>
      </c>
      <c r="E537" t="str">
        <f>IF(SUM('A3.2'!P555:T555)=5,'A3.2'!C555,"")</f>
        <v/>
      </c>
      <c r="F537" t="str">
        <f>IF(SUM('A3.2'!P555:T555)=5,'A3.2'!D555,"")</f>
        <v/>
      </c>
      <c r="G537" s="194" t="str">
        <f>IF(SUM('A3.2'!P555:T555)=5,'A3.2'!E555,"")</f>
        <v/>
      </c>
      <c r="H537" t="str">
        <f>IF(SUM('A3.2'!P555:T555)=5,'A3.2'!F555,"")</f>
        <v/>
      </c>
      <c r="I537" t="str">
        <f>IF(SUM('A3.2'!P555:T555)=5,'A3.2'!G555,"")</f>
        <v/>
      </c>
    </row>
    <row r="538" spans="1:9" x14ac:dyDescent="0.25">
      <c r="A538" t="str">
        <f>IF(SUM('A3.2'!P556:T556)=5,'Angaben KH-Standort'!$D$26,"")</f>
        <v/>
      </c>
      <c r="B538" t="str">
        <f>IF(SUM('A3.2'!P556:T556)=5,'Angaben KH-Standort'!$D$27,"")</f>
        <v/>
      </c>
      <c r="C538" t="str">
        <f>IF(SUM('A3.2'!P556:T556)=5,'Angaben KH-Standort'!$D$13,"")</f>
        <v/>
      </c>
      <c r="D538" t="str">
        <f>IF(SUM('A3.2'!P556:T556)=5,'A1'!$F551,"")</f>
        <v/>
      </c>
      <c r="E538" t="str">
        <f>IF(SUM('A3.2'!P556:T556)=5,'A3.2'!C556,"")</f>
        <v/>
      </c>
      <c r="F538" t="str">
        <f>IF(SUM('A3.2'!P556:T556)=5,'A3.2'!D556,"")</f>
        <v/>
      </c>
      <c r="G538" s="194" t="str">
        <f>IF(SUM('A3.2'!P556:T556)=5,'A3.2'!E556,"")</f>
        <v/>
      </c>
      <c r="H538" t="str">
        <f>IF(SUM('A3.2'!P556:T556)=5,'A3.2'!F556,"")</f>
        <v/>
      </c>
      <c r="I538" t="str">
        <f>IF(SUM('A3.2'!P556:T556)=5,'A3.2'!G556,"")</f>
        <v/>
      </c>
    </row>
    <row r="539" spans="1:9" x14ac:dyDescent="0.25">
      <c r="A539" t="str">
        <f>IF(SUM('A3.2'!P557:T557)=5,'Angaben KH-Standort'!$D$26,"")</f>
        <v/>
      </c>
      <c r="B539" t="str">
        <f>IF(SUM('A3.2'!P557:T557)=5,'Angaben KH-Standort'!$D$27,"")</f>
        <v/>
      </c>
      <c r="C539" t="str">
        <f>IF(SUM('A3.2'!P557:T557)=5,'Angaben KH-Standort'!$D$13,"")</f>
        <v/>
      </c>
      <c r="D539" t="str">
        <f>IF(SUM('A3.2'!P557:T557)=5,'A1'!$F552,"")</f>
        <v/>
      </c>
      <c r="E539" t="str">
        <f>IF(SUM('A3.2'!P557:T557)=5,'A3.2'!C557,"")</f>
        <v/>
      </c>
      <c r="F539" t="str">
        <f>IF(SUM('A3.2'!P557:T557)=5,'A3.2'!D557,"")</f>
        <v/>
      </c>
      <c r="G539" s="194" t="str">
        <f>IF(SUM('A3.2'!P557:T557)=5,'A3.2'!E557,"")</f>
        <v/>
      </c>
      <c r="H539" t="str">
        <f>IF(SUM('A3.2'!P557:T557)=5,'A3.2'!F557,"")</f>
        <v/>
      </c>
      <c r="I539" t="str">
        <f>IF(SUM('A3.2'!P557:T557)=5,'A3.2'!G557,"")</f>
        <v/>
      </c>
    </row>
    <row r="540" spans="1:9" x14ac:dyDescent="0.25">
      <c r="A540" t="str">
        <f>IF(SUM('A3.2'!P558:T558)=5,'Angaben KH-Standort'!$D$26,"")</f>
        <v/>
      </c>
      <c r="B540" t="str">
        <f>IF(SUM('A3.2'!P558:T558)=5,'Angaben KH-Standort'!$D$27,"")</f>
        <v/>
      </c>
      <c r="C540" t="str">
        <f>IF(SUM('A3.2'!P558:T558)=5,'Angaben KH-Standort'!$D$13,"")</f>
        <v/>
      </c>
      <c r="D540" t="str">
        <f>IF(SUM('A3.2'!P558:T558)=5,'A1'!$F553,"")</f>
        <v/>
      </c>
      <c r="E540" t="str">
        <f>IF(SUM('A3.2'!P558:T558)=5,'A3.2'!C558,"")</f>
        <v/>
      </c>
      <c r="F540" t="str">
        <f>IF(SUM('A3.2'!P558:T558)=5,'A3.2'!D558,"")</f>
        <v/>
      </c>
      <c r="G540" s="194" t="str">
        <f>IF(SUM('A3.2'!P558:T558)=5,'A3.2'!E558,"")</f>
        <v/>
      </c>
      <c r="H540" t="str">
        <f>IF(SUM('A3.2'!P558:T558)=5,'A3.2'!F558,"")</f>
        <v/>
      </c>
      <c r="I540" t="str">
        <f>IF(SUM('A3.2'!P558:T558)=5,'A3.2'!G558,"")</f>
        <v/>
      </c>
    </row>
    <row r="541" spans="1:9" x14ac:dyDescent="0.25">
      <c r="A541" t="str">
        <f>IF(SUM('A3.2'!P559:T559)=5,'Angaben KH-Standort'!$D$26,"")</f>
        <v/>
      </c>
      <c r="B541" t="str">
        <f>IF(SUM('A3.2'!P559:T559)=5,'Angaben KH-Standort'!$D$27,"")</f>
        <v/>
      </c>
      <c r="C541" t="str">
        <f>IF(SUM('A3.2'!P559:T559)=5,'Angaben KH-Standort'!$D$13,"")</f>
        <v/>
      </c>
      <c r="D541" t="str">
        <f>IF(SUM('A3.2'!P559:T559)=5,'A1'!$F554,"")</f>
        <v/>
      </c>
      <c r="E541" t="str">
        <f>IF(SUM('A3.2'!P559:T559)=5,'A3.2'!C559,"")</f>
        <v/>
      </c>
      <c r="F541" t="str">
        <f>IF(SUM('A3.2'!P559:T559)=5,'A3.2'!D559,"")</f>
        <v/>
      </c>
      <c r="G541" s="194" t="str">
        <f>IF(SUM('A3.2'!P559:T559)=5,'A3.2'!E559,"")</f>
        <v/>
      </c>
      <c r="H541" t="str">
        <f>IF(SUM('A3.2'!P559:T559)=5,'A3.2'!F559,"")</f>
        <v/>
      </c>
      <c r="I541" t="str">
        <f>IF(SUM('A3.2'!P559:T559)=5,'A3.2'!G559,"")</f>
        <v/>
      </c>
    </row>
    <row r="542" spans="1:9" x14ac:dyDescent="0.25">
      <c r="A542" t="str">
        <f>IF(SUM('A3.2'!P560:T560)=5,'Angaben KH-Standort'!$D$26,"")</f>
        <v/>
      </c>
      <c r="B542" t="str">
        <f>IF(SUM('A3.2'!P560:T560)=5,'Angaben KH-Standort'!$D$27,"")</f>
        <v/>
      </c>
      <c r="C542" t="str">
        <f>IF(SUM('A3.2'!P560:T560)=5,'Angaben KH-Standort'!$D$13,"")</f>
        <v/>
      </c>
      <c r="D542" t="str">
        <f>IF(SUM('A3.2'!P560:T560)=5,'A1'!$F555,"")</f>
        <v/>
      </c>
      <c r="E542" t="str">
        <f>IF(SUM('A3.2'!P560:T560)=5,'A3.2'!C560,"")</f>
        <v/>
      </c>
      <c r="F542" t="str">
        <f>IF(SUM('A3.2'!P560:T560)=5,'A3.2'!D560,"")</f>
        <v/>
      </c>
      <c r="G542" s="194" t="str">
        <f>IF(SUM('A3.2'!P560:T560)=5,'A3.2'!E560,"")</f>
        <v/>
      </c>
      <c r="H542" t="str">
        <f>IF(SUM('A3.2'!P560:T560)=5,'A3.2'!F560,"")</f>
        <v/>
      </c>
      <c r="I542" t="str">
        <f>IF(SUM('A3.2'!P560:T560)=5,'A3.2'!G560,"")</f>
        <v/>
      </c>
    </row>
    <row r="543" spans="1:9" x14ac:dyDescent="0.25">
      <c r="A543" t="str">
        <f>IF(SUM('A3.2'!P561:T561)=5,'Angaben KH-Standort'!$D$26,"")</f>
        <v/>
      </c>
      <c r="B543" t="str">
        <f>IF(SUM('A3.2'!P561:T561)=5,'Angaben KH-Standort'!$D$27,"")</f>
        <v/>
      </c>
      <c r="C543" t="str">
        <f>IF(SUM('A3.2'!P561:T561)=5,'Angaben KH-Standort'!$D$13,"")</f>
        <v/>
      </c>
      <c r="D543" t="str">
        <f>IF(SUM('A3.2'!P561:T561)=5,'A1'!$F556,"")</f>
        <v/>
      </c>
      <c r="E543" t="str">
        <f>IF(SUM('A3.2'!P561:T561)=5,'A3.2'!C561,"")</f>
        <v/>
      </c>
      <c r="F543" t="str">
        <f>IF(SUM('A3.2'!P561:T561)=5,'A3.2'!D561,"")</f>
        <v/>
      </c>
      <c r="G543" s="194" t="str">
        <f>IF(SUM('A3.2'!P561:T561)=5,'A3.2'!E561,"")</f>
        <v/>
      </c>
      <c r="H543" t="str">
        <f>IF(SUM('A3.2'!P561:T561)=5,'A3.2'!F561,"")</f>
        <v/>
      </c>
      <c r="I543" t="str">
        <f>IF(SUM('A3.2'!P561:T561)=5,'A3.2'!G561,"")</f>
        <v/>
      </c>
    </row>
    <row r="544" spans="1:9" x14ac:dyDescent="0.25">
      <c r="A544" t="str">
        <f>IF(SUM('A3.2'!P562:T562)=5,'Angaben KH-Standort'!$D$26,"")</f>
        <v/>
      </c>
      <c r="B544" t="str">
        <f>IF(SUM('A3.2'!P562:T562)=5,'Angaben KH-Standort'!$D$27,"")</f>
        <v/>
      </c>
      <c r="C544" t="str">
        <f>IF(SUM('A3.2'!P562:T562)=5,'Angaben KH-Standort'!$D$13,"")</f>
        <v/>
      </c>
      <c r="D544" t="str">
        <f>IF(SUM('A3.2'!P562:T562)=5,'A1'!$F557,"")</f>
        <v/>
      </c>
      <c r="E544" t="str">
        <f>IF(SUM('A3.2'!P562:T562)=5,'A3.2'!C562,"")</f>
        <v/>
      </c>
      <c r="F544" t="str">
        <f>IF(SUM('A3.2'!P562:T562)=5,'A3.2'!D562,"")</f>
        <v/>
      </c>
      <c r="G544" s="194" t="str">
        <f>IF(SUM('A3.2'!P562:T562)=5,'A3.2'!E562,"")</f>
        <v/>
      </c>
      <c r="H544" t="str">
        <f>IF(SUM('A3.2'!P562:T562)=5,'A3.2'!F562,"")</f>
        <v/>
      </c>
      <c r="I544" t="str">
        <f>IF(SUM('A3.2'!P562:T562)=5,'A3.2'!G562,"")</f>
        <v/>
      </c>
    </row>
    <row r="545" spans="1:9" x14ac:dyDescent="0.25">
      <c r="A545" t="str">
        <f>IF(SUM('A3.2'!P563:T563)=5,'Angaben KH-Standort'!$D$26,"")</f>
        <v/>
      </c>
      <c r="B545" t="str">
        <f>IF(SUM('A3.2'!P563:T563)=5,'Angaben KH-Standort'!$D$27,"")</f>
        <v/>
      </c>
      <c r="C545" t="str">
        <f>IF(SUM('A3.2'!P563:T563)=5,'Angaben KH-Standort'!$D$13,"")</f>
        <v/>
      </c>
      <c r="D545" t="str">
        <f>IF(SUM('A3.2'!P563:T563)=5,'A1'!$F558,"")</f>
        <v/>
      </c>
      <c r="E545" t="str">
        <f>IF(SUM('A3.2'!P563:T563)=5,'A3.2'!C563,"")</f>
        <v/>
      </c>
      <c r="F545" t="str">
        <f>IF(SUM('A3.2'!P563:T563)=5,'A3.2'!D563,"")</f>
        <v/>
      </c>
      <c r="G545" s="194" t="str">
        <f>IF(SUM('A3.2'!P563:T563)=5,'A3.2'!E563,"")</f>
        <v/>
      </c>
      <c r="H545" t="str">
        <f>IF(SUM('A3.2'!P563:T563)=5,'A3.2'!F563,"")</f>
        <v/>
      </c>
      <c r="I545" t="str">
        <f>IF(SUM('A3.2'!P563:T563)=5,'A3.2'!G563,"")</f>
        <v/>
      </c>
    </row>
    <row r="546" spans="1:9" x14ac:dyDescent="0.25">
      <c r="A546" t="str">
        <f>IF(SUM('A3.2'!P564:T564)=5,'Angaben KH-Standort'!$D$26,"")</f>
        <v/>
      </c>
      <c r="B546" t="str">
        <f>IF(SUM('A3.2'!P564:T564)=5,'Angaben KH-Standort'!$D$27,"")</f>
        <v/>
      </c>
      <c r="C546" t="str">
        <f>IF(SUM('A3.2'!P564:T564)=5,'Angaben KH-Standort'!$D$13,"")</f>
        <v/>
      </c>
      <c r="D546" t="str">
        <f>IF(SUM('A3.2'!P564:T564)=5,'A1'!$F559,"")</f>
        <v/>
      </c>
      <c r="E546" t="str">
        <f>IF(SUM('A3.2'!P564:T564)=5,'A3.2'!C564,"")</f>
        <v/>
      </c>
      <c r="F546" t="str">
        <f>IF(SUM('A3.2'!P564:T564)=5,'A3.2'!D564,"")</f>
        <v/>
      </c>
      <c r="G546" s="194" t="str">
        <f>IF(SUM('A3.2'!P564:T564)=5,'A3.2'!E564,"")</f>
        <v/>
      </c>
      <c r="H546" t="str">
        <f>IF(SUM('A3.2'!P564:T564)=5,'A3.2'!F564,"")</f>
        <v/>
      </c>
      <c r="I546" t="str">
        <f>IF(SUM('A3.2'!P564:T564)=5,'A3.2'!G564,"")</f>
        <v/>
      </c>
    </row>
    <row r="547" spans="1:9" x14ac:dyDescent="0.25">
      <c r="A547" t="str">
        <f>IF(SUM('A3.2'!P565:T565)=5,'Angaben KH-Standort'!$D$26,"")</f>
        <v/>
      </c>
      <c r="B547" t="str">
        <f>IF(SUM('A3.2'!P565:T565)=5,'Angaben KH-Standort'!$D$27,"")</f>
        <v/>
      </c>
      <c r="C547" t="str">
        <f>IF(SUM('A3.2'!P565:T565)=5,'Angaben KH-Standort'!$D$13,"")</f>
        <v/>
      </c>
      <c r="D547" t="str">
        <f>IF(SUM('A3.2'!P565:T565)=5,'A1'!$F560,"")</f>
        <v/>
      </c>
      <c r="E547" t="str">
        <f>IF(SUM('A3.2'!P565:T565)=5,'A3.2'!C565,"")</f>
        <v/>
      </c>
      <c r="F547" t="str">
        <f>IF(SUM('A3.2'!P565:T565)=5,'A3.2'!D565,"")</f>
        <v/>
      </c>
      <c r="G547" s="194" t="str">
        <f>IF(SUM('A3.2'!P565:T565)=5,'A3.2'!E565,"")</f>
        <v/>
      </c>
      <c r="H547" t="str">
        <f>IF(SUM('A3.2'!P565:T565)=5,'A3.2'!F565,"")</f>
        <v/>
      </c>
      <c r="I547" t="str">
        <f>IF(SUM('A3.2'!P565:T565)=5,'A3.2'!G565,"")</f>
        <v/>
      </c>
    </row>
    <row r="548" spans="1:9" x14ac:dyDescent="0.25">
      <c r="A548" t="str">
        <f>IF(SUM('A3.2'!P566:T566)=5,'Angaben KH-Standort'!$D$26,"")</f>
        <v/>
      </c>
      <c r="B548" t="str">
        <f>IF(SUM('A3.2'!P566:T566)=5,'Angaben KH-Standort'!$D$27,"")</f>
        <v/>
      </c>
      <c r="C548" t="str">
        <f>IF(SUM('A3.2'!P566:T566)=5,'Angaben KH-Standort'!$D$13,"")</f>
        <v/>
      </c>
      <c r="D548" t="str">
        <f>IF(SUM('A3.2'!P566:T566)=5,'A1'!$F561,"")</f>
        <v/>
      </c>
      <c r="E548" t="str">
        <f>IF(SUM('A3.2'!P566:T566)=5,'A3.2'!C566,"")</f>
        <v/>
      </c>
      <c r="F548" t="str">
        <f>IF(SUM('A3.2'!P566:T566)=5,'A3.2'!D566,"")</f>
        <v/>
      </c>
      <c r="G548" s="194" t="str">
        <f>IF(SUM('A3.2'!P566:T566)=5,'A3.2'!E566,"")</f>
        <v/>
      </c>
      <c r="H548" t="str">
        <f>IF(SUM('A3.2'!P566:T566)=5,'A3.2'!F566,"")</f>
        <v/>
      </c>
      <c r="I548" t="str">
        <f>IF(SUM('A3.2'!P566:T566)=5,'A3.2'!G566,"")</f>
        <v/>
      </c>
    </row>
    <row r="549" spans="1:9" x14ac:dyDescent="0.25">
      <c r="A549" t="str">
        <f>IF(SUM('A3.2'!P567:T567)=5,'Angaben KH-Standort'!$D$26,"")</f>
        <v/>
      </c>
      <c r="B549" t="str">
        <f>IF(SUM('A3.2'!P567:T567)=5,'Angaben KH-Standort'!$D$27,"")</f>
        <v/>
      </c>
      <c r="C549" t="str">
        <f>IF(SUM('A3.2'!P567:T567)=5,'Angaben KH-Standort'!$D$13,"")</f>
        <v/>
      </c>
      <c r="D549" t="str">
        <f>IF(SUM('A3.2'!P567:T567)=5,'A1'!$F562,"")</f>
        <v/>
      </c>
      <c r="E549" t="str">
        <f>IF(SUM('A3.2'!P567:T567)=5,'A3.2'!C567,"")</f>
        <v/>
      </c>
      <c r="F549" t="str">
        <f>IF(SUM('A3.2'!P567:T567)=5,'A3.2'!D567,"")</f>
        <v/>
      </c>
      <c r="G549" s="194" t="str">
        <f>IF(SUM('A3.2'!P567:T567)=5,'A3.2'!E567,"")</f>
        <v/>
      </c>
      <c r="H549" t="str">
        <f>IF(SUM('A3.2'!P567:T567)=5,'A3.2'!F567,"")</f>
        <v/>
      </c>
      <c r="I549" t="str">
        <f>IF(SUM('A3.2'!P567:T567)=5,'A3.2'!G567,"")</f>
        <v/>
      </c>
    </row>
    <row r="550" spans="1:9" x14ac:dyDescent="0.25">
      <c r="A550" t="str">
        <f>IF(SUM('A3.2'!P568:T568)=5,'Angaben KH-Standort'!$D$26,"")</f>
        <v/>
      </c>
      <c r="B550" t="str">
        <f>IF(SUM('A3.2'!P568:T568)=5,'Angaben KH-Standort'!$D$27,"")</f>
        <v/>
      </c>
      <c r="C550" t="str">
        <f>IF(SUM('A3.2'!P568:T568)=5,'Angaben KH-Standort'!$D$13,"")</f>
        <v/>
      </c>
      <c r="D550" t="str">
        <f>IF(SUM('A3.2'!P568:T568)=5,'A1'!$F563,"")</f>
        <v/>
      </c>
      <c r="E550" t="str">
        <f>IF(SUM('A3.2'!P568:T568)=5,'A3.2'!C568,"")</f>
        <v/>
      </c>
      <c r="F550" t="str">
        <f>IF(SUM('A3.2'!P568:T568)=5,'A3.2'!D568,"")</f>
        <v/>
      </c>
      <c r="G550" s="194" t="str">
        <f>IF(SUM('A3.2'!P568:T568)=5,'A3.2'!E568,"")</f>
        <v/>
      </c>
      <c r="H550" t="str">
        <f>IF(SUM('A3.2'!P568:T568)=5,'A3.2'!F568,"")</f>
        <v/>
      </c>
      <c r="I550" t="str">
        <f>IF(SUM('A3.2'!P568:T568)=5,'A3.2'!G568,"")</f>
        <v/>
      </c>
    </row>
    <row r="551" spans="1:9" x14ac:dyDescent="0.25">
      <c r="A551" t="str">
        <f>IF(SUM('A3.2'!P569:T569)=5,'Angaben KH-Standort'!$D$26,"")</f>
        <v/>
      </c>
      <c r="B551" t="str">
        <f>IF(SUM('A3.2'!P569:T569)=5,'Angaben KH-Standort'!$D$27,"")</f>
        <v/>
      </c>
      <c r="C551" t="str">
        <f>IF(SUM('A3.2'!P569:T569)=5,'Angaben KH-Standort'!$D$13,"")</f>
        <v/>
      </c>
      <c r="D551" t="str">
        <f>IF(SUM('A3.2'!P569:T569)=5,'A1'!$F564,"")</f>
        <v/>
      </c>
      <c r="E551" t="str">
        <f>IF(SUM('A3.2'!P569:T569)=5,'A3.2'!C569,"")</f>
        <v/>
      </c>
      <c r="F551" t="str">
        <f>IF(SUM('A3.2'!P569:T569)=5,'A3.2'!D569,"")</f>
        <v/>
      </c>
      <c r="G551" s="194" t="str">
        <f>IF(SUM('A3.2'!P569:T569)=5,'A3.2'!E569,"")</f>
        <v/>
      </c>
      <c r="H551" t="str">
        <f>IF(SUM('A3.2'!P569:T569)=5,'A3.2'!F569,"")</f>
        <v/>
      </c>
      <c r="I551" t="str">
        <f>IF(SUM('A3.2'!P569:T569)=5,'A3.2'!G569,"")</f>
        <v/>
      </c>
    </row>
    <row r="552" spans="1:9" x14ac:dyDescent="0.25">
      <c r="A552" t="str">
        <f>IF(SUM('A3.2'!P570:T570)=5,'Angaben KH-Standort'!$D$26,"")</f>
        <v/>
      </c>
      <c r="B552" t="str">
        <f>IF(SUM('A3.2'!P570:T570)=5,'Angaben KH-Standort'!$D$27,"")</f>
        <v/>
      </c>
      <c r="C552" t="str">
        <f>IF(SUM('A3.2'!P570:T570)=5,'Angaben KH-Standort'!$D$13,"")</f>
        <v/>
      </c>
      <c r="D552" t="str">
        <f>IF(SUM('A3.2'!P570:T570)=5,'A1'!$F565,"")</f>
        <v/>
      </c>
      <c r="E552" t="str">
        <f>IF(SUM('A3.2'!P570:T570)=5,'A3.2'!C570,"")</f>
        <v/>
      </c>
      <c r="F552" t="str">
        <f>IF(SUM('A3.2'!P570:T570)=5,'A3.2'!D570,"")</f>
        <v/>
      </c>
      <c r="G552" s="194" t="str">
        <f>IF(SUM('A3.2'!P570:T570)=5,'A3.2'!E570,"")</f>
        <v/>
      </c>
      <c r="H552" t="str">
        <f>IF(SUM('A3.2'!P570:T570)=5,'A3.2'!F570,"")</f>
        <v/>
      </c>
      <c r="I552" t="str">
        <f>IF(SUM('A3.2'!P570:T570)=5,'A3.2'!G570,"")</f>
        <v/>
      </c>
    </row>
    <row r="553" spans="1:9" x14ac:dyDescent="0.25">
      <c r="A553" t="str">
        <f>IF(SUM('A3.2'!P571:T571)=5,'Angaben KH-Standort'!$D$26,"")</f>
        <v/>
      </c>
      <c r="B553" t="str">
        <f>IF(SUM('A3.2'!P571:T571)=5,'Angaben KH-Standort'!$D$27,"")</f>
        <v/>
      </c>
      <c r="C553" t="str">
        <f>IF(SUM('A3.2'!P571:T571)=5,'Angaben KH-Standort'!$D$13,"")</f>
        <v/>
      </c>
      <c r="D553" t="str">
        <f>IF(SUM('A3.2'!P571:T571)=5,'A1'!$F566,"")</f>
        <v/>
      </c>
      <c r="E553" t="str">
        <f>IF(SUM('A3.2'!P571:T571)=5,'A3.2'!C571,"")</f>
        <v/>
      </c>
      <c r="F553" t="str">
        <f>IF(SUM('A3.2'!P571:T571)=5,'A3.2'!D571,"")</f>
        <v/>
      </c>
      <c r="G553" s="194" t="str">
        <f>IF(SUM('A3.2'!P571:T571)=5,'A3.2'!E571,"")</f>
        <v/>
      </c>
      <c r="H553" t="str">
        <f>IF(SUM('A3.2'!P571:T571)=5,'A3.2'!F571,"")</f>
        <v/>
      </c>
      <c r="I553" t="str">
        <f>IF(SUM('A3.2'!P571:T571)=5,'A3.2'!G571,"")</f>
        <v/>
      </c>
    </row>
    <row r="554" spans="1:9" x14ac:dyDescent="0.25">
      <c r="A554" t="str">
        <f>IF(SUM('A3.2'!P572:T572)=5,'Angaben KH-Standort'!$D$26,"")</f>
        <v/>
      </c>
      <c r="B554" t="str">
        <f>IF(SUM('A3.2'!P572:T572)=5,'Angaben KH-Standort'!$D$27,"")</f>
        <v/>
      </c>
      <c r="C554" t="str">
        <f>IF(SUM('A3.2'!P572:T572)=5,'Angaben KH-Standort'!$D$13,"")</f>
        <v/>
      </c>
      <c r="D554" t="str">
        <f>IF(SUM('A3.2'!P572:T572)=5,'A1'!$F567,"")</f>
        <v/>
      </c>
      <c r="E554" t="str">
        <f>IF(SUM('A3.2'!P572:T572)=5,'A3.2'!C572,"")</f>
        <v/>
      </c>
      <c r="F554" t="str">
        <f>IF(SUM('A3.2'!P572:T572)=5,'A3.2'!D572,"")</f>
        <v/>
      </c>
      <c r="G554" s="194" t="str">
        <f>IF(SUM('A3.2'!P572:T572)=5,'A3.2'!E572,"")</f>
        <v/>
      </c>
      <c r="H554" t="str">
        <f>IF(SUM('A3.2'!P572:T572)=5,'A3.2'!F572,"")</f>
        <v/>
      </c>
      <c r="I554" t="str">
        <f>IF(SUM('A3.2'!P572:T572)=5,'A3.2'!G572,"")</f>
        <v/>
      </c>
    </row>
    <row r="555" spans="1:9" x14ac:dyDescent="0.25">
      <c r="A555" t="str">
        <f>IF(SUM('A3.2'!P573:T573)=5,'Angaben KH-Standort'!$D$26,"")</f>
        <v/>
      </c>
      <c r="B555" t="str">
        <f>IF(SUM('A3.2'!P573:T573)=5,'Angaben KH-Standort'!$D$27,"")</f>
        <v/>
      </c>
      <c r="C555" t="str">
        <f>IF(SUM('A3.2'!P573:T573)=5,'Angaben KH-Standort'!$D$13,"")</f>
        <v/>
      </c>
      <c r="D555" t="str">
        <f>IF(SUM('A3.2'!P573:T573)=5,'A1'!$F568,"")</f>
        <v/>
      </c>
      <c r="E555" t="str">
        <f>IF(SUM('A3.2'!P573:T573)=5,'A3.2'!C573,"")</f>
        <v/>
      </c>
      <c r="F555" t="str">
        <f>IF(SUM('A3.2'!P573:T573)=5,'A3.2'!D573,"")</f>
        <v/>
      </c>
      <c r="G555" s="194" t="str">
        <f>IF(SUM('A3.2'!P573:T573)=5,'A3.2'!E573,"")</f>
        <v/>
      </c>
      <c r="H555" t="str">
        <f>IF(SUM('A3.2'!P573:T573)=5,'A3.2'!F573,"")</f>
        <v/>
      </c>
      <c r="I555" t="str">
        <f>IF(SUM('A3.2'!P573:T573)=5,'A3.2'!G573,"")</f>
        <v/>
      </c>
    </row>
    <row r="556" spans="1:9" x14ac:dyDescent="0.25">
      <c r="A556" t="str">
        <f>IF(SUM('A3.2'!P574:T574)=5,'Angaben KH-Standort'!$D$26,"")</f>
        <v/>
      </c>
      <c r="B556" t="str">
        <f>IF(SUM('A3.2'!P574:T574)=5,'Angaben KH-Standort'!$D$27,"")</f>
        <v/>
      </c>
      <c r="C556" t="str">
        <f>IF(SUM('A3.2'!P574:T574)=5,'Angaben KH-Standort'!$D$13,"")</f>
        <v/>
      </c>
      <c r="D556" t="str">
        <f>IF(SUM('A3.2'!P574:T574)=5,'A1'!$F569,"")</f>
        <v/>
      </c>
      <c r="E556" t="str">
        <f>IF(SUM('A3.2'!P574:T574)=5,'A3.2'!C574,"")</f>
        <v/>
      </c>
      <c r="F556" t="str">
        <f>IF(SUM('A3.2'!P574:T574)=5,'A3.2'!D574,"")</f>
        <v/>
      </c>
      <c r="G556" s="194" t="str">
        <f>IF(SUM('A3.2'!P574:T574)=5,'A3.2'!E574,"")</f>
        <v/>
      </c>
      <c r="H556" t="str">
        <f>IF(SUM('A3.2'!P574:T574)=5,'A3.2'!F574,"")</f>
        <v/>
      </c>
      <c r="I556" t="str">
        <f>IF(SUM('A3.2'!P574:T574)=5,'A3.2'!G574,"")</f>
        <v/>
      </c>
    </row>
    <row r="557" spans="1:9" x14ac:dyDescent="0.25">
      <c r="A557" t="str">
        <f>IF(SUM('A3.2'!P575:T575)=5,'Angaben KH-Standort'!$D$26,"")</f>
        <v/>
      </c>
      <c r="B557" t="str">
        <f>IF(SUM('A3.2'!P575:T575)=5,'Angaben KH-Standort'!$D$27,"")</f>
        <v/>
      </c>
      <c r="C557" t="str">
        <f>IF(SUM('A3.2'!P575:T575)=5,'Angaben KH-Standort'!$D$13,"")</f>
        <v/>
      </c>
      <c r="D557" t="str">
        <f>IF(SUM('A3.2'!P575:T575)=5,'A1'!$F570,"")</f>
        <v/>
      </c>
      <c r="E557" t="str">
        <f>IF(SUM('A3.2'!P575:T575)=5,'A3.2'!C575,"")</f>
        <v/>
      </c>
      <c r="F557" t="str">
        <f>IF(SUM('A3.2'!P575:T575)=5,'A3.2'!D575,"")</f>
        <v/>
      </c>
      <c r="G557" s="194" t="str">
        <f>IF(SUM('A3.2'!P575:T575)=5,'A3.2'!E575,"")</f>
        <v/>
      </c>
      <c r="H557" t="str">
        <f>IF(SUM('A3.2'!P575:T575)=5,'A3.2'!F575,"")</f>
        <v/>
      </c>
      <c r="I557" t="str">
        <f>IF(SUM('A3.2'!P575:T575)=5,'A3.2'!G575,"")</f>
        <v/>
      </c>
    </row>
    <row r="558" spans="1:9" x14ac:dyDescent="0.25">
      <c r="A558" t="str">
        <f>IF(SUM('A3.2'!P576:T576)=5,'Angaben KH-Standort'!$D$26,"")</f>
        <v/>
      </c>
      <c r="B558" t="str">
        <f>IF(SUM('A3.2'!P576:T576)=5,'Angaben KH-Standort'!$D$27,"")</f>
        <v/>
      </c>
      <c r="C558" t="str">
        <f>IF(SUM('A3.2'!P576:T576)=5,'Angaben KH-Standort'!$D$13,"")</f>
        <v/>
      </c>
      <c r="D558" t="str">
        <f>IF(SUM('A3.2'!P576:T576)=5,'A1'!$F571,"")</f>
        <v/>
      </c>
      <c r="E558" t="str">
        <f>IF(SUM('A3.2'!P576:T576)=5,'A3.2'!C576,"")</f>
        <v/>
      </c>
      <c r="F558" t="str">
        <f>IF(SUM('A3.2'!P576:T576)=5,'A3.2'!D576,"")</f>
        <v/>
      </c>
      <c r="G558" s="194" t="str">
        <f>IF(SUM('A3.2'!P576:T576)=5,'A3.2'!E576,"")</f>
        <v/>
      </c>
      <c r="H558" t="str">
        <f>IF(SUM('A3.2'!P576:T576)=5,'A3.2'!F576,"")</f>
        <v/>
      </c>
      <c r="I558" t="str">
        <f>IF(SUM('A3.2'!P576:T576)=5,'A3.2'!G576,"")</f>
        <v/>
      </c>
    </row>
    <row r="559" spans="1:9" x14ac:dyDescent="0.25">
      <c r="A559" t="str">
        <f>IF(SUM('A3.2'!P577:T577)=5,'Angaben KH-Standort'!$D$26,"")</f>
        <v/>
      </c>
      <c r="B559" t="str">
        <f>IF(SUM('A3.2'!P577:T577)=5,'Angaben KH-Standort'!$D$27,"")</f>
        <v/>
      </c>
      <c r="C559" t="str">
        <f>IF(SUM('A3.2'!P577:T577)=5,'Angaben KH-Standort'!$D$13,"")</f>
        <v/>
      </c>
      <c r="D559" t="str">
        <f>IF(SUM('A3.2'!P577:T577)=5,'A1'!$F572,"")</f>
        <v/>
      </c>
      <c r="E559" t="str">
        <f>IF(SUM('A3.2'!P577:T577)=5,'A3.2'!C577,"")</f>
        <v/>
      </c>
      <c r="F559" t="str">
        <f>IF(SUM('A3.2'!P577:T577)=5,'A3.2'!D577,"")</f>
        <v/>
      </c>
      <c r="G559" s="194" t="str">
        <f>IF(SUM('A3.2'!P577:T577)=5,'A3.2'!E577,"")</f>
        <v/>
      </c>
      <c r="H559" t="str">
        <f>IF(SUM('A3.2'!P577:T577)=5,'A3.2'!F577,"")</f>
        <v/>
      </c>
      <c r="I559" t="str">
        <f>IF(SUM('A3.2'!P577:T577)=5,'A3.2'!G577,"")</f>
        <v/>
      </c>
    </row>
    <row r="560" spans="1:9" x14ac:dyDescent="0.25">
      <c r="A560" t="str">
        <f>IF(SUM('A3.2'!P578:T578)=5,'Angaben KH-Standort'!$D$26,"")</f>
        <v/>
      </c>
      <c r="B560" t="str">
        <f>IF(SUM('A3.2'!P578:T578)=5,'Angaben KH-Standort'!$D$27,"")</f>
        <v/>
      </c>
      <c r="C560" t="str">
        <f>IF(SUM('A3.2'!P578:T578)=5,'Angaben KH-Standort'!$D$13,"")</f>
        <v/>
      </c>
      <c r="D560" t="str">
        <f>IF(SUM('A3.2'!P578:T578)=5,'A1'!$F573,"")</f>
        <v/>
      </c>
      <c r="E560" t="str">
        <f>IF(SUM('A3.2'!P578:T578)=5,'A3.2'!C578,"")</f>
        <v/>
      </c>
      <c r="F560" t="str">
        <f>IF(SUM('A3.2'!P578:T578)=5,'A3.2'!D578,"")</f>
        <v/>
      </c>
      <c r="G560" s="194" t="str">
        <f>IF(SUM('A3.2'!P578:T578)=5,'A3.2'!E578,"")</f>
        <v/>
      </c>
      <c r="H560" t="str">
        <f>IF(SUM('A3.2'!P578:T578)=5,'A3.2'!F578,"")</f>
        <v/>
      </c>
      <c r="I560" t="str">
        <f>IF(SUM('A3.2'!P578:T578)=5,'A3.2'!G578,"")</f>
        <v/>
      </c>
    </row>
    <row r="561" spans="1:9" x14ac:dyDescent="0.25">
      <c r="A561" t="str">
        <f>IF(SUM('A3.2'!P579:T579)=5,'Angaben KH-Standort'!$D$26,"")</f>
        <v/>
      </c>
      <c r="B561" t="str">
        <f>IF(SUM('A3.2'!P579:T579)=5,'Angaben KH-Standort'!$D$27,"")</f>
        <v/>
      </c>
      <c r="C561" t="str">
        <f>IF(SUM('A3.2'!P579:T579)=5,'Angaben KH-Standort'!$D$13,"")</f>
        <v/>
      </c>
      <c r="D561" t="str">
        <f>IF(SUM('A3.2'!P579:T579)=5,'A1'!$F574,"")</f>
        <v/>
      </c>
      <c r="E561" t="str">
        <f>IF(SUM('A3.2'!P579:T579)=5,'A3.2'!C579,"")</f>
        <v/>
      </c>
      <c r="F561" t="str">
        <f>IF(SUM('A3.2'!P579:T579)=5,'A3.2'!D579,"")</f>
        <v/>
      </c>
      <c r="G561" s="194" t="str">
        <f>IF(SUM('A3.2'!P579:T579)=5,'A3.2'!E579,"")</f>
        <v/>
      </c>
      <c r="H561" t="str">
        <f>IF(SUM('A3.2'!P579:T579)=5,'A3.2'!F579,"")</f>
        <v/>
      </c>
      <c r="I561" t="str">
        <f>IF(SUM('A3.2'!P579:T579)=5,'A3.2'!G579,"")</f>
        <v/>
      </c>
    </row>
    <row r="562" spans="1:9" x14ac:dyDescent="0.25">
      <c r="A562" t="str">
        <f>IF(SUM('A3.2'!P580:T580)=5,'Angaben KH-Standort'!$D$26,"")</f>
        <v/>
      </c>
      <c r="B562" t="str">
        <f>IF(SUM('A3.2'!P580:T580)=5,'Angaben KH-Standort'!$D$27,"")</f>
        <v/>
      </c>
      <c r="C562" t="str">
        <f>IF(SUM('A3.2'!P580:T580)=5,'Angaben KH-Standort'!$D$13,"")</f>
        <v/>
      </c>
      <c r="D562" t="str">
        <f>IF(SUM('A3.2'!P580:T580)=5,'A1'!$F575,"")</f>
        <v/>
      </c>
      <c r="E562" t="str">
        <f>IF(SUM('A3.2'!P580:T580)=5,'A3.2'!C580,"")</f>
        <v/>
      </c>
      <c r="F562" t="str">
        <f>IF(SUM('A3.2'!P580:T580)=5,'A3.2'!D580,"")</f>
        <v/>
      </c>
      <c r="G562" s="194" t="str">
        <f>IF(SUM('A3.2'!P580:T580)=5,'A3.2'!E580,"")</f>
        <v/>
      </c>
      <c r="H562" t="str">
        <f>IF(SUM('A3.2'!P580:T580)=5,'A3.2'!F580,"")</f>
        <v/>
      </c>
      <c r="I562" t="str">
        <f>IF(SUM('A3.2'!P580:T580)=5,'A3.2'!G580,"")</f>
        <v/>
      </c>
    </row>
    <row r="563" spans="1:9" x14ac:dyDescent="0.25">
      <c r="A563" t="str">
        <f>IF(SUM('A3.2'!P581:T581)=5,'Angaben KH-Standort'!$D$26,"")</f>
        <v/>
      </c>
      <c r="B563" t="str">
        <f>IF(SUM('A3.2'!P581:T581)=5,'Angaben KH-Standort'!$D$27,"")</f>
        <v/>
      </c>
      <c r="C563" t="str">
        <f>IF(SUM('A3.2'!P581:T581)=5,'Angaben KH-Standort'!$D$13,"")</f>
        <v/>
      </c>
      <c r="D563" t="str">
        <f>IF(SUM('A3.2'!P581:T581)=5,'A1'!$F576,"")</f>
        <v/>
      </c>
      <c r="E563" t="str">
        <f>IF(SUM('A3.2'!P581:T581)=5,'A3.2'!C581,"")</f>
        <v/>
      </c>
      <c r="F563" t="str">
        <f>IF(SUM('A3.2'!P581:T581)=5,'A3.2'!D581,"")</f>
        <v/>
      </c>
      <c r="G563" s="194" t="str">
        <f>IF(SUM('A3.2'!P581:T581)=5,'A3.2'!E581,"")</f>
        <v/>
      </c>
      <c r="H563" t="str">
        <f>IF(SUM('A3.2'!P581:T581)=5,'A3.2'!F581,"")</f>
        <v/>
      </c>
      <c r="I563" t="str">
        <f>IF(SUM('A3.2'!P581:T581)=5,'A3.2'!G581,"")</f>
        <v/>
      </c>
    </row>
    <row r="564" spans="1:9" x14ac:dyDescent="0.25">
      <c r="A564" t="str">
        <f>IF(SUM('A3.2'!P582:T582)=5,'Angaben KH-Standort'!$D$26,"")</f>
        <v/>
      </c>
      <c r="B564" t="str">
        <f>IF(SUM('A3.2'!P582:T582)=5,'Angaben KH-Standort'!$D$27,"")</f>
        <v/>
      </c>
      <c r="C564" t="str">
        <f>IF(SUM('A3.2'!P582:T582)=5,'Angaben KH-Standort'!$D$13,"")</f>
        <v/>
      </c>
      <c r="D564" t="str">
        <f>IF(SUM('A3.2'!P582:T582)=5,'A1'!$F577,"")</f>
        <v/>
      </c>
      <c r="E564" t="str">
        <f>IF(SUM('A3.2'!P582:T582)=5,'A3.2'!C582,"")</f>
        <v/>
      </c>
      <c r="F564" t="str">
        <f>IF(SUM('A3.2'!P582:T582)=5,'A3.2'!D582,"")</f>
        <v/>
      </c>
      <c r="G564" s="194" t="str">
        <f>IF(SUM('A3.2'!P582:T582)=5,'A3.2'!E582,"")</f>
        <v/>
      </c>
      <c r="H564" t="str">
        <f>IF(SUM('A3.2'!P582:T582)=5,'A3.2'!F582,"")</f>
        <v/>
      </c>
      <c r="I564" t="str">
        <f>IF(SUM('A3.2'!P582:T582)=5,'A3.2'!G582,"")</f>
        <v/>
      </c>
    </row>
    <row r="565" spans="1:9" x14ac:dyDescent="0.25">
      <c r="A565" t="str">
        <f>IF(SUM('A3.2'!P583:T583)=5,'Angaben KH-Standort'!$D$26,"")</f>
        <v/>
      </c>
      <c r="B565" t="str">
        <f>IF(SUM('A3.2'!P583:T583)=5,'Angaben KH-Standort'!$D$27,"")</f>
        <v/>
      </c>
      <c r="C565" t="str">
        <f>IF(SUM('A3.2'!P583:T583)=5,'Angaben KH-Standort'!$D$13,"")</f>
        <v/>
      </c>
      <c r="D565" t="str">
        <f>IF(SUM('A3.2'!P583:T583)=5,'A1'!$F578,"")</f>
        <v/>
      </c>
      <c r="E565" t="str">
        <f>IF(SUM('A3.2'!P583:T583)=5,'A3.2'!C583,"")</f>
        <v/>
      </c>
      <c r="F565" t="str">
        <f>IF(SUM('A3.2'!P583:T583)=5,'A3.2'!D583,"")</f>
        <v/>
      </c>
      <c r="G565" s="194" t="str">
        <f>IF(SUM('A3.2'!P583:T583)=5,'A3.2'!E583,"")</f>
        <v/>
      </c>
      <c r="H565" t="str">
        <f>IF(SUM('A3.2'!P583:T583)=5,'A3.2'!F583,"")</f>
        <v/>
      </c>
      <c r="I565" t="str">
        <f>IF(SUM('A3.2'!P583:T583)=5,'A3.2'!G583,"")</f>
        <v/>
      </c>
    </row>
    <row r="566" spans="1:9" x14ac:dyDescent="0.25">
      <c r="A566" t="str">
        <f>IF(SUM('A3.2'!P584:T584)=5,'Angaben KH-Standort'!$D$26,"")</f>
        <v/>
      </c>
      <c r="B566" t="str">
        <f>IF(SUM('A3.2'!P584:T584)=5,'Angaben KH-Standort'!$D$27,"")</f>
        <v/>
      </c>
      <c r="C566" t="str">
        <f>IF(SUM('A3.2'!P584:T584)=5,'Angaben KH-Standort'!$D$13,"")</f>
        <v/>
      </c>
      <c r="D566" t="str">
        <f>IF(SUM('A3.2'!P584:T584)=5,'A1'!$F579,"")</f>
        <v/>
      </c>
      <c r="E566" t="str">
        <f>IF(SUM('A3.2'!P584:T584)=5,'A3.2'!C584,"")</f>
        <v/>
      </c>
      <c r="F566" t="str">
        <f>IF(SUM('A3.2'!P584:T584)=5,'A3.2'!D584,"")</f>
        <v/>
      </c>
      <c r="G566" s="194" t="str">
        <f>IF(SUM('A3.2'!P584:T584)=5,'A3.2'!E584,"")</f>
        <v/>
      </c>
      <c r="H566" t="str">
        <f>IF(SUM('A3.2'!P584:T584)=5,'A3.2'!F584,"")</f>
        <v/>
      </c>
      <c r="I566" t="str">
        <f>IF(SUM('A3.2'!P584:T584)=5,'A3.2'!G584,"")</f>
        <v/>
      </c>
    </row>
    <row r="567" spans="1:9" x14ac:dyDescent="0.25">
      <c r="A567" t="str">
        <f>IF(SUM('A3.2'!P585:T585)=5,'Angaben KH-Standort'!$D$26,"")</f>
        <v/>
      </c>
      <c r="B567" t="str">
        <f>IF(SUM('A3.2'!P585:T585)=5,'Angaben KH-Standort'!$D$27,"")</f>
        <v/>
      </c>
      <c r="C567" t="str">
        <f>IF(SUM('A3.2'!P585:T585)=5,'Angaben KH-Standort'!$D$13,"")</f>
        <v/>
      </c>
      <c r="D567" t="str">
        <f>IF(SUM('A3.2'!P585:T585)=5,'A1'!$F580,"")</f>
        <v/>
      </c>
      <c r="E567" t="str">
        <f>IF(SUM('A3.2'!P585:T585)=5,'A3.2'!C585,"")</f>
        <v/>
      </c>
      <c r="F567" t="str">
        <f>IF(SUM('A3.2'!P585:T585)=5,'A3.2'!D585,"")</f>
        <v/>
      </c>
      <c r="G567" s="194" t="str">
        <f>IF(SUM('A3.2'!P585:T585)=5,'A3.2'!E585,"")</f>
        <v/>
      </c>
      <c r="H567" t="str">
        <f>IF(SUM('A3.2'!P585:T585)=5,'A3.2'!F585,"")</f>
        <v/>
      </c>
      <c r="I567" t="str">
        <f>IF(SUM('A3.2'!P585:T585)=5,'A3.2'!G585,"")</f>
        <v/>
      </c>
    </row>
    <row r="568" spans="1:9" x14ac:dyDescent="0.25">
      <c r="A568" t="str">
        <f>IF(SUM('A3.2'!P586:T586)=5,'Angaben KH-Standort'!$D$26,"")</f>
        <v/>
      </c>
      <c r="B568" t="str">
        <f>IF(SUM('A3.2'!P586:T586)=5,'Angaben KH-Standort'!$D$27,"")</f>
        <v/>
      </c>
      <c r="C568" t="str">
        <f>IF(SUM('A3.2'!P586:T586)=5,'Angaben KH-Standort'!$D$13,"")</f>
        <v/>
      </c>
      <c r="D568" t="str">
        <f>IF(SUM('A3.2'!P586:T586)=5,'A1'!$F581,"")</f>
        <v/>
      </c>
      <c r="E568" t="str">
        <f>IF(SUM('A3.2'!P586:T586)=5,'A3.2'!C586,"")</f>
        <v/>
      </c>
      <c r="F568" t="str">
        <f>IF(SUM('A3.2'!P586:T586)=5,'A3.2'!D586,"")</f>
        <v/>
      </c>
      <c r="G568" s="194" t="str">
        <f>IF(SUM('A3.2'!P586:T586)=5,'A3.2'!E586,"")</f>
        <v/>
      </c>
      <c r="H568" t="str">
        <f>IF(SUM('A3.2'!P586:T586)=5,'A3.2'!F586,"")</f>
        <v/>
      </c>
      <c r="I568" t="str">
        <f>IF(SUM('A3.2'!P586:T586)=5,'A3.2'!G586,"")</f>
        <v/>
      </c>
    </row>
    <row r="569" spans="1:9" x14ac:dyDescent="0.25">
      <c r="A569" t="str">
        <f>IF(SUM('A3.2'!P587:T587)=5,'Angaben KH-Standort'!$D$26,"")</f>
        <v/>
      </c>
      <c r="B569" t="str">
        <f>IF(SUM('A3.2'!P587:T587)=5,'Angaben KH-Standort'!$D$27,"")</f>
        <v/>
      </c>
      <c r="C569" t="str">
        <f>IF(SUM('A3.2'!P587:T587)=5,'Angaben KH-Standort'!$D$13,"")</f>
        <v/>
      </c>
      <c r="D569" t="str">
        <f>IF(SUM('A3.2'!P587:T587)=5,'A1'!$F582,"")</f>
        <v/>
      </c>
      <c r="E569" t="str">
        <f>IF(SUM('A3.2'!P587:T587)=5,'A3.2'!C587,"")</f>
        <v/>
      </c>
      <c r="F569" t="str">
        <f>IF(SUM('A3.2'!P587:T587)=5,'A3.2'!D587,"")</f>
        <v/>
      </c>
      <c r="G569" s="194" t="str">
        <f>IF(SUM('A3.2'!P587:T587)=5,'A3.2'!E587,"")</f>
        <v/>
      </c>
      <c r="H569" t="str">
        <f>IF(SUM('A3.2'!P587:T587)=5,'A3.2'!F587,"")</f>
        <v/>
      </c>
      <c r="I569" t="str">
        <f>IF(SUM('A3.2'!P587:T587)=5,'A3.2'!G587,"")</f>
        <v/>
      </c>
    </row>
    <row r="570" spans="1:9" x14ac:dyDescent="0.25">
      <c r="A570" t="str">
        <f>IF(SUM('A3.2'!P588:T588)=5,'Angaben KH-Standort'!$D$26,"")</f>
        <v/>
      </c>
      <c r="B570" t="str">
        <f>IF(SUM('A3.2'!P588:T588)=5,'Angaben KH-Standort'!$D$27,"")</f>
        <v/>
      </c>
      <c r="C570" t="str">
        <f>IF(SUM('A3.2'!P588:T588)=5,'Angaben KH-Standort'!$D$13,"")</f>
        <v/>
      </c>
      <c r="D570" t="str">
        <f>IF(SUM('A3.2'!P588:T588)=5,'A1'!$F583,"")</f>
        <v/>
      </c>
      <c r="E570" t="str">
        <f>IF(SUM('A3.2'!P588:T588)=5,'A3.2'!C588,"")</f>
        <v/>
      </c>
      <c r="F570" t="str">
        <f>IF(SUM('A3.2'!P588:T588)=5,'A3.2'!D588,"")</f>
        <v/>
      </c>
      <c r="G570" s="194" t="str">
        <f>IF(SUM('A3.2'!P588:T588)=5,'A3.2'!E588,"")</f>
        <v/>
      </c>
      <c r="H570" t="str">
        <f>IF(SUM('A3.2'!P588:T588)=5,'A3.2'!F588,"")</f>
        <v/>
      </c>
      <c r="I570" t="str">
        <f>IF(SUM('A3.2'!P588:T588)=5,'A3.2'!G588,"")</f>
        <v/>
      </c>
    </row>
    <row r="571" spans="1:9" x14ac:dyDescent="0.25">
      <c r="A571" t="str">
        <f>IF(SUM('A3.2'!P589:T589)=5,'Angaben KH-Standort'!$D$26,"")</f>
        <v/>
      </c>
      <c r="B571" t="str">
        <f>IF(SUM('A3.2'!P589:T589)=5,'Angaben KH-Standort'!$D$27,"")</f>
        <v/>
      </c>
      <c r="C571" t="str">
        <f>IF(SUM('A3.2'!P589:T589)=5,'Angaben KH-Standort'!$D$13,"")</f>
        <v/>
      </c>
      <c r="D571" t="str">
        <f>IF(SUM('A3.2'!P589:T589)=5,'A1'!$F584,"")</f>
        <v/>
      </c>
      <c r="E571" t="str">
        <f>IF(SUM('A3.2'!P589:T589)=5,'A3.2'!C589,"")</f>
        <v/>
      </c>
      <c r="F571" t="str">
        <f>IF(SUM('A3.2'!P589:T589)=5,'A3.2'!D589,"")</f>
        <v/>
      </c>
      <c r="G571" s="194" t="str">
        <f>IF(SUM('A3.2'!P589:T589)=5,'A3.2'!E589,"")</f>
        <v/>
      </c>
      <c r="H571" t="str">
        <f>IF(SUM('A3.2'!P589:T589)=5,'A3.2'!F589,"")</f>
        <v/>
      </c>
      <c r="I571" t="str">
        <f>IF(SUM('A3.2'!P589:T589)=5,'A3.2'!G589,"")</f>
        <v/>
      </c>
    </row>
    <row r="572" spans="1:9" x14ac:dyDescent="0.25">
      <c r="A572" t="str">
        <f>IF(SUM('A3.2'!P590:T590)=5,'Angaben KH-Standort'!$D$26,"")</f>
        <v/>
      </c>
      <c r="B572" t="str">
        <f>IF(SUM('A3.2'!P590:T590)=5,'Angaben KH-Standort'!$D$27,"")</f>
        <v/>
      </c>
      <c r="C572" t="str">
        <f>IF(SUM('A3.2'!P590:T590)=5,'Angaben KH-Standort'!$D$13,"")</f>
        <v/>
      </c>
      <c r="D572" t="str">
        <f>IF(SUM('A3.2'!P590:T590)=5,'A1'!$F585,"")</f>
        <v/>
      </c>
      <c r="E572" t="str">
        <f>IF(SUM('A3.2'!P590:T590)=5,'A3.2'!C590,"")</f>
        <v/>
      </c>
      <c r="F572" t="str">
        <f>IF(SUM('A3.2'!P590:T590)=5,'A3.2'!D590,"")</f>
        <v/>
      </c>
      <c r="G572" s="194" t="str">
        <f>IF(SUM('A3.2'!P590:T590)=5,'A3.2'!E590,"")</f>
        <v/>
      </c>
      <c r="H572" t="str">
        <f>IF(SUM('A3.2'!P590:T590)=5,'A3.2'!F590,"")</f>
        <v/>
      </c>
      <c r="I572" t="str">
        <f>IF(SUM('A3.2'!P590:T590)=5,'A3.2'!G590,"")</f>
        <v/>
      </c>
    </row>
    <row r="573" spans="1:9" x14ac:dyDescent="0.25">
      <c r="A573" t="str">
        <f>IF(SUM('A3.2'!P591:T591)=5,'Angaben KH-Standort'!$D$26,"")</f>
        <v/>
      </c>
      <c r="B573" t="str">
        <f>IF(SUM('A3.2'!P591:T591)=5,'Angaben KH-Standort'!$D$27,"")</f>
        <v/>
      </c>
      <c r="C573" t="str">
        <f>IF(SUM('A3.2'!P591:T591)=5,'Angaben KH-Standort'!$D$13,"")</f>
        <v/>
      </c>
      <c r="D573" t="str">
        <f>IF(SUM('A3.2'!P591:T591)=5,'A1'!$F586,"")</f>
        <v/>
      </c>
      <c r="E573" t="str">
        <f>IF(SUM('A3.2'!P591:T591)=5,'A3.2'!C591,"")</f>
        <v/>
      </c>
      <c r="F573" t="str">
        <f>IF(SUM('A3.2'!P591:T591)=5,'A3.2'!D591,"")</f>
        <v/>
      </c>
      <c r="G573" s="194" t="str">
        <f>IF(SUM('A3.2'!P591:T591)=5,'A3.2'!E591,"")</f>
        <v/>
      </c>
      <c r="H573" t="str">
        <f>IF(SUM('A3.2'!P591:T591)=5,'A3.2'!F591,"")</f>
        <v/>
      </c>
      <c r="I573" t="str">
        <f>IF(SUM('A3.2'!P591:T591)=5,'A3.2'!G591,"")</f>
        <v/>
      </c>
    </row>
    <row r="574" spans="1:9" x14ac:dyDescent="0.25">
      <c r="A574" t="str">
        <f>IF(SUM('A3.2'!P592:T592)=5,'Angaben KH-Standort'!$D$26,"")</f>
        <v/>
      </c>
      <c r="B574" t="str">
        <f>IF(SUM('A3.2'!P592:T592)=5,'Angaben KH-Standort'!$D$27,"")</f>
        <v/>
      </c>
      <c r="C574" t="str">
        <f>IF(SUM('A3.2'!P592:T592)=5,'Angaben KH-Standort'!$D$13,"")</f>
        <v/>
      </c>
      <c r="D574" t="str">
        <f>IF(SUM('A3.2'!P592:T592)=5,'A1'!$F587,"")</f>
        <v/>
      </c>
      <c r="E574" t="str">
        <f>IF(SUM('A3.2'!P592:T592)=5,'A3.2'!C592,"")</f>
        <v/>
      </c>
      <c r="F574" t="str">
        <f>IF(SUM('A3.2'!P592:T592)=5,'A3.2'!D592,"")</f>
        <v/>
      </c>
      <c r="G574" s="194" t="str">
        <f>IF(SUM('A3.2'!P592:T592)=5,'A3.2'!E592,"")</f>
        <v/>
      </c>
      <c r="H574" t="str">
        <f>IF(SUM('A3.2'!P592:T592)=5,'A3.2'!F592,"")</f>
        <v/>
      </c>
      <c r="I574" t="str">
        <f>IF(SUM('A3.2'!P592:T592)=5,'A3.2'!G592,"")</f>
        <v/>
      </c>
    </row>
    <row r="575" spans="1:9" x14ac:dyDescent="0.25">
      <c r="A575" t="str">
        <f>IF(SUM('A3.2'!P593:T593)=5,'Angaben KH-Standort'!$D$26,"")</f>
        <v/>
      </c>
      <c r="B575" t="str">
        <f>IF(SUM('A3.2'!P593:T593)=5,'Angaben KH-Standort'!$D$27,"")</f>
        <v/>
      </c>
      <c r="C575" t="str">
        <f>IF(SUM('A3.2'!P593:T593)=5,'Angaben KH-Standort'!$D$13,"")</f>
        <v/>
      </c>
      <c r="D575" t="str">
        <f>IF(SUM('A3.2'!P593:T593)=5,'A1'!$F588,"")</f>
        <v/>
      </c>
      <c r="E575" t="str">
        <f>IF(SUM('A3.2'!P593:T593)=5,'A3.2'!C593,"")</f>
        <v/>
      </c>
      <c r="F575" t="str">
        <f>IF(SUM('A3.2'!P593:T593)=5,'A3.2'!D593,"")</f>
        <v/>
      </c>
      <c r="G575" s="194" t="str">
        <f>IF(SUM('A3.2'!P593:T593)=5,'A3.2'!E593,"")</f>
        <v/>
      </c>
      <c r="H575" t="str">
        <f>IF(SUM('A3.2'!P593:T593)=5,'A3.2'!F593,"")</f>
        <v/>
      </c>
      <c r="I575" t="str">
        <f>IF(SUM('A3.2'!P593:T593)=5,'A3.2'!G593,"")</f>
        <v/>
      </c>
    </row>
    <row r="576" spans="1:9" x14ac:dyDescent="0.25">
      <c r="A576" t="str">
        <f>IF(SUM('A3.2'!P594:T594)=5,'Angaben KH-Standort'!$D$26,"")</f>
        <v/>
      </c>
      <c r="B576" t="str">
        <f>IF(SUM('A3.2'!P594:T594)=5,'Angaben KH-Standort'!$D$27,"")</f>
        <v/>
      </c>
      <c r="C576" t="str">
        <f>IF(SUM('A3.2'!P594:T594)=5,'Angaben KH-Standort'!$D$13,"")</f>
        <v/>
      </c>
      <c r="D576" t="str">
        <f>IF(SUM('A3.2'!P594:T594)=5,'A1'!$F589,"")</f>
        <v/>
      </c>
      <c r="E576" t="str">
        <f>IF(SUM('A3.2'!P594:T594)=5,'A3.2'!C594,"")</f>
        <v/>
      </c>
      <c r="F576" t="str">
        <f>IF(SUM('A3.2'!P594:T594)=5,'A3.2'!D594,"")</f>
        <v/>
      </c>
      <c r="G576" s="194" t="str">
        <f>IF(SUM('A3.2'!P594:T594)=5,'A3.2'!E594,"")</f>
        <v/>
      </c>
      <c r="H576" t="str">
        <f>IF(SUM('A3.2'!P594:T594)=5,'A3.2'!F594,"")</f>
        <v/>
      </c>
      <c r="I576" t="str">
        <f>IF(SUM('A3.2'!P594:T594)=5,'A3.2'!G594,"")</f>
        <v/>
      </c>
    </row>
    <row r="577" spans="1:9" x14ac:dyDescent="0.25">
      <c r="A577" t="str">
        <f>IF(SUM('A3.2'!P595:T595)=5,'Angaben KH-Standort'!$D$26,"")</f>
        <v/>
      </c>
      <c r="B577" t="str">
        <f>IF(SUM('A3.2'!P595:T595)=5,'Angaben KH-Standort'!$D$27,"")</f>
        <v/>
      </c>
      <c r="C577" t="str">
        <f>IF(SUM('A3.2'!P595:T595)=5,'Angaben KH-Standort'!$D$13,"")</f>
        <v/>
      </c>
      <c r="D577" t="str">
        <f>IF(SUM('A3.2'!P595:T595)=5,'A1'!$F590,"")</f>
        <v/>
      </c>
      <c r="E577" t="str">
        <f>IF(SUM('A3.2'!P595:T595)=5,'A3.2'!C595,"")</f>
        <v/>
      </c>
      <c r="F577" t="str">
        <f>IF(SUM('A3.2'!P595:T595)=5,'A3.2'!D595,"")</f>
        <v/>
      </c>
      <c r="G577" s="194" t="str">
        <f>IF(SUM('A3.2'!P595:T595)=5,'A3.2'!E595,"")</f>
        <v/>
      </c>
      <c r="H577" t="str">
        <f>IF(SUM('A3.2'!P595:T595)=5,'A3.2'!F595,"")</f>
        <v/>
      </c>
      <c r="I577" t="str">
        <f>IF(SUM('A3.2'!P595:T595)=5,'A3.2'!G595,"")</f>
        <v/>
      </c>
    </row>
    <row r="578" spans="1:9" x14ac:dyDescent="0.25">
      <c r="A578" t="str">
        <f>IF(SUM('A3.2'!P596:T596)=5,'Angaben KH-Standort'!$D$26,"")</f>
        <v/>
      </c>
      <c r="B578" t="str">
        <f>IF(SUM('A3.2'!P596:T596)=5,'Angaben KH-Standort'!$D$27,"")</f>
        <v/>
      </c>
      <c r="C578" t="str">
        <f>IF(SUM('A3.2'!P596:T596)=5,'Angaben KH-Standort'!$D$13,"")</f>
        <v/>
      </c>
      <c r="D578" t="str">
        <f>IF(SUM('A3.2'!P596:T596)=5,'A1'!$F591,"")</f>
        <v/>
      </c>
      <c r="E578" t="str">
        <f>IF(SUM('A3.2'!P596:T596)=5,'A3.2'!C596,"")</f>
        <v/>
      </c>
      <c r="F578" t="str">
        <f>IF(SUM('A3.2'!P596:T596)=5,'A3.2'!D596,"")</f>
        <v/>
      </c>
      <c r="G578" s="194" t="str">
        <f>IF(SUM('A3.2'!P596:T596)=5,'A3.2'!E596,"")</f>
        <v/>
      </c>
      <c r="H578" t="str">
        <f>IF(SUM('A3.2'!P596:T596)=5,'A3.2'!F596,"")</f>
        <v/>
      </c>
      <c r="I578" t="str">
        <f>IF(SUM('A3.2'!P596:T596)=5,'A3.2'!G596,"")</f>
        <v/>
      </c>
    </row>
    <row r="579" spans="1:9" x14ac:dyDescent="0.25">
      <c r="A579" t="str">
        <f>IF(SUM('A3.2'!P597:T597)=5,'Angaben KH-Standort'!$D$26,"")</f>
        <v/>
      </c>
      <c r="B579" t="str">
        <f>IF(SUM('A3.2'!P597:T597)=5,'Angaben KH-Standort'!$D$27,"")</f>
        <v/>
      </c>
      <c r="C579" t="str">
        <f>IF(SUM('A3.2'!P597:T597)=5,'Angaben KH-Standort'!$D$13,"")</f>
        <v/>
      </c>
      <c r="D579" t="str">
        <f>IF(SUM('A3.2'!P597:T597)=5,'A1'!$F592,"")</f>
        <v/>
      </c>
      <c r="E579" t="str">
        <f>IF(SUM('A3.2'!P597:T597)=5,'A3.2'!C597,"")</f>
        <v/>
      </c>
      <c r="F579" t="str">
        <f>IF(SUM('A3.2'!P597:T597)=5,'A3.2'!D597,"")</f>
        <v/>
      </c>
      <c r="G579" s="194" t="str">
        <f>IF(SUM('A3.2'!P597:T597)=5,'A3.2'!E597,"")</f>
        <v/>
      </c>
      <c r="H579" t="str">
        <f>IF(SUM('A3.2'!P597:T597)=5,'A3.2'!F597,"")</f>
        <v/>
      </c>
      <c r="I579" t="str">
        <f>IF(SUM('A3.2'!P597:T597)=5,'A3.2'!G597,"")</f>
        <v/>
      </c>
    </row>
    <row r="580" spans="1:9" x14ac:dyDescent="0.25">
      <c r="A580" t="str">
        <f>IF(SUM('A3.2'!P598:T598)=5,'Angaben KH-Standort'!$D$26,"")</f>
        <v/>
      </c>
      <c r="B580" t="str">
        <f>IF(SUM('A3.2'!P598:T598)=5,'Angaben KH-Standort'!$D$27,"")</f>
        <v/>
      </c>
      <c r="C580" t="str">
        <f>IF(SUM('A3.2'!P598:T598)=5,'Angaben KH-Standort'!$D$13,"")</f>
        <v/>
      </c>
      <c r="D580" t="str">
        <f>IF(SUM('A3.2'!P598:T598)=5,'A1'!$F593,"")</f>
        <v/>
      </c>
      <c r="E580" t="str">
        <f>IF(SUM('A3.2'!P598:T598)=5,'A3.2'!C598,"")</f>
        <v/>
      </c>
      <c r="F580" t="str">
        <f>IF(SUM('A3.2'!P598:T598)=5,'A3.2'!D598,"")</f>
        <v/>
      </c>
      <c r="G580" s="194" t="str">
        <f>IF(SUM('A3.2'!P598:T598)=5,'A3.2'!E598,"")</f>
        <v/>
      </c>
      <c r="H580" t="str">
        <f>IF(SUM('A3.2'!P598:T598)=5,'A3.2'!F598,"")</f>
        <v/>
      </c>
      <c r="I580" t="str">
        <f>IF(SUM('A3.2'!P598:T598)=5,'A3.2'!G598,"")</f>
        <v/>
      </c>
    </row>
    <row r="581" spans="1:9" x14ac:dyDescent="0.25">
      <c r="A581" t="str">
        <f>IF(SUM('A3.2'!P599:T599)=5,'Angaben KH-Standort'!$D$26,"")</f>
        <v/>
      </c>
      <c r="B581" t="str">
        <f>IF(SUM('A3.2'!P599:T599)=5,'Angaben KH-Standort'!$D$27,"")</f>
        <v/>
      </c>
      <c r="C581" t="str">
        <f>IF(SUM('A3.2'!P599:T599)=5,'Angaben KH-Standort'!$D$13,"")</f>
        <v/>
      </c>
      <c r="D581" t="str">
        <f>IF(SUM('A3.2'!P599:T599)=5,'A1'!$F594,"")</f>
        <v/>
      </c>
      <c r="E581" t="str">
        <f>IF(SUM('A3.2'!P599:T599)=5,'A3.2'!C599,"")</f>
        <v/>
      </c>
      <c r="F581" t="str">
        <f>IF(SUM('A3.2'!P599:T599)=5,'A3.2'!D599,"")</f>
        <v/>
      </c>
      <c r="G581" s="194" t="str">
        <f>IF(SUM('A3.2'!P599:T599)=5,'A3.2'!E599,"")</f>
        <v/>
      </c>
      <c r="H581" t="str">
        <f>IF(SUM('A3.2'!P599:T599)=5,'A3.2'!F599,"")</f>
        <v/>
      </c>
      <c r="I581" t="str">
        <f>IF(SUM('A3.2'!P599:T599)=5,'A3.2'!G599,"")</f>
        <v/>
      </c>
    </row>
    <row r="582" spans="1:9" x14ac:dyDescent="0.25">
      <c r="A582" t="str">
        <f>IF(SUM('A3.2'!P600:T600)=5,'Angaben KH-Standort'!$D$26,"")</f>
        <v/>
      </c>
      <c r="B582" t="str">
        <f>IF(SUM('A3.2'!P600:T600)=5,'Angaben KH-Standort'!$D$27,"")</f>
        <v/>
      </c>
      <c r="C582" t="str">
        <f>IF(SUM('A3.2'!P600:T600)=5,'Angaben KH-Standort'!$D$13,"")</f>
        <v/>
      </c>
      <c r="D582" t="str">
        <f>IF(SUM('A3.2'!P600:T600)=5,'A1'!$F595,"")</f>
        <v/>
      </c>
      <c r="E582" t="str">
        <f>IF(SUM('A3.2'!P600:T600)=5,'A3.2'!C600,"")</f>
        <v/>
      </c>
      <c r="F582" t="str">
        <f>IF(SUM('A3.2'!P600:T600)=5,'A3.2'!D600,"")</f>
        <v/>
      </c>
      <c r="G582" s="194" t="str">
        <f>IF(SUM('A3.2'!P600:T600)=5,'A3.2'!E600,"")</f>
        <v/>
      </c>
      <c r="H582" t="str">
        <f>IF(SUM('A3.2'!P600:T600)=5,'A3.2'!F600,"")</f>
        <v/>
      </c>
      <c r="I582" t="str">
        <f>IF(SUM('A3.2'!P600:T600)=5,'A3.2'!G600,"")</f>
        <v/>
      </c>
    </row>
    <row r="583" spans="1:9" x14ac:dyDescent="0.25">
      <c r="A583" t="str">
        <f>IF(SUM('A3.2'!P601:T601)=5,'Angaben KH-Standort'!$D$26,"")</f>
        <v/>
      </c>
      <c r="B583" t="str">
        <f>IF(SUM('A3.2'!P601:T601)=5,'Angaben KH-Standort'!$D$27,"")</f>
        <v/>
      </c>
      <c r="C583" t="str">
        <f>IF(SUM('A3.2'!P601:T601)=5,'Angaben KH-Standort'!$D$13,"")</f>
        <v/>
      </c>
      <c r="D583" t="str">
        <f>IF(SUM('A3.2'!P601:T601)=5,'A1'!$F596,"")</f>
        <v/>
      </c>
      <c r="E583" t="str">
        <f>IF(SUM('A3.2'!P601:T601)=5,'A3.2'!C601,"")</f>
        <v/>
      </c>
      <c r="F583" t="str">
        <f>IF(SUM('A3.2'!P601:T601)=5,'A3.2'!D601,"")</f>
        <v/>
      </c>
      <c r="G583" s="194" t="str">
        <f>IF(SUM('A3.2'!P601:T601)=5,'A3.2'!E601,"")</f>
        <v/>
      </c>
      <c r="H583" t="str">
        <f>IF(SUM('A3.2'!P601:T601)=5,'A3.2'!F601,"")</f>
        <v/>
      </c>
      <c r="I583" t="str">
        <f>IF(SUM('A3.2'!P601:T601)=5,'A3.2'!G601,"")</f>
        <v/>
      </c>
    </row>
    <row r="584" spans="1:9" x14ac:dyDescent="0.25">
      <c r="A584" t="str">
        <f>IF(SUM('A3.2'!P602:T602)=5,'Angaben KH-Standort'!$D$26,"")</f>
        <v/>
      </c>
      <c r="B584" t="str">
        <f>IF(SUM('A3.2'!P602:T602)=5,'Angaben KH-Standort'!$D$27,"")</f>
        <v/>
      </c>
      <c r="C584" t="str">
        <f>IF(SUM('A3.2'!P602:T602)=5,'Angaben KH-Standort'!$D$13,"")</f>
        <v/>
      </c>
      <c r="D584" t="str">
        <f>IF(SUM('A3.2'!P602:T602)=5,'A1'!$F597,"")</f>
        <v/>
      </c>
      <c r="E584" t="str">
        <f>IF(SUM('A3.2'!P602:T602)=5,'A3.2'!C602,"")</f>
        <v/>
      </c>
      <c r="F584" t="str">
        <f>IF(SUM('A3.2'!P602:T602)=5,'A3.2'!D602,"")</f>
        <v/>
      </c>
      <c r="G584" s="194" t="str">
        <f>IF(SUM('A3.2'!P602:T602)=5,'A3.2'!E602,"")</f>
        <v/>
      </c>
      <c r="H584" t="str">
        <f>IF(SUM('A3.2'!P602:T602)=5,'A3.2'!F602,"")</f>
        <v/>
      </c>
      <c r="I584" t="str">
        <f>IF(SUM('A3.2'!P602:T602)=5,'A3.2'!G602,"")</f>
        <v/>
      </c>
    </row>
    <row r="585" spans="1:9" x14ac:dyDescent="0.25">
      <c r="A585" t="str">
        <f>IF(SUM('A3.2'!P603:T603)=5,'Angaben KH-Standort'!$D$26,"")</f>
        <v/>
      </c>
      <c r="B585" t="str">
        <f>IF(SUM('A3.2'!P603:T603)=5,'Angaben KH-Standort'!$D$27,"")</f>
        <v/>
      </c>
      <c r="C585" t="str">
        <f>IF(SUM('A3.2'!P603:T603)=5,'Angaben KH-Standort'!$D$13,"")</f>
        <v/>
      </c>
      <c r="D585" t="str">
        <f>IF(SUM('A3.2'!P603:T603)=5,'A1'!$F598,"")</f>
        <v/>
      </c>
      <c r="E585" t="str">
        <f>IF(SUM('A3.2'!P603:T603)=5,'A3.2'!C603,"")</f>
        <v/>
      </c>
      <c r="F585" t="str">
        <f>IF(SUM('A3.2'!P603:T603)=5,'A3.2'!D603,"")</f>
        <v/>
      </c>
      <c r="G585" s="194" t="str">
        <f>IF(SUM('A3.2'!P603:T603)=5,'A3.2'!E603,"")</f>
        <v/>
      </c>
      <c r="H585" t="str">
        <f>IF(SUM('A3.2'!P603:T603)=5,'A3.2'!F603,"")</f>
        <v/>
      </c>
      <c r="I585" t="str">
        <f>IF(SUM('A3.2'!P603:T603)=5,'A3.2'!G603,"")</f>
        <v/>
      </c>
    </row>
    <row r="586" spans="1:9" x14ac:dyDescent="0.25">
      <c r="A586" t="str">
        <f>IF(SUM('A3.2'!P604:T604)=5,'Angaben KH-Standort'!$D$26,"")</f>
        <v/>
      </c>
      <c r="B586" t="str">
        <f>IF(SUM('A3.2'!P604:T604)=5,'Angaben KH-Standort'!$D$27,"")</f>
        <v/>
      </c>
      <c r="C586" t="str">
        <f>IF(SUM('A3.2'!P604:T604)=5,'Angaben KH-Standort'!$D$13,"")</f>
        <v/>
      </c>
      <c r="D586" t="str">
        <f>IF(SUM('A3.2'!P604:T604)=5,'A1'!$F599,"")</f>
        <v/>
      </c>
      <c r="E586" t="str">
        <f>IF(SUM('A3.2'!P604:T604)=5,'A3.2'!C604,"")</f>
        <v/>
      </c>
      <c r="F586" t="str">
        <f>IF(SUM('A3.2'!P604:T604)=5,'A3.2'!D604,"")</f>
        <v/>
      </c>
      <c r="G586" s="194" t="str">
        <f>IF(SUM('A3.2'!P604:T604)=5,'A3.2'!E604,"")</f>
        <v/>
      </c>
      <c r="H586" t="str">
        <f>IF(SUM('A3.2'!P604:T604)=5,'A3.2'!F604,"")</f>
        <v/>
      </c>
      <c r="I586" t="str">
        <f>IF(SUM('A3.2'!P604:T604)=5,'A3.2'!G604,"")</f>
        <v/>
      </c>
    </row>
    <row r="587" spans="1:9" x14ac:dyDescent="0.25">
      <c r="A587" t="str">
        <f>IF(SUM('A3.2'!P605:T605)=5,'Angaben KH-Standort'!$D$26,"")</f>
        <v/>
      </c>
      <c r="B587" t="str">
        <f>IF(SUM('A3.2'!P605:T605)=5,'Angaben KH-Standort'!$D$27,"")</f>
        <v/>
      </c>
      <c r="C587" t="str">
        <f>IF(SUM('A3.2'!P605:T605)=5,'Angaben KH-Standort'!$D$13,"")</f>
        <v/>
      </c>
      <c r="D587" t="str">
        <f>IF(SUM('A3.2'!P605:T605)=5,'A1'!$F600,"")</f>
        <v/>
      </c>
      <c r="E587" t="str">
        <f>IF(SUM('A3.2'!P605:T605)=5,'A3.2'!C605,"")</f>
        <v/>
      </c>
      <c r="F587" t="str">
        <f>IF(SUM('A3.2'!P605:T605)=5,'A3.2'!D605,"")</f>
        <v/>
      </c>
      <c r="G587" s="194" t="str">
        <f>IF(SUM('A3.2'!P605:T605)=5,'A3.2'!E605,"")</f>
        <v/>
      </c>
      <c r="H587" t="str">
        <f>IF(SUM('A3.2'!P605:T605)=5,'A3.2'!F605,"")</f>
        <v/>
      </c>
      <c r="I587" t="str">
        <f>IF(SUM('A3.2'!P605:T605)=5,'A3.2'!G605,"")</f>
        <v/>
      </c>
    </row>
    <row r="588" spans="1:9" x14ac:dyDescent="0.25">
      <c r="A588" t="str">
        <f>IF(SUM('A3.2'!P606:T606)=5,'Angaben KH-Standort'!$D$26,"")</f>
        <v/>
      </c>
      <c r="B588" t="str">
        <f>IF(SUM('A3.2'!P606:T606)=5,'Angaben KH-Standort'!$D$27,"")</f>
        <v/>
      </c>
      <c r="C588" t="str">
        <f>IF(SUM('A3.2'!P606:T606)=5,'Angaben KH-Standort'!$D$13,"")</f>
        <v/>
      </c>
      <c r="D588" t="str">
        <f>IF(SUM('A3.2'!P606:T606)=5,'A1'!$F601,"")</f>
        <v/>
      </c>
      <c r="E588" t="str">
        <f>IF(SUM('A3.2'!P606:T606)=5,'A3.2'!C606,"")</f>
        <v/>
      </c>
      <c r="F588" t="str">
        <f>IF(SUM('A3.2'!P606:T606)=5,'A3.2'!D606,"")</f>
        <v/>
      </c>
      <c r="G588" s="194" t="str">
        <f>IF(SUM('A3.2'!P606:T606)=5,'A3.2'!E606,"")</f>
        <v/>
      </c>
      <c r="H588" t="str">
        <f>IF(SUM('A3.2'!P606:T606)=5,'A3.2'!F606,"")</f>
        <v/>
      </c>
      <c r="I588" t="str">
        <f>IF(SUM('A3.2'!P606:T606)=5,'A3.2'!G606,"")</f>
        <v/>
      </c>
    </row>
    <row r="589" spans="1:9" x14ac:dyDescent="0.25">
      <c r="A589" t="str">
        <f>IF(SUM('A3.2'!P607:T607)=5,'Angaben KH-Standort'!$D$26,"")</f>
        <v/>
      </c>
      <c r="B589" t="str">
        <f>IF(SUM('A3.2'!P607:T607)=5,'Angaben KH-Standort'!$D$27,"")</f>
        <v/>
      </c>
      <c r="C589" t="str">
        <f>IF(SUM('A3.2'!P607:T607)=5,'Angaben KH-Standort'!$D$13,"")</f>
        <v/>
      </c>
      <c r="D589" t="str">
        <f>IF(SUM('A3.2'!P607:T607)=5,'A1'!$F602,"")</f>
        <v/>
      </c>
      <c r="E589" t="str">
        <f>IF(SUM('A3.2'!P607:T607)=5,'A3.2'!C607,"")</f>
        <v/>
      </c>
      <c r="F589" t="str">
        <f>IF(SUM('A3.2'!P607:T607)=5,'A3.2'!D607,"")</f>
        <v/>
      </c>
      <c r="G589" s="194" t="str">
        <f>IF(SUM('A3.2'!P607:T607)=5,'A3.2'!E607,"")</f>
        <v/>
      </c>
      <c r="H589" t="str">
        <f>IF(SUM('A3.2'!P607:T607)=5,'A3.2'!F607,"")</f>
        <v/>
      </c>
      <c r="I589" t="str">
        <f>IF(SUM('A3.2'!P607:T607)=5,'A3.2'!G607,"")</f>
        <v/>
      </c>
    </row>
    <row r="590" spans="1:9" x14ac:dyDescent="0.25">
      <c r="A590" t="str">
        <f>IF(SUM('A3.2'!P608:T608)=5,'Angaben KH-Standort'!$D$26,"")</f>
        <v/>
      </c>
      <c r="B590" t="str">
        <f>IF(SUM('A3.2'!P608:T608)=5,'Angaben KH-Standort'!$D$27,"")</f>
        <v/>
      </c>
      <c r="C590" t="str">
        <f>IF(SUM('A3.2'!P608:T608)=5,'Angaben KH-Standort'!$D$13,"")</f>
        <v/>
      </c>
      <c r="D590" t="str">
        <f>IF(SUM('A3.2'!P608:T608)=5,'A1'!$F603,"")</f>
        <v/>
      </c>
      <c r="E590" t="str">
        <f>IF(SUM('A3.2'!P608:T608)=5,'A3.2'!C608,"")</f>
        <v/>
      </c>
      <c r="F590" t="str">
        <f>IF(SUM('A3.2'!P608:T608)=5,'A3.2'!D608,"")</f>
        <v/>
      </c>
      <c r="G590" s="194" t="str">
        <f>IF(SUM('A3.2'!P608:T608)=5,'A3.2'!E608,"")</f>
        <v/>
      </c>
      <c r="H590" t="str">
        <f>IF(SUM('A3.2'!P608:T608)=5,'A3.2'!F608,"")</f>
        <v/>
      </c>
      <c r="I590" t="str">
        <f>IF(SUM('A3.2'!P608:T608)=5,'A3.2'!G608,"")</f>
        <v/>
      </c>
    </row>
    <row r="591" spans="1:9" x14ac:dyDescent="0.25">
      <c r="A591" t="str">
        <f>IF(SUM('A3.2'!P609:T609)=5,'Angaben KH-Standort'!$D$26,"")</f>
        <v/>
      </c>
      <c r="B591" t="str">
        <f>IF(SUM('A3.2'!P609:T609)=5,'Angaben KH-Standort'!$D$27,"")</f>
        <v/>
      </c>
      <c r="C591" t="str">
        <f>IF(SUM('A3.2'!P609:T609)=5,'Angaben KH-Standort'!$D$13,"")</f>
        <v/>
      </c>
      <c r="D591" t="str">
        <f>IF(SUM('A3.2'!P609:T609)=5,'A1'!$F604,"")</f>
        <v/>
      </c>
      <c r="E591" t="str">
        <f>IF(SUM('A3.2'!P609:T609)=5,'A3.2'!C609,"")</f>
        <v/>
      </c>
      <c r="F591" t="str">
        <f>IF(SUM('A3.2'!P609:T609)=5,'A3.2'!D609,"")</f>
        <v/>
      </c>
      <c r="G591" s="194" t="str">
        <f>IF(SUM('A3.2'!P609:T609)=5,'A3.2'!E609,"")</f>
        <v/>
      </c>
      <c r="H591" t="str">
        <f>IF(SUM('A3.2'!P609:T609)=5,'A3.2'!F609,"")</f>
        <v/>
      </c>
      <c r="I591" t="str">
        <f>IF(SUM('A3.2'!P609:T609)=5,'A3.2'!G609,"")</f>
        <v/>
      </c>
    </row>
    <row r="592" spans="1:9" x14ac:dyDescent="0.25">
      <c r="A592" t="str">
        <f>IF(SUM('A3.2'!P610:T610)=5,'Angaben KH-Standort'!$D$26,"")</f>
        <v/>
      </c>
      <c r="B592" t="str">
        <f>IF(SUM('A3.2'!P610:T610)=5,'Angaben KH-Standort'!$D$27,"")</f>
        <v/>
      </c>
      <c r="C592" t="str">
        <f>IF(SUM('A3.2'!P610:T610)=5,'Angaben KH-Standort'!$D$13,"")</f>
        <v/>
      </c>
      <c r="D592" t="str">
        <f>IF(SUM('A3.2'!P610:T610)=5,'A1'!$F605,"")</f>
        <v/>
      </c>
      <c r="E592" t="str">
        <f>IF(SUM('A3.2'!P610:T610)=5,'A3.2'!C610,"")</f>
        <v/>
      </c>
      <c r="F592" t="str">
        <f>IF(SUM('A3.2'!P610:T610)=5,'A3.2'!D610,"")</f>
        <v/>
      </c>
      <c r="G592" s="194" t="str">
        <f>IF(SUM('A3.2'!P610:T610)=5,'A3.2'!E610,"")</f>
        <v/>
      </c>
      <c r="H592" t="str">
        <f>IF(SUM('A3.2'!P610:T610)=5,'A3.2'!F610,"")</f>
        <v/>
      </c>
      <c r="I592" t="str">
        <f>IF(SUM('A3.2'!P610:T610)=5,'A3.2'!G610,"")</f>
        <v/>
      </c>
    </row>
    <row r="593" spans="1:9" x14ac:dyDescent="0.25">
      <c r="A593" t="str">
        <f>IF(SUM('A3.2'!P611:T611)=5,'Angaben KH-Standort'!$D$26,"")</f>
        <v/>
      </c>
      <c r="B593" t="str">
        <f>IF(SUM('A3.2'!P611:T611)=5,'Angaben KH-Standort'!$D$27,"")</f>
        <v/>
      </c>
      <c r="C593" t="str">
        <f>IF(SUM('A3.2'!P611:T611)=5,'Angaben KH-Standort'!$D$13,"")</f>
        <v/>
      </c>
      <c r="D593" t="str">
        <f>IF(SUM('A3.2'!P611:T611)=5,'A1'!$F606,"")</f>
        <v/>
      </c>
      <c r="E593" t="str">
        <f>IF(SUM('A3.2'!P611:T611)=5,'A3.2'!C611,"")</f>
        <v/>
      </c>
      <c r="F593" t="str">
        <f>IF(SUM('A3.2'!P611:T611)=5,'A3.2'!D611,"")</f>
        <v/>
      </c>
      <c r="G593" s="194" t="str">
        <f>IF(SUM('A3.2'!P611:T611)=5,'A3.2'!E611,"")</f>
        <v/>
      </c>
      <c r="H593" t="str">
        <f>IF(SUM('A3.2'!P611:T611)=5,'A3.2'!F611,"")</f>
        <v/>
      </c>
      <c r="I593" t="str">
        <f>IF(SUM('A3.2'!P611:T611)=5,'A3.2'!G611,"")</f>
        <v/>
      </c>
    </row>
    <row r="594" spans="1:9" x14ac:dyDescent="0.25">
      <c r="A594" t="str">
        <f>IF(SUM('A3.2'!P612:T612)=5,'Angaben KH-Standort'!$D$26,"")</f>
        <v/>
      </c>
      <c r="B594" t="str">
        <f>IF(SUM('A3.2'!P612:T612)=5,'Angaben KH-Standort'!$D$27,"")</f>
        <v/>
      </c>
      <c r="C594" t="str">
        <f>IF(SUM('A3.2'!P612:T612)=5,'Angaben KH-Standort'!$D$13,"")</f>
        <v/>
      </c>
      <c r="D594" t="str">
        <f>IF(SUM('A3.2'!P612:T612)=5,'A1'!$F607,"")</f>
        <v/>
      </c>
      <c r="E594" t="str">
        <f>IF(SUM('A3.2'!P612:T612)=5,'A3.2'!C612,"")</f>
        <v/>
      </c>
      <c r="F594" t="str">
        <f>IF(SUM('A3.2'!P612:T612)=5,'A3.2'!D612,"")</f>
        <v/>
      </c>
      <c r="G594" s="194" t="str">
        <f>IF(SUM('A3.2'!P612:T612)=5,'A3.2'!E612,"")</f>
        <v/>
      </c>
      <c r="H594" t="str">
        <f>IF(SUM('A3.2'!P612:T612)=5,'A3.2'!F612,"")</f>
        <v/>
      </c>
      <c r="I594" t="str">
        <f>IF(SUM('A3.2'!P612:T612)=5,'A3.2'!G612,"")</f>
        <v/>
      </c>
    </row>
    <row r="595" spans="1:9" x14ac:dyDescent="0.25">
      <c r="A595" t="str">
        <f>IF(SUM('A3.2'!P613:T613)=5,'Angaben KH-Standort'!$D$26,"")</f>
        <v/>
      </c>
      <c r="B595" t="str">
        <f>IF(SUM('A3.2'!P613:T613)=5,'Angaben KH-Standort'!$D$27,"")</f>
        <v/>
      </c>
      <c r="C595" t="str">
        <f>IF(SUM('A3.2'!P613:T613)=5,'Angaben KH-Standort'!$D$13,"")</f>
        <v/>
      </c>
      <c r="D595" t="str">
        <f>IF(SUM('A3.2'!P613:T613)=5,'A1'!$F608,"")</f>
        <v/>
      </c>
      <c r="E595" t="str">
        <f>IF(SUM('A3.2'!P613:T613)=5,'A3.2'!C613,"")</f>
        <v/>
      </c>
      <c r="F595" t="str">
        <f>IF(SUM('A3.2'!P613:T613)=5,'A3.2'!D613,"")</f>
        <v/>
      </c>
      <c r="G595" s="194" t="str">
        <f>IF(SUM('A3.2'!P613:T613)=5,'A3.2'!E613,"")</f>
        <v/>
      </c>
      <c r="H595" t="str">
        <f>IF(SUM('A3.2'!P613:T613)=5,'A3.2'!F613,"")</f>
        <v/>
      </c>
      <c r="I595" t="str">
        <f>IF(SUM('A3.2'!P613:T613)=5,'A3.2'!G613,"")</f>
        <v/>
      </c>
    </row>
    <row r="596" spans="1:9" x14ac:dyDescent="0.25">
      <c r="A596" t="str">
        <f>IF(SUM('A3.2'!P614:T614)=5,'Angaben KH-Standort'!$D$26,"")</f>
        <v/>
      </c>
      <c r="B596" t="str">
        <f>IF(SUM('A3.2'!P614:T614)=5,'Angaben KH-Standort'!$D$27,"")</f>
        <v/>
      </c>
      <c r="C596" t="str">
        <f>IF(SUM('A3.2'!P614:T614)=5,'Angaben KH-Standort'!$D$13,"")</f>
        <v/>
      </c>
      <c r="D596" t="str">
        <f>IF(SUM('A3.2'!P614:T614)=5,'A1'!$F609,"")</f>
        <v/>
      </c>
      <c r="E596" t="str">
        <f>IF(SUM('A3.2'!P614:T614)=5,'A3.2'!C614,"")</f>
        <v/>
      </c>
      <c r="F596" t="str">
        <f>IF(SUM('A3.2'!P614:T614)=5,'A3.2'!D614,"")</f>
        <v/>
      </c>
      <c r="G596" s="194" t="str">
        <f>IF(SUM('A3.2'!P614:T614)=5,'A3.2'!E614,"")</f>
        <v/>
      </c>
      <c r="H596" t="str">
        <f>IF(SUM('A3.2'!P614:T614)=5,'A3.2'!F614,"")</f>
        <v/>
      </c>
      <c r="I596" t="str">
        <f>IF(SUM('A3.2'!P614:T614)=5,'A3.2'!G614,"")</f>
        <v/>
      </c>
    </row>
    <row r="597" spans="1:9" x14ac:dyDescent="0.25">
      <c r="A597" t="str">
        <f>IF(SUM('A3.2'!P615:T615)=5,'Angaben KH-Standort'!$D$26,"")</f>
        <v/>
      </c>
      <c r="B597" t="str">
        <f>IF(SUM('A3.2'!P615:T615)=5,'Angaben KH-Standort'!$D$27,"")</f>
        <v/>
      </c>
      <c r="C597" t="str">
        <f>IF(SUM('A3.2'!P615:T615)=5,'Angaben KH-Standort'!$D$13,"")</f>
        <v/>
      </c>
      <c r="D597" t="str">
        <f>IF(SUM('A3.2'!P615:T615)=5,'A1'!$F610,"")</f>
        <v/>
      </c>
      <c r="E597" t="str">
        <f>IF(SUM('A3.2'!P615:T615)=5,'A3.2'!C615,"")</f>
        <v/>
      </c>
      <c r="F597" t="str">
        <f>IF(SUM('A3.2'!P615:T615)=5,'A3.2'!D615,"")</f>
        <v/>
      </c>
      <c r="G597" s="194" t="str">
        <f>IF(SUM('A3.2'!P615:T615)=5,'A3.2'!E615,"")</f>
        <v/>
      </c>
      <c r="H597" t="str">
        <f>IF(SUM('A3.2'!P615:T615)=5,'A3.2'!F615,"")</f>
        <v/>
      </c>
      <c r="I597" t="str">
        <f>IF(SUM('A3.2'!P615:T615)=5,'A3.2'!G615,"")</f>
        <v/>
      </c>
    </row>
    <row r="598" spans="1:9" x14ac:dyDescent="0.25">
      <c r="A598" t="str">
        <f>IF(SUM('A3.2'!P616:T616)=5,'Angaben KH-Standort'!$D$26,"")</f>
        <v/>
      </c>
      <c r="B598" t="str">
        <f>IF(SUM('A3.2'!P616:T616)=5,'Angaben KH-Standort'!$D$27,"")</f>
        <v/>
      </c>
      <c r="C598" t="str">
        <f>IF(SUM('A3.2'!P616:T616)=5,'Angaben KH-Standort'!$D$13,"")</f>
        <v/>
      </c>
      <c r="D598" t="str">
        <f>IF(SUM('A3.2'!P616:T616)=5,'A1'!$F611,"")</f>
        <v/>
      </c>
      <c r="E598" t="str">
        <f>IF(SUM('A3.2'!P616:T616)=5,'A3.2'!C616,"")</f>
        <v/>
      </c>
      <c r="F598" t="str">
        <f>IF(SUM('A3.2'!P616:T616)=5,'A3.2'!D616,"")</f>
        <v/>
      </c>
      <c r="G598" s="194" t="str">
        <f>IF(SUM('A3.2'!P616:T616)=5,'A3.2'!E616,"")</f>
        <v/>
      </c>
      <c r="H598" t="str">
        <f>IF(SUM('A3.2'!P616:T616)=5,'A3.2'!F616,"")</f>
        <v/>
      </c>
      <c r="I598" t="str">
        <f>IF(SUM('A3.2'!P616:T616)=5,'A3.2'!G616,"")</f>
        <v/>
      </c>
    </row>
    <row r="599" spans="1:9" x14ac:dyDescent="0.25">
      <c r="A599" t="str">
        <f>IF(SUM('A3.2'!P617:T617)=5,'Angaben KH-Standort'!$D$26,"")</f>
        <v/>
      </c>
      <c r="B599" t="str">
        <f>IF(SUM('A3.2'!P617:T617)=5,'Angaben KH-Standort'!$D$27,"")</f>
        <v/>
      </c>
      <c r="C599" t="str">
        <f>IF(SUM('A3.2'!P617:T617)=5,'Angaben KH-Standort'!$D$13,"")</f>
        <v/>
      </c>
      <c r="D599" t="str">
        <f>IF(SUM('A3.2'!P617:T617)=5,'A1'!$F612,"")</f>
        <v/>
      </c>
      <c r="E599" t="str">
        <f>IF(SUM('A3.2'!P617:T617)=5,'A3.2'!C617,"")</f>
        <v/>
      </c>
      <c r="F599" t="str">
        <f>IF(SUM('A3.2'!P617:T617)=5,'A3.2'!D617,"")</f>
        <v/>
      </c>
      <c r="G599" s="194" t="str">
        <f>IF(SUM('A3.2'!P617:T617)=5,'A3.2'!E617,"")</f>
        <v/>
      </c>
      <c r="H599" t="str">
        <f>IF(SUM('A3.2'!P617:T617)=5,'A3.2'!F617,"")</f>
        <v/>
      </c>
      <c r="I599" t="str">
        <f>IF(SUM('A3.2'!P617:T617)=5,'A3.2'!G617,"")</f>
        <v/>
      </c>
    </row>
    <row r="600" spans="1:9" x14ac:dyDescent="0.25">
      <c r="A600" t="str">
        <f>IF(SUM('A3.2'!P618:T618)=5,'Angaben KH-Standort'!$D$26,"")</f>
        <v/>
      </c>
      <c r="B600" t="str">
        <f>IF(SUM('A3.2'!P618:T618)=5,'Angaben KH-Standort'!$D$27,"")</f>
        <v/>
      </c>
      <c r="C600" t="str">
        <f>IF(SUM('A3.2'!P618:T618)=5,'Angaben KH-Standort'!$D$13,"")</f>
        <v/>
      </c>
      <c r="D600" t="str">
        <f>IF(SUM('A3.2'!P618:T618)=5,'A1'!$F613,"")</f>
        <v/>
      </c>
      <c r="E600" t="str">
        <f>IF(SUM('A3.2'!P618:T618)=5,'A3.2'!C618,"")</f>
        <v/>
      </c>
      <c r="F600" t="str">
        <f>IF(SUM('A3.2'!P618:T618)=5,'A3.2'!D618,"")</f>
        <v/>
      </c>
      <c r="G600" s="194" t="str">
        <f>IF(SUM('A3.2'!P618:T618)=5,'A3.2'!E618,"")</f>
        <v/>
      </c>
      <c r="H600" t="str">
        <f>IF(SUM('A3.2'!P618:T618)=5,'A3.2'!F618,"")</f>
        <v/>
      </c>
      <c r="I600" t="str">
        <f>IF(SUM('A3.2'!P618:T618)=5,'A3.2'!G618,"")</f>
        <v/>
      </c>
    </row>
    <row r="601" spans="1:9" x14ac:dyDescent="0.25">
      <c r="A601" t="str">
        <f>IF(SUM('A3.2'!P619:T619)=5,'Angaben KH-Standort'!$D$26,"")</f>
        <v/>
      </c>
      <c r="B601" t="str">
        <f>IF(SUM('A3.2'!P619:T619)=5,'Angaben KH-Standort'!$D$27,"")</f>
        <v/>
      </c>
      <c r="C601" t="str">
        <f>IF(SUM('A3.2'!P619:T619)=5,'Angaben KH-Standort'!$D$13,"")</f>
        <v/>
      </c>
      <c r="D601" t="str">
        <f>IF(SUM('A3.2'!P619:T619)=5,'A1'!$F614,"")</f>
        <v/>
      </c>
      <c r="E601" t="str">
        <f>IF(SUM('A3.2'!P619:T619)=5,'A3.2'!C619,"")</f>
        <v/>
      </c>
      <c r="F601" t="str">
        <f>IF(SUM('A3.2'!P619:T619)=5,'A3.2'!D619,"")</f>
        <v/>
      </c>
      <c r="G601" s="194" t="str">
        <f>IF(SUM('A3.2'!P619:T619)=5,'A3.2'!E619,"")</f>
        <v/>
      </c>
      <c r="H601" t="str">
        <f>IF(SUM('A3.2'!P619:T619)=5,'A3.2'!F619,"")</f>
        <v/>
      </c>
      <c r="I601" t="str">
        <f>IF(SUM('A3.2'!P619:T619)=5,'A3.2'!G619,"")</f>
        <v/>
      </c>
    </row>
    <row r="602" spans="1:9" x14ac:dyDescent="0.25">
      <c r="A602" t="str">
        <f>IF(SUM('A3.2'!P620:T620)=5,'Angaben KH-Standort'!$D$26,"")</f>
        <v/>
      </c>
      <c r="B602" t="str">
        <f>IF(SUM('A3.2'!P620:T620)=5,'Angaben KH-Standort'!$D$27,"")</f>
        <v/>
      </c>
      <c r="C602" t="str">
        <f>IF(SUM('A3.2'!P620:T620)=5,'Angaben KH-Standort'!$D$13,"")</f>
        <v/>
      </c>
      <c r="D602" t="str">
        <f>IF(SUM('A3.2'!P620:T620)=5,'A1'!$F615,"")</f>
        <v/>
      </c>
      <c r="E602" t="str">
        <f>IF(SUM('A3.2'!P620:T620)=5,'A3.2'!C620,"")</f>
        <v/>
      </c>
      <c r="F602" t="str">
        <f>IF(SUM('A3.2'!P620:T620)=5,'A3.2'!D620,"")</f>
        <v/>
      </c>
      <c r="G602" s="194" t="str">
        <f>IF(SUM('A3.2'!P620:T620)=5,'A3.2'!E620,"")</f>
        <v/>
      </c>
      <c r="H602" t="str">
        <f>IF(SUM('A3.2'!P620:T620)=5,'A3.2'!F620,"")</f>
        <v/>
      </c>
      <c r="I602" t="str">
        <f>IF(SUM('A3.2'!P620:T620)=5,'A3.2'!G620,"")</f>
        <v/>
      </c>
    </row>
    <row r="603" spans="1:9" x14ac:dyDescent="0.25">
      <c r="A603" t="str">
        <f>IF(SUM('A3.2'!P621:T621)=5,'Angaben KH-Standort'!$D$26,"")</f>
        <v/>
      </c>
      <c r="B603" t="str">
        <f>IF(SUM('A3.2'!P621:T621)=5,'Angaben KH-Standort'!$D$27,"")</f>
        <v/>
      </c>
      <c r="C603" t="str">
        <f>IF(SUM('A3.2'!P621:T621)=5,'Angaben KH-Standort'!$D$13,"")</f>
        <v/>
      </c>
      <c r="D603" t="str">
        <f>IF(SUM('A3.2'!P621:T621)=5,'A1'!$F616,"")</f>
        <v/>
      </c>
      <c r="E603" t="str">
        <f>IF(SUM('A3.2'!P621:T621)=5,'A3.2'!C621,"")</f>
        <v/>
      </c>
      <c r="F603" t="str">
        <f>IF(SUM('A3.2'!P621:T621)=5,'A3.2'!D621,"")</f>
        <v/>
      </c>
      <c r="G603" s="194" t="str">
        <f>IF(SUM('A3.2'!P621:T621)=5,'A3.2'!E621,"")</f>
        <v/>
      </c>
      <c r="H603" t="str">
        <f>IF(SUM('A3.2'!P621:T621)=5,'A3.2'!F621,"")</f>
        <v/>
      </c>
      <c r="I603" t="str">
        <f>IF(SUM('A3.2'!P621:T621)=5,'A3.2'!G621,"")</f>
        <v/>
      </c>
    </row>
    <row r="604" spans="1:9" x14ac:dyDescent="0.25">
      <c r="A604" t="str">
        <f>IF(SUM('A3.2'!P622:T622)=5,'Angaben KH-Standort'!$D$26,"")</f>
        <v/>
      </c>
      <c r="B604" t="str">
        <f>IF(SUM('A3.2'!P622:T622)=5,'Angaben KH-Standort'!$D$27,"")</f>
        <v/>
      </c>
      <c r="C604" t="str">
        <f>IF(SUM('A3.2'!P622:T622)=5,'Angaben KH-Standort'!$D$13,"")</f>
        <v/>
      </c>
      <c r="D604" t="str">
        <f>IF(SUM('A3.2'!P622:T622)=5,'A1'!$F617,"")</f>
        <v/>
      </c>
      <c r="E604" t="str">
        <f>IF(SUM('A3.2'!P622:T622)=5,'A3.2'!C622,"")</f>
        <v/>
      </c>
      <c r="F604" t="str">
        <f>IF(SUM('A3.2'!P622:T622)=5,'A3.2'!D622,"")</f>
        <v/>
      </c>
      <c r="G604" s="194" t="str">
        <f>IF(SUM('A3.2'!P622:T622)=5,'A3.2'!E622,"")</f>
        <v/>
      </c>
      <c r="H604" t="str">
        <f>IF(SUM('A3.2'!P622:T622)=5,'A3.2'!F622,"")</f>
        <v/>
      </c>
      <c r="I604" t="str">
        <f>IF(SUM('A3.2'!P622:T622)=5,'A3.2'!G622,"")</f>
        <v/>
      </c>
    </row>
    <row r="605" spans="1:9" x14ac:dyDescent="0.25">
      <c r="A605" t="str">
        <f>IF(SUM('A3.2'!P623:T623)=5,'Angaben KH-Standort'!$D$26,"")</f>
        <v/>
      </c>
      <c r="B605" t="str">
        <f>IF(SUM('A3.2'!P623:T623)=5,'Angaben KH-Standort'!$D$27,"")</f>
        <v/>
      </c>
      <c r="C605" t="str">
        <f>IF(SUM('A3.2'!P623:T623)=5,'Angaben KH-Standort'!$D$13,"")</f>
        <v/>
      </c>
      <c r="D605" t="str">
        <f>IF(SUM('A3.2'!P623:T623)=5,'A1'!$F618,"")</f>
        <v/>
      </c>
      <c r="E605" t="str">
        <f>IF(SUM('A3.2'!P623:T623)=5,'A3.2'!C623,"")</f>
        <v/>
      </c>
      <c r="F605" t="str">
        <f>IF(SUM('A3.2'!P623:T623)=5,'A3.2'!D623,"")</f>
        <v/>
      </c>
      <c r="G605" s="194" t="str">
        <f>IF(SUM('A3.2'!P623:T623)=5,'A3.2'!E623,"")</f>
        <v/>
      </c>
      <c r="H605" t="str">
        <f>IF(SUM('A3.2'!P623:T623)=5,'A3.2'!F623,"")</f>
        <v/>
      </c>
      <c r="I605" t="str">
        <f>IF(SUM('A3.2'!P623:T623)=5,'A3.2'!G623,"")</f>
        <v/>
      </c>
    </row>
    <row r="606" spans="1:9" x14ac:dyDescent="0.25">
      <c r="A606" t="str">
        <f>IF(SUM('A3.2'!P624:T624)=5,'Angaben KH-Standort'!$D$26,"")</f>
        <v/>
      </c>
      <c r="B606" t="str">
        <f>IF(SUM('A3.2'!P624:T624)=5,'Angaben KH-Standort'!$D$27,"")</f>
        <v/>
      </c>
      <c r="C606" t="str">
        <f>IF(SUM('A3.2'!P624:T624)=5,'Angaben KH-Standort'!$D$13,"")</f>
        <v/>
      </c>
      <c r="D606" t="str">
        <f>IF(SUM('A3.2'!P624:T624)=5,'A1'!$F619,"")</f>
        <v/>
      </c>
      <c r="E606" t="str">
        <f>IF(SUM('A3.2'!P624:T624)=5,'A3.2'!C624,"")</f>
        <v/>
      </c>
      <c r="F606" t="str">
        <f>IF(SUM('A3.2'!P624:T624)=5,'A3.2'!D624,"")</f>
        <v/>
      </c>
      <c r="G606" s="194" t="str">
        <f>IF(SUM('A3.2'!P624:T624)=5,'A3.2'!E624,"")</f>
        <v/>
      </c>
      <c r="H606" t="str">
        <f>IF(SUM('A3.2'!P624:T624)=5,'A3.2'!F624,"")</f>
        <v/>
      </c>
      <c r="I606" t="str">
        <f>IF(SUM('A3.2'!P624:T624)=5,'A3.2'!G624,"")</f>
        <v/>
      </c>
    </row>
    <row r="607" spans="1:9" x14ac:dyDescent="0.25">
      <c r="A607" t="str">
        <f>IF(SUM('A3.2'!P625:T625)=5,'Angaben KH-Standort'!$D$26,"")</f>
        <v/>
      </c>
      <c r="B607" t="str">
        <f>IF(SUM('A3.2'!P625:T625)=5,'Angaben KH-Standort'!$D$27,"")</f>
        <v/>
      </c>
      <c r="C607" t="str">
        <f>IF(SUM('A3.2'!P625:T625)=5,'Angaben KH-Standort'!$D$13,"")</f>
        <v/>
      </c>
      <c r="D607" t="str">
        <f>IF(SUM('A3.2'!P625:T625)=5,'A1'!$F620,"")</f>
        <v/>
      </c>
      <c r="E607" t="str">
        <f>IF(SUM('A3.2'!P625:T625)=5,'A3.2'!C625,"")</f>
        <v/>
      </c>
      <c r="F607" t="str">
        <f>IF(SUM('A3.2'!P625:T625)=5,'A3.2'!D625,"")</f>
        <v/>
      </c>
      <c r="G607" s="194" t="str">
        <f>IF(SUM('A3.2'!P625:T625)=5,'A3.2'!E625,"")</f>
        <v/>
      </c>
      <c r="H607" t="str">
        <f>IF(SUM('A3.2'!P625:T625)=5,'A3.2'!F625,"")</f>
        <v/>
      </c>
      <c r="I607" t="str">
        <f>IF(SUM('A3.2'!P625:T625)=5,'A3.2'!G625,"")</f>
        <v/>
      </c>
    </row>
    <row r="608" spans="1:9" x14ac:dyDescent="0.25">
      <c r="A608" t="str">
        <f>IF(SUM('A3.2'!P626:T626)=5,'Angaben KH-Standort'!$D$26,"")</f>
        <v/>
      </c>
      <c r="B608" t="str">
        <f>IF(SUM('A3.2'!P626:T626)=5,'Angaben KH-Standort'!$D$27,"")</f>
        <v/>
      </c>
      <c r="C608" t="str">
        <f>IF(SUM('A3.2'!P626:T626)=5,'Angaben KH-Standort'!$D$13,"")</f>
        <v/>
      </c>
      <c r="D608" t="str">
        <f>IF(SUM('A3.2'!P626:T626)=5,'A1'!$F621,"")</f>
        <v/>
      </c>
      <c r="E608" t="str">
        <f>IF(SUM('A3.2'!P626:T626)=5,'A3.2'!C626,"")</f>
        <v/>
      </c>
      <c r="F608" t="str">
        <f>IF(SUM('A3.2'!P626:T626)=5,'A3.2'!D626,"")</f>
        <v/>
      </c>
      <c r="G608" s="194" t="str">
        <f>IF(SUM('A3.2'!P626:T626)=5,'A3.2'!E626,"")</f>
        <v/>
      </c>
      <c r="H608" t="str">
        <f>IF(SUM('A3.2'!P626:T626)=5,'A3.2'!F626,"")</f>
        <v/>
      </c>
      <c r="I608" t="str">
        <f>IF(SUM('A3.2'!P626:T626)=5,'A3.2'!G626,"")</f>
        <v/>
      </c>
    </row>
    <row r="609" spans="1:9" x14ac:dyDescent="0.25">
      <c r="A609" t="str">
        <f>IF(SUM('A3.2'!P627:T627)=5,'Angaben KH-Standort'!$D$26,"")</f>
        <v/>
      </c>
      <c r="B609" t="str">
        <f>IF(SUM('A3.2'!P627:T627)=5,'Angaben KH-Standort'!$D$27,"")</f>
        <v/>
      </c>
      <c r="C609" t="str">
        <f>IF(SUM('A3.2'!P627:T627)=5,'Angaben KH-Standort'!$D$13,"")</f>
        <v/>
      </c>
      <c r="D609" t="str">
        <f>IF(SUM('A3.2'!P627:T627)=5,'A1'!$F622,"")</f>
        <v/>
      </c>
      <c r="E609" t="str">
        <f>IF(SUM('A3.2'!P627:T627)=5,'A3.2'!C627,"")</f>
        <v/>
      </c>
      <c r="F609" t="str">
        <f>IF(SUM('A3.2'!P627:T627)=5,'A3.2'!D627,"")</f>
        <v/>
      </c>
      <c r="G609" s="194" t="str">
        <f>IF(SUM('A3.2'!P627:T627)=5,'A3.2'!E627,"")</f>
        <v/>
      </c>
      <c r="H609" t="str">
        <f>IF(SUM('A3.2'!P627:T627)=5,'A3.2'!F627,"")</f>
        <v/>
      </c>
      <c r="I609" t="str">
        <f>IF(SUM('A3.2'!P627:T627)=5,'A3.2'!G627,"")</f>
        <v/>
      </c>
    </row>
    <row r="610" spans="1:9" x14ac:dyDescent="0.25">
      <c r="A610" t="str">
        <f>IF(SUM('A3.2'!P628:T628)=5,'Angaben KH-Standort'!$D$26,"")</f>
        <v/>
      </c>
      <c r="B610" t="str">
        <f>IF(SUM('A3.2'!P628:T628)=5,'Angaben KH-Standort'!$D$27,"")</f>
        <v/>
      </c>
      <c r="C610" t="str">
        <f>IF(SUM('A3.2'!P628:T628)=5,'Angaben KH-Standort'!$D$13,"")</f>
        <v/>
      </c>
      <c r="D610" t="str">
        <f>IF(SUM('A3.2'!P628:T628)=5,'A1'!$F623,"")</f>
        <v/>
      </c>
      <c r="E610" t="str">
        <f>IF(SUM('A3.2'!P628:T628)=5,'A3.2'!C628,"")</f>
        <v/>
      </c>
      <c r="F610" t="str">
        <f>IF(SUM('A3.2'!P628:T628)=5,'A3.2'!D628,"")</f>
        <v/>
      </c>
      <c r="G610" s="194" t="str">
        <f>IF(SUM('A3.2'!P628:T628)=5,'A3.2'!E628,"")</f>
        <v/>
      </c>
      <c r="H610" t="str">
        <f>IF(SUM('A3.2'!P628:T628)=5,'A3.2'!F628,"")</f>
        <v/>
      </c>
      <c r="I610" t="str">
        <f>IF(SUM('A3.2'!P628:T628)=5,'A3.2'!G628,"")</f>
        <v/>
      </c>
    </row>
    <row r="611" spans="1:9" x14ac:dyDescent="0.25">
      <c r="A611" t="str">
        <f>IF(SUM('A3.2'!P629:T629)=5,'Angaben KH-Standort'!$D$26,"")</f>
        <v/>
      </c>
      <c r="B611" t="str">
        <f>IF(SUM('A3.2'!P629:T629)=5,'Angaben KH-Standort'!$D$27,"")</f>
        <v/>
      </c>
      <c r="C611" t="str">
        <f>IF(SUM('A3.2'!P629:T629)=5,'Angaben KH-Standort'!$D$13,"")</f>
        <v/>
      </c>
      <c r="D611" t="str">
        <f>IF(SUM('A3.2'!P629:T629)=5,'A1'!$F624,"")</f>
        <v/>
      </c>
      <c r="E611" t="str">
        <f>IF(SUM('A3.2'!P629:T629)=5,'A3.2'!C629,"")</f>
        <v/>
      </c>
      <c r="F611" t="str">
        <f>IF(SUM('A3.2'!P629:T629)=5,'A3.2'!D629,"")</f>
        <v/>
      </c>
      <c r="G611" s="194" t="str">
        <f>IF(SUM('A3.2'!P629:T629)=5,'A3.2'!E629,"")</f>
        <v/>
      </c>
      <c r="H611" t="str">
        <f>IF(SUM('A3.2'!P629:T629)=5,'A3.2'!F629,"")</f>
        <v/>
      </c>
      <c r="I611" t="str">
        <f>IF(SUM('A3.2'!P629:T629)=5,'A3.2'!G629,"")</f>
        <v/>
      </c>
    </row>
    <row r="612" spans="1:9" x14ac:dyDescent="0.25">
      <c r="A612" t="str">
        <f>IF(SUM('A3.2'!P630:T630)=5,'Angaben KH-Standort'!$D$26,"")</f>
        <v/>
      </c>
      <c r="B612" t="str">
        <f>IF(SUM('A3.2'!P630:T630)=5,'Angaben KH-Standort'!$D$27,"")</f>
        <v/>
      </c>
      <c r="C612" t="str">
        <f>IF(SUM('A3.2'!P630:T630)=5,'Angaben KH-Standort'!$D$13,"")</f>
        <v/>
      </c>
      <c r="D612" t="str">
        <f>IF(SUM('A3.2'!P630:T630)=5,'A1'!$F625,"")</f>
        <v/>
      </c>
      <c r="E612" t="str">
        <f>IF(SUM('A3.2'!P630:T630)=5,'A3.2'!C630,"")</f>
        <v/>
      </c>
      <c r="F612" t="str">
        <f>IF(SUM('A3.2'!P630:T630)=5,'A3.2'!D630,"")</f>
        <v/>
      </c>
      <c r="G612" s="194" t="str">
        <f>IF(SUM('A3.2'!P630:T630)=5,'A3.2'!E630,"")</f>
        <v/>
      </c>
      <c r="H612" t="str">
        <f>IF(SUM('A3.2'!P630:T630)=5,'A3.2'!F630,"")</f>
        <v/>
      </c>
      <c r="I612" t="str">
        <f>IF(SUM('A3.2'!P630:T630)=5,'A3.2'!G630,"")</f>
        <v/>
      </c>
    </row>
    <row r="613" spans="1:9" x14ac:dyDescent="0.25">
      <c r="A613" t="str">
        <f>IF(SUM('A3.2'!P631:T631)=5,'Angaben KH-Standort'!$D$26,"")</f>
        <v/>
      </c>
      <c r="B613" t="str">
        <f>IF(SUM('A3.2'!P631:T631)=5,'Angaben KH-Standort'!$D$27,"")</f>
        <v/>
      </c>
      <c r="C613" t="str">
        <f>IF(SUM('A3.2'!P631:T631)=5,'Angaben KH-Standort'!$D$13,"")</f>
        <v/>
      </c>
      <c r="D613" t="str">
        <f>IF(SUM('A3.2'!P631:T631)=5,'A1'!$F626,"")</f>
        <v/>
      </c>
      <c r="E613" t="str">
        <f>IF(SUM('A3.2'!P631:T631)=5,'A3.2'!C631,"")</f>
        <v/>
      </c>
      <c r="F613" t="str">
        <f>IF(SUM('A3.2'!P631:T631)=5,'A3.2'!D631,"")</f>
        <v/>
      </c>
      <c r="G613" s="194" t="str">
        <f>IF(SUM('A3.2'!P631:T631)=5,'A3.2'!E631,"")</f>
        <v/>
      </c>
      <c r="H613" t="str">
        <f>IF(SUM('A3.2'!P631:T631)=5,'A3.2'!F631,"")</f>
        <v/>
      </c>
      <c r="I613" t="str">
        <f>IF(SUM('A3.2'!P631:T631)=5,'A3.2'!G631,"")</f>
        <v/>
      </c>
    </row>
    <row r="614" spans="1:9" x14ac:dyDescent="0.25">
      <c r="A614" t="str">
        <f>IF(SUM('A3.2'!P632:T632)=5,'Angaben KH-Standort'!$D$26,"")</f>
        <v/>
      </c>
      <c r="B614" t="str">
        <f>IF(SUM('A3.2'!P632:T632)=5,'Angaben KH-Standort'!$D$27,"")</f>
        <v/>
      </c>
      <c r="C614" t="str">
        <f>IF(SUM('A3.2'!P632:T632)=5,'Angaben KH-Standort'!$D$13,"")</f>
        <v/>
      </c>
      <c r="D614" t="str">
        <f>IF(SUM('A3.2'!P632:T632)=5,'A1'!$F627,"")</f>
        <v/>
      </c>
      <c r="E614" t="str">
        <f>IF(SUM('A3.2'!P632:T632)=5,'A3.2'!C632,"")</f>
        <v/>
      </c>
      <c r="F614" t="str">
        <f>IF(SUM('A3.2'!P632:T632)=5,'A3.2'!D632,"")</f>
        <v/>
      </c>
      <c r="G614" s="194" t="str">
        <f>IF(SUM('A3.2'!P632:T632)=5,'A3.2'!E632,"")</f>
        <v/>
      </c>
      <c r="H614" t="str">
        <f>IF(SUM('A3.2'!P632:T632)=5,'A3.2'!F632,"")</f>
        <v/>
      </c>
      <c r="I614" t="str">
        <f>IF(SUM('A3.2'!P632:T632)=5,'A3.2'!G632,"")</f>
        <v/>
      </c>
    </row>
    <row r="615" spans="1:9" x14ac:dyDescent="0.25">
      <c r="A615" t="str">
        <f>IF(SUM('A3.2'!P633:T633)=5,'Angaben KH-Standort'!$D$26,"")</f>
        <v/>
      </c>
      <c r="B615" t="str">
        <f>IF(SUM('A3.2'!P633:T633)=5,'Angaben KH-Standort'!$D$27,"")</f>
        <v/>
      </c>
      <c r="C615" t="str">
        <f>IF(SUM('A3.2'!P633:T633)=5,'Angaben KH-Standort'!$D$13,"")</f>
        <v/>
      </c>
      <c r="D615" t="str">
        <f>IF(SUM('A3.2'!P633:T633)=5,'A1'!$F628,"")</f>
        <v/>
      </c>
      <c r="E615" t="str">
        <f>IF(SUM('A3.2'!P633:T633)=5,'A3.2'!C633,"")</f>
        <v/>
      </c>
      <c r="F615" t="str">
        <f>IF(SUM('A3.2'!P633:T633)=5,'A3.2'!D633,"")</f>
        <v/>
      </c>
      <c r="G615" s="194" t="str">
        <f>IF(SUM('A3.2'!P633:T633)=5,'A3.2'!E633,"")</f>
        <v/>
      </c>
      <c r="H615" t="str">
        <f>IF(SUM('A3.2'!P633:T633)=5,'A3.2'!F633,"")</f>
        <v/>
      </c>
      <c r="I615" t="str">
        <f>IF(SUM('A3.2'!P633:T633)=5,'A3.2'!G633,"")</f>
        <v/>
      </c>
    </row>
    <row r="616" spans="1:9" x14ac:dyDescent="0.25">
      <c r="A616" t="str">
        <f>IF(SUM('A3.2'!P634:T634)=5,'Angaben KH-Standort'!$D$26,"")</f>
        <v/>
      </c>
      <c r="B616" t="str">
        <f>IF(SUM('A3.2'!P634:T634)=5,'Angaben KH-Standort'!$D$27,"")</f>
        <v/>
      </c>
      <c r="C616" t="str">
        <f>IF(SUM('A3.2'!P634:T634)=5,'Angaben KH-Standort'!$D$13,"")</f>
        <v/>
      </c>
      <c r="D616" t="str">
        <f>IF(SUM('A3.2'!P634:T634)=5,'A1'!$F629,"")</f>
        <v/>
      </c>
      <c r="E616" t="str">
        <f>IF(SUM('A3.2'!P634:T634)=5,'A3.2'!C634,"")</f>
        <v/>
      </c>
      <c r="F616" t="str">
        <f>IF(SUM('A3.2'!P634:T634)=5,'A3.2'!D634,"")</f>
        <v/>
      </c>
      <c r="G616" s="194" t="str">
        <f>IF(SUM('A3.2'!P634:T634)=5,'A3.2'!E634,"")</f>
        <v/>
      </c>
      <c r="H616" t="str">
        <f>IF(SUM('A3.2'!P634:T634)=5,'A3.2'!F634,"")</f>
        <v/>
      </c>
      <c r="I616" t="str">
        <f>IF(SUM('A3.2'!P634:T634)=5,'A3.2'!G634,"")</f>
        <v/>
      </c>
    </row>
    <row r="617" spans="1:9" x14ac:dyDescent="0.25">
      <c r="A617" t="str">
        <f>IF(SUM('A3.2'!P635:T635)=5,'Angaben KH-Standort'!$D$26,"")</f>
        <v/>
      </c>
      <c r="B617" t="str">
        <f>IF(SUM('A3.2'!P635:T635)=5,'Angaben KH-Standort'!$D$27,"")</f>
        <v/>
      </c>
      <c r="C617" t="str">
        <f>IF(SUM('A3.2'!P635:T635)=5,'Angaben KH-Standort'!$D$13,"")</f>
        <v/>
      </c>
      <c r="D617" t="str">
        <f>IF(SUM('A3.2'!P635:T635)=5,'A1'!$F630,"")</f>
        <v/>
      </c>
      <c r="E617" t="str">
        <f>IF(SUM('A3.2'!P635:T635)=5,'A3.2'!C635,"")</f>
        <v/>
      </c>
      <c r="F617" t="str">
        <f>IF(SUM('A3.2'!P635:T635)=5,'A3.2'!D635,"")</f>
        <v/>
      </c>
      <c r="G617" s="194" t="str">
        <f>IF(SUM('A3.2'!P635:T635)=5,'A3.2'!E635,"")</f>
        <v/>
      </c>
      <c r="H617" t="str">
        <f>IF(SUM('A3.2'!P635:T635)=5,'A3.2'!F635,"")</f>
        <v/>
      </c>
      <c r="I617" t="str">
        <f>IF(SUM('A3.2'!P635:T635)=5,'A3.2'!G635,"")</f>
        <v/>
      </c>
    </row>
    <row r="618" spans="1:9" x14ac:dyDescent="0.25">
      <c r="A618" t="str">
        <f>IF(SUM('A3.2'!P636:T636)=5,'Angaben KH-Standort'!$D$26,"")</f>
        <v/>
      </c>
      <c r="B618" t="str">
        <f>IF(SUM('A3.2'!P636:T636)=5,'Angaben KH-Standort'!$D$27,"")</f>
        <v/>
      </c>
      <c r="C618" t="str">
        <f>IF(SUM('A3.2'!P636:T636)=5,'Angaben KH-Standort'!$D$13,"")</f>
        <v/>
      </c>
      <c r="D618" t="str">
        <f>IF(SUM('A3.2'!P636:T636)=5,'A1'!$F631,"")</f>
        <v/>
      </c>
      <c r="E618" t="str">
        <f>IF(SUM('A3.2'!P636:T636)=5,'A3.2'!C636,"")</f>
        <v/>
      </c>
      <c r="F618" t="str">
        <f>IF(SUM('A3.2'!P636:T636)=5,'A3.2'!D636,"")</f>
        <v/>
      </c>
      <c r="G618" s="194" t="str">
        <f>IF(SUM('A3.2'!P636:T636)=5,'A3.2'!E636,"")</f>
        <v/>
      </c>
      <c r="H618" t="str">
        <f>IF(SUM('A3.2'!P636:T636)=5,'A3.2'!F636,"")</f>
        <v/>
      </c>
      <c r="I618" t="str">
        <f>IF(SUM('A3.2'!P636:T636)=5,'A3.2'!G636,"")</f>
        <v/>
      </c>
    </row>
    <row r="619" spans="1:9" x14ac:dyDescent="0.25">
      <c r="A619" t="str">
        <f>IF(SUM('A3.2'!P637:T637)=5,'Angaben KH-Standort'!$D$26,"")</f>
        <v/>
      </c>
      <c r="B619" t="str">
        <f>IF(SUM('A3.2'!P637:T637)=5,'Angaben KH-Standort'!$D$27,"")</f>
        <v/>
      </c>
      <c r="C619" t="str">
        <f>IF(SUM('A3.2'!P637:T637)=5,'Angaben KH-Standort'!$D$13,"")</f>
        <v/>
      </c>
      <c r="D619" t="str">
        <f>IF(SUM('A3.2'!P637:T637)=5,'A1'!$F632,"")</f>
        <v/>
      </c>
      <c r="E619" t="str">
        <f>IF(SUM('A3.2'!P637:T637)=5,'A3.2'!C637,"")</f>
        <v/>
      </c>
      <c r="F619" t="str">
        <f>IF(SUM('A3.2'!P637:T637)=5,'A3.2'!D637,"")</f>
        <v/>
      </c>
      <c r="G619" s="194" t="str">
        <f>IF(SUM('A3.2'!P637:T637)=5,'A3.2'!E637,"")</f>
        <v/>
      </c>
      <c r="H619" t="str">
        <f>IF(SUM('A3.2'!P637:T637)=5,'A3.2'!F637,"")</f>
        <v/>
      </c>
      <c r="I619" t="str">
        <f>IF(SUM('A3.2'!P637:T637)=5,'A3.2'!G637,"")</f>
        <v/>
      </c>
    </row>
    <row r="620" spans="1:9" x14ac:dyDescent="0.25">
      <c r="A620" t="str">
        <f>IF(SUM('A3.2'!P638:T638)=5,'Angaben KH-Standort'!$D$26,"")</f>
        <v/>
      </c>
      <c r="B620" t="str">
        <f>IF(SUM('A3.2'!P638:T638)=5,'Angaben KH-Standort'!$D$27,"")</f>
        <v/>
      </c>
      <c r="C620" t="str">
        <f>IF(SUM('A3.2'!P638:T638)=5,'Angaben KH-Standort'!$D$13,"")</f>
        <v/>
      </c>
      <c r="D620" t="str">
        <f>IF(SUM('A3.2'!P638:T638)=5,'A1'!$F633,"")</f>
        <v/>
      </c>
      <c r="E620" t="str">
        <f>IF(SUM('A3.2'!P638:T638)=5,'A3.2'!C638,"")</f>
        <v/>
      </c>
      <c r="F620" t="str">
        <f>IF(SUM('A3.2'!P638:T638)=5,'A3.2'!D638,"")</f>
        <v/>
      </c>
      <c r="G620" s="194" t="str">
        <f>IF(SUM('A3.2'!P638:T638)=5,'A3.2'!E638,"")</f>
        <v/>
      </c>
      <c r="H620" t="str">
        <f>IF(SUM('A3.2'!P638:T638)=5,'A3.2'!F638,"")</f>
        <v/>
      </c>
      <c r="I620" t="str">
        <f>IF(SUM('A3.2'!P638:T638)=5,'A3.2'!G638,"")</f>
        <v/>
      </c>
    </row>
    <row r="621" spans="1:9" x14ac:dyDescent="0.25">
      <c r="A621" t="str">
        <f>IF(SUM('A3.2'!P639:T639)=5,'Angaben KH-Standort'!$D$26,"")</f>
        <v/>
      </c>
      <c r="B621" t="str">
        <f>IF(SUM('A3.2'!P639:T639)=5,'Angaben KH-Standort'!$D$27,"")</f>
        <v/>
      </c>
      <c r="C621" t="str">
        <f>IF(SUM('A3.2'!P639:T639)=5,'Angaben KH-Standort'!$D$13,"")</f>
        <v/>
      </c>
      <c r="D621" t="str">
        <f>IF(SUM('A3.2'!P639:T639)=5,'A1'!$F634,"")</f>
        <v/>
      </c>
      <c r="E621" t="str">
        <f>IF(SUM('A3.2'!P639:T639)=5,'A3.2'!C639,"")</f>
        <v/>
      </c>
      <c r="F621" t="str">
        <f>IF(SUM('A3.2'!P639:T639)=5,'A3.2'!D639,"")</f>
        <v/>
      </c>
      <c r="G621" s="194" t="str">
        <f>IF(SUM('A3.2'!P639:T639)=5,'A3.2'!E639,"")</f>
        <v/>
      </c>
      <c r="H621" t="str">
        <f>IF(SUM('A3.2'!P639:T639)=5,'A3.2'!F639,"")</f>
        <v/>
      </c>
      <c r="I621" t="str">
        <f>IF(SUM('A3.2'!P639:T639)=5,'A3.2'!G639,"")</f>
        <v/>
      </c>
    </row>
    <row r="622" spans="1:9" x14ac:dyDescent="0.25">
      <c r="A622" t="str">
        <f>IF(SUM('A3.2'!P640:T640)=5,'Angaben KH-Standort'!$D$26,"")</f>
        <v/>
      </c>
      <c r="B622" t="str">
        <f>IF(SUM('A3.2'!P640:T640)=5,'Angaben KH-Standort'!$D$27,"")</f>
        <v/>
      </c>
      <c r="C622" t="str">
        <f>IF(SUM('A3.2'!P640:T640)=5,'Angaben KH-Standort'!$D$13,"")</f>
        <v/>
      </c>
      <c r="D622" t="str">
        <f>IF(SUM('A3.2'!P640:T640)=5,'A1'!$F635,"")</f>
        <v/>
      </c>
      <c r="E622" t="str">
        <f>IF(SUM('A3.2'!P640:T640)=5,'A3.2'!C640,"")</f>
        <v/>
      </c>
      <c r="F622" t="str">
        <f>IF(SUM('A3.2'!P640:T640)=5,'A3.2'!D640,"")</f>
        <v/>
      </c>
      <c r="G622" s="194" t="str">
        <f>IF(SUM('A3.2'!P640:T640)=5,'A3.2'!E640,"")</f>
        <v/>
      </c>
      <c r="H622" t="str">
        <f>IF(SUM('A3.2'!P640:T640)=5,'A3.2'!F640,"")</f>
        <v/>
      </c>
      <c r="I622" t="str">
        <f>IF(SUM('A3.2'!P640:T640)=5,'A3.2'!G640,"")</f>
        <v/>
      </c>
    </row>
    <row r="623" spans="1:9" x14ac:dyDescent="0.25">
      <c r="A623" t="str">
        <f>IF(SUM('A3.2'!P641:T641)=5,'Angaben KH-Standort'!$D$26,"")</f>
        <v/>
      </c>
      <c r="B623" t="str">
        <f>IF(SUM('A3.2'!P641:T641)=5,'Angaben KH-Standort'!$D$27,"")</f>
        <v/>
      </c>
      <c r="C623" t="str">
        <f>IF(SUM('A3.2'!P641:T641)=5,'Angaben KH-Standort'!$D$13,"")</f>
        <v/>
      </c>
      <c r="D623" t="str">
        <f>IF(SUM('A3.2'!P641:T641)=5,'A1'!$F636,"")</f>
        <v/>
      </c>
      <c r="E623" t="str">
        <f>IF(SUM('A3.2'!P641:T641)=5,'A3.2'!C641,"")</f>
        <v/>
      </c>
      <c r="F623" t="str">
        <f>IF(SUM('A3.2'!P641:T641)=5,'A3.2'!D641,"")</f>
        <v/>
      </c>
      <c r="G623" s="194" t="str">
        <f>IF(SUM('A3.2'!P641:T641)=5,'A3.2'!E641,"")</f>
        <v/>
      </c>
      <c r="H623" t="str">
        <f>IF(SUM('A3.2'!P641:T641)=5,'A3.2'!F641,"")</f>
        <v/>
      </c>
      <c r="I623" t="str">
        <f>IF(SUM('A3.2'!P641:T641)=5,'A3.2'!G641,"")</f>
        <v/>
      </c>
    </row>
    <row r="624" spans="1:9" x14ac:dyDescent="0.25">
      <c r="A624" t="str">
        <f>IF(SUM('A3.2'!P642:T642)=5,'Angaben KH-Standort'!$D$26,"")</f>
        <v/>
      </c>
      <c r="B624" t="str">
        <f>IF(SUM('A3.2'!P642:T642)=5,'Angaben KH-Standort'!$D$27,"")</f>
        <v/>
      </c>
      <c r="C624" t="str">
        <f>IF(SUM('A3.2'!P642:T642)=5,'Angaben KH-Standort'!$D$13,"")</f>
        <v/>
      </c>
      <c r="D624" t="str">
        <f>IF(SUM('A3.2'!P642:T642)=5,'A1'!$F637,"")</f>
        <v/>
      </c>
      <c r="E624" t="str">
        <f>IF(SUM('A3.2'!P642:T642)=5,'A3.2'!C642,"")</f>
        <v/>
      </c>
      <c r="F624" t="str">
        <f>IF(SUM('A3.2'!P642:T642)=5,'A3.2'!D642,"")</f>
        <v/>
      </c>
      <c r="G624" s="194" t="str">
        <f>IF(SUM('A3.2'!P642:T642)=5,'A3.2'!E642,"")</f>
        <v/>
      </c>
      <c r="H624" t="str">
        <f>IF(SUM('A3.2'!P642:T642)=5,'A3.2'!F642,"")</f>
        <v/>
      </c>
      <c r="I624" t="str">
        <f>IF(SUM('A3.2'!P642:T642)=5,'A3.2'!G642,"")</f>
        <v/>
      </c>
    </row>
    <row r="625" spans="1:9" x14ac:dyDescent="0.25">
      <c r="A625" t="str">
        <f>IF(SUM('A3.2'!P643:T643)=5,'Angaben KH-Standort'!$D$26,"")</f>
        <v/>
      </c>
      <c r="B625" t="str">
        <f>IF(SUM('A3.2'!P643:T643)=5,'Angaben KH-Standort'!$D$27,"")</f>
        <v/>
      </c>
      <c r="C625" t="str">
        <f>IF(SUM('A3.2'!P643:T643)=5,'Angaben KH-Standort'!$D$13,"")</f>
        <v/>
      </c>
      <c r="D625" t="str">
        <f>IF(SUM('A3.2'!P643:T643)=5,'A1'!$F638,"")</f>
        <v/>
      </c>
      <c r="E625" t="str">
        <f>IF(SUM('A3.2'!P643:T643)=5,'A3.2'!C643,"")</f>
        <v/>
      </c>
      <c r="F625" t="str">
        <f>IF(SUM('A3.2'!P643:T643)=5,'A3.2'!D643,"")</f>
        <v/>
      </c>
      <c r="G625" s="194" t="str">
        <f>IF(SUM('A3.2'!P643:T643)=5,'A3.2'!E643,"")</f>
        <v/>
      </c>
      <c r="H625" t="str">
        <f>IF(SUM('A3.2'!P643:T643)=5,'A3.2'!F643,"")</f>
        <v/>
      </c>
      <c r="I625" t="str">
        <f>IF(SUM('A3.2'!P643:T643)=5,'A3.2'!G643,"")</f>
        <v/>
      </c>
    </row>
    <row r="626" spans="1:9" x14ac:dyDescent="0.25">
      <c r="A626" t="str">
        <f>IF(SUM('A3.2'!P644:T644)=5,'Angaben KH-Standort'!$D$26,"")</f>
        <v/>
      </c>
      <c r="B626" t="str">
        <f>IF(SUM('A3.2'!P644:T644)=5,'Angaben KH-Standort'!$D$27,"")</f>
        <v/>
      </c>
      <c r="C626" t="str">
        <f>IF(SUM('A3.2'!P644:T644)=5,'Angaben KH-Standort'!$D$13,"")</f>
        <v/>
      </c>
      <c r="D626" t="str">
        <f>IF(SUM('A3.2'!P644:T644)=5,'A1'!$F639,"")</f>
        <v/>
      </c>
      <c r="E626" t="str">
        <f>IF(SUM('A3.2'!P644:T644)=5,'A3.2'!C644,"")</f>
        <v/>
      </c>
      <c r="F626" t="str">
        <f>IF(SUM('A3.2'!P644:T644)=5,'A3.2'!D644,"")</f>
        <v/>
      </c>
      <c r="G626" s="194" t="str">
        <f>IF(SUM('A3.2'!P644:T644)=5,'A3.2'!E644,"")</f>
        <v/>
      </c>
      <c r="H626" t="str">
        <f>IF(SUM('A3.2'!P644:T644)=5,'A3.2'!F644,"")</f>
        <v/>
      </c>
      <c r="I626" t="str">
        <f>IF(SUM('A3.2'!P644:T644)=5,'A3.2'!G644,"")</f>
        <v/>
      </c>
    </row>
    <row r="627" spans="1:9" x14ac:dyDescent="0.25">
      <c r="A627" t="str">
        <f>IF(SUM('A3.2'!P645:T645)=5,'Angaben KH-Standort'!$D$26,"")</f>
        <v/>
      </c>
      <c r="B627" t="str">
        <f>IF(SUM('A3.2'!P645:T645)=5,'Angaben KH-Standort'!$D$27,"")</f>
        <v/>
      </c>
      <c r="C627" t="str">
        <f>IF(SUM('A3.2'!P645:T645)=5,'Angaben KH-Standort'!$D$13,"")</f>
        <v/>
      </c>
      <c r="D627" t="str">
        <f>IF(SUM('A3.2'!P645:T645)=5,'A1'!$F640,"")</f>
        <v/>
      </c>
      <c r="E627" t="str">
        <f>IF(SUM('A3.2'!P645:T645)=5,'A3.2'!C645,"")</f>
        <v/>
      </c>
      <c r="F627" t="str">
        <f>IF(SUM('A3.2'!P645:T645)=5,'A3.2'!D645,"")</f>
        <v/>
      </c>
      <c r="G627" s="194" t="str">
        <f>IF(SUM('A3.2'!P645:T645)=5,'A3.2'!E645,"")</f>
        <v/>
      </c>
      <c r="H627" t="str">
        <f>IF(SUM('A3.2'!P645:T645)=5,'A3.2'!F645,"")</f>
        <v/>
      </c>
      <c r="I627" t="str">
        <f>IF(SUM('A3.2'!P645:T645)=5,'A3.2'!G645,"")</f>
        <v/>
      </c>
    </row>
    <row r="628" spans="1:9" x14ac:dyDescent="0.25">
      <c r="A628" t="str">
        <f>IF(SUM('A3.2'!P646:T646)=5,'Angaben KH-Standort'!$D$26,"")</f>
        <v/>
      </c>
      <c r="B628" t="str">
        <f>IF(SUM('A3.2'!P646:T646)=5,'Angaben KH-Standort'!$D$27,"")</f>
        <v/>
      </c>
      <c r="C628" t="str">
        <f>IF(SUM('A3.2'!P646:T646)=5,'Angaben KH-Standort'!$D$13,"")</f>
        <v/>
      </c>
      <c r="D628" t="str">
        <f>IF(SUM('A3.2'!P646:T646)=5,'A1'!$F641,"")</f>
        <v/>
      </c>
      <c r="E628" t="str">
        <f>IF(SUM('A3.2'!P646:T646)=5,'A3.2'!C646,"")</f>
        <v/>
      </c>
      <c r="F628" t="str">
        <f>IF(SUM('A3.2'!P646:T646)=5,'A3.2'!D646,"")</f>
        <v/>
      </c>
      <c r="G628" s="194" t="str">
        <f>IF(SUM('A3.2'!P646:T646)=5,'A3.2'!E646,"")</f>
        <v/>
      </c>
      <c r="H628" t="str">
        <f>IF(SUM('A3.2'!P646:T646)=5,'A3.2'!F646,"")</f>
        <v/>
      </c>
      <c r="I628" t="str">
        <f>IF(SUM('A3.2'!P646:T646)=5,'A3.2'!G646,"")</f>
        <v/>
      </c>
    </row>
    <row r="629" spans="1:9" x14ac:dyDescent="0.25">
      <c r="A629" t="str">
        <f>IF(SUM('A3.2'!P647:T647)=5,'Angaben KH-Standort'!$D$26,"")</f>
        <v/>
      </c>
      <c r="B629" t="str">
        <f>IF(SUM('A3.2'!P647:T647)=5,'Angaben KH-Standort'!$D$27,"")</f>
        <v/>
      </c>
      <c r="C629" t="str">
        <f>IF(SUM('A3.2'!P647:T647)=5,'Angaben KH-Standort'!$D$13,"")</f>
        <v/>
      </c>
      <c r="D629" t="str">
        <f>IF(SUM('A3.2'!P647:T647)=5,'A1'!$F642,"")</f>
        <v/>
      </c>
      <c r="E629" t="str">
        <f>IF(SUM('A3.2'!P647:T647)=5,'A3.2'!C647,"")</f>
        <v/>
      </c>
      <c r="F629" t="str">
        <f>IF(SUM('A3.2'!P647:T647)=5,'A3.2'!D647,"")</f>
        <v/>
      </c>
      <c r="G629" s="194" t="str">
        <f>IF(SUM('A3.2'!P647:T647)=5,'A3.2'!E647,"")</f>
        <v/>
      </c>
      <c r="H629" t="str">
        <f>IF(SUM('A3.2'!P647:T647)=5,'A3.2'!F647,"")</f>
        <v/>
      </c>
      <c r="I629" t="str">
        <f>IF(SUM('A3.2'!P647:T647)=5,'A3.2'!G647,"")</f>
        <v/>
      </c>
    </row>
    <row r="630" spans="1:9" x14ac:dyDescent="0.25">
      <c r="A630" t="str">
        <f>IF(SUM('A3.2'!P648:T648)=5,'Angaben KH-Standort'!$D$26,"")</f>
        <v/>
      </c>
      <c r="B630" t="str">
        <f>IF(SUM('A3.2'!P648:T648)=5,'Angaben KH-Standort'!$D$27,"")</f>
        <v/>
      </c>
      <c r="C630" t="str">
        <f>IF(SUM('A3.2'!P648:T648)=5,'Angaben KH-Standort'!$D$13,"")</f>
        <v/>
      </c>
      <c r="D630" t="str">
        <f>IF(SUM('A3.2'!P648:T648)=5,'A1'!$F643,"")</f>
        <v/>
      </c>
      <c r="E630" t="str">
        <f>IF(SUM('A3.2'!P648:T648)=5,'A3.2'!C648,"")</f>
        <v/>
      </c>
      <c r="F630" t="str">
        <f>IF(SUM('A3.2'!P648:T648)=5,'A3.2'!D648,"")</f>
        <v/>
      </c>
      <c r="G630" s="194" t="str">
        <f>IF(SUM('A3.2'!P648:T648)=5,'A3.2'!E648,"")</f>
        <v/>
      </c>
      <c r="H630" t="str">
        <f>IF(SUM('A3.2'!P648:T648)=5,'A3.2'!F648,"")</f>
        <v/>
      </c>
      <c r="I630" t="str">
        <f>IF(SUM('A3.2'!P648:T648)=5,'A3.2'!G648,"")</f>
        <v/>
      </c>
    </row>
    <row r="631" spans="1:9" x14ac:dyDescent="0.25">
      <c r="A631" t="str">
        <f>IF(SUM('A3.2'!P649:T649)=5,'Angaben KH-Standort'!$D$26,"")</f>
        <v/>
      </c>
      <c r="B631" t="str">
        <f>IF(SUM('A3.2'!P649:T649)=5,'Angaben KH-Standort'!$D$27,"")</f>
        <v/>
      </c>
      <c r="C631" t="str">
        <f>IF(SUM('A3.2'!P649:T649)=5,'Angaben KH-Standort'!$D$13,"")</f>
        <v/>
      </c>
      <c r="D631" t="str">
        <f>IF(SUM('A3.2'!P649:T649)=5,'A1'!$F644,"")</f>
        <v/>
      </c>
      <c r="E631" t="str">
        <f>IF(SUM('A3.2'!P649:T649)=5,'A3.2'!C649,"")</f>
        <v/>
      </c>
      <c r="F631" t="str">
        <f>IF(SUM('A3.2'!P649:T649)=5,'A3.2'!D649,"")</f>
        <v/>
      </c>
      <c r="G631" s="194" t="str">
        <f>IF(SUM('A3.2'!P649:T649)=5,'A3.2'!E649,"")</f>
        <v/>
      </c>
      <c r="H631" t="str">
        <f>IF(SUM('A3.2'!P649:T649)=5,'A3.2'!F649,"")</f>
        <v/>
      </c>
      <c r="I631" t="str">
        <f>IF(SUM('A3.2'!P649:T649)=5,'A3.2'!G649,"")</f>
        <v/>
      </c>
    </row>
    <row r="632" spans="1:9" x14ac:dyDescent="0.25">
      <c r="A632" t="str">
        <f>IF(SUM('A3.2'!P650:T650)=5,'Angaben KH-Standort'!$D$26,"")</f>
        <v/>
      </c>
      <c r="B632" t="str">
        <f>IF(SUM('A3.2'!P650:T650)=5,'Angaben KH-Standort'!$D$27,"")</f>
        <v/>
      </c>
      <c r="C632" t="str">
        <f>IF(SUM('A3.2'!P650:T650)=5,'Angaben KH-Standort'!$D$13,"")</f>
        <v/>
      </c>
      <c r="D632" t="str">
        <f>IF(SUM('A3.2'!P650:T650)=5,'A1'!$F645,"")</f>
        <v/>
      </c>
      <c r="E632" t="str">
        <f>IF(SUM('A3.2'!P650:T650)=5,'A3.2'!C650,"")</f>
        <v/>
      </c>
      <c r="F632" t="str">
        <f>IF(SUM('A3.2'!P650:T650)=5,'A3.2'!D650,"")</f>
        <v/>
      </c>
      <c r="G632" s="194" t="str">
        <f>IF(SUM('A3.2'!P650:T650)=5,'A3.2'!E650,"")</f>
        <v/>
      </c>
      <c r="H632" t="str">
        <f>IF(SUM('A3.2'!P650:T650)=5,'A3.2'!F650,"")</f>
        <v/>
      </c>
      <c r="I632" t="str">
        <f>IF(SUM('A3.2'!P650:T650)=5,'A3.2'!G650,"")</f>
        <v/>
      </c>
    </row>
    <row r="633" spans="1:9" x14ac:dyDescent="0.25">
      <c r="A633" t="str">
        <f>IF(SUM('A3.2'!P651:T651)=5,'Angaben KH-Standort'!$D$26,"")</f>
        <v/>
      </c>
      <c r="B633" t="str">
        <f>IF(SUM('A3.2'!P651:T651)=5,'Angaben KH-Standort'!$D$27,"")</f>
        <v/>
      </c>
      <c r="C633" t="str">
        <f>IF(SUM('A3.2'!P651:T651)=5,'Angaben KH-Standort'!$D$13,"")</f>
        <v/>
      </c>
      <c r="D633" t="str">
        <f>IF(SUM('A3.2'!P651:T651)=5,'A1'!$F646,"")</f>
        <v/>
      </c>
      <c r="E633" t="str">
        <f>IF(SUM('A3.2'!P651:T651)=5,'A3.2'!C651,"")</f>
        <v/>
      </c>
      <c r="F633" t="str">
        <f>IF(SUM('A3.2'!P651:T651)=5,'A3.2'!D651,"")</f>
        <v/>
      </c>
      <c r="G633" s="194" t="str">
        <f>IF(SUM('A3.2'!P651:T651)=5,'A3.2'!E651,"")</f>
        <v/>
      </c>
      <c r="H633" t="str">
        <f>IF(SUM('A3.2'!P651:T651)=5,'A3.2'!F651,"")</f>
        <v/>
      </c>
      <c r="I633" t="str">
        <f>IF(SUM('A3.2'!P651:T651)=5,'A3.2'!G651,"")</f>
        <v/>
      </c>
    </row>
    <row r="634" spans="1:9" x14ac:dyDescent="0.25">
      <c r="A634" t="str">
        <f>IF(SUM('A3.2'!P652:T652)=5,'Angaben KH-Standort'!$D$26,"")</f>
        <v/>
      </c>
      <c r="B634" t="str">
        <f>IF(SUM('A3.2'!P652:T652)=5,'Angaben KH-Standort'!$D$27,"")</f>
        <v/>
      </c>
      <c r="C634" t="str">
        <f>IF(SUM('A3.2'!P652:T652)=5,'Angaben KH-Standort'!$D$13,"")</f>
        <v/>
      </c>
      <c r="D634" t="str">
        <f>IF(SUM('A3.2'!P652:T652)=5,'A1'!$F647,"")</f>
        <v/>
      </c>
      <c r="E634" t="str">
        <f>IF(SUM('A3.2'!P652:T652)=5,'A3.2'!C652,"")</f>
        <v/>
      </c>
      <c r="F634" t="str">
        <f>IF(SUM('A3.2'!P652:T652)=5,'A3.2'!D652,"")</f>
        <v/>
      </c>
      <c r="G634" s="194" t="str">
        <f>IF(SUM('A3.2'!P652:T652)=5,'A3.2'!E652,"")</f>
        <v/>
      </c>
      <c r="H634" t="str">
        <f>IF(SUM('A3.2'!P652:T652)=5,'A3.2'!F652,"")</f>
        <v/>
      </c>
      <c r="I634" t="str">
        <f>IF(SUM('A3.2'!P652:T652)=5,'A3.2'!G652,"")</f>
        <v/>
      </c>
    </row>
    <row r="635" spans="1:9" x14ac:dyDescent="0.25">
      <c r="A635" t="str">
        <f>IF(SUM('A3.2'!P653:T653)=5,'Angaben KH-Standort'!$D$26,"")</f>
        <v/>
      </c>
      <c r="B635" t="str">
        <f>IF(SUM('A3.2'!P653:T653)=5,'Angaben KH-Standort'!$D$27,"")</f>
        <v/>
      </c>
      <c r="C635" t="str">
        <f>IF(SUM('A3.2'!P653:T653)=5,'Angaben KH-Standort'!$D$13,"")</f>
        <v/>
      </c>
      <c r="D635" t="str">
        <f>IF(SUM('A3.2'!P653:T653)=5,'A1'!$F648,"")</f>
        <v/>
      </c>
      <c r="E635" t="str">
        <f>IF(SUM('A3.2'!P653:T653)=5,'A3.2'!C653,"")</f>
        <v/>
      </c>
      <c r="F635" t="str">
        <f>IF(SUM('A3.2'!P653:T653)=5,'A3.2'!D653,"")</f>
        <v/>
      </c>
      <c r="G635" s="194" t="str">
        <f>IF(SUM('A3.2'!P653:T653)=5,'A3.2'!E653,"")</f>
        <v/>
      </c>
      <c r="H635" t="str">
        <f>IF(SUM('A3.2'!P653:T653)=5,'A3.2'!F653,"")</f>
        <v/>
      </c>
      <c r="I635" t="str">
        <f>IF(SUM('A3.2'!P653:T653)=5,'A3.2'!G653,"")</f>
        <v/>
      </c>
    </row>
    <row r="636" spans="1:9" x14ac:dyDescent="0.25">
      <c r="A636" t="str">
        <f>IF(SUM('A3.2'!P654:T654)=5,'Angaben KH-Standort'!$D$26,"")</f>
        <v/>
      </c>
      <c r="B636" t="str">
        <f>IF(SUM('A3.2'!P654:T654)=5,'Angaben KH-Standort'!$D$27,"")</f>
        <v/>
      </c>
      <c r="C636" t="str">
        <f>IF(SUM('A3.2'!P654:T654)=5,'Angaben KH-Standort'!$D$13,"")</f>
        <v/>
      </c>
      <c r="D636" t="str">
        <f>IF(SUM('A3.2'!P654:T654)=5,'A1'!$F649,"")</f>
        <v/>
      </c>
      <c r="E636" t="str">
        <f>IF(SUM('A3.2'!P654:T654)=5,'A3.2'!C654,"")</f>
        <v/>
      </c>
      <c r="F636" t="str">
        <f>IF(SUM('A3.2'!P654:T654)=5,'A3.2'!D654,"")</f>
        <v/>
      </c>
      <c r="G636" s="194" t="str">
        <f>IF(SUM('A3.2'!P654:T654)=5,'A3.2'!E654,"")</f>
        <v/>
      </c>
      <c r="H636" t="str">
        <f>IF(SUM('A3.2'!P654:T654)=5,'A3.2'!F654,"")</f>
        <v/>
      </c>
      <c r="I636" t="str">
        <f>IF(SUM('A3.2'!P654:T654)=5,'A3.2'!G654,"")</f>
        <v/>
      </c>
    </row>
    <row r="637" spans="1:9" x14ac:dyDescent="0.25">
      <c r="A637" t="str">
        <f>IF(SUM('A3.2'!P655:T655)=5,'Angaben KH-Standort'!$D$26,"")</f>
        <v/>
      </c>
      <c r="B637" t="str">
        <f>IF(SUM('A3.2'!P655:T655)=5,'Angaben KH-Standort'!$D$27,"")</f>
        <v/>
      </c>
      <c r="C637" t="str">
        <f>IF(SUM('A3.2'!P655:T655)=5,'Angaben KH-Standort'!$D$13,"")</f>
        <v/>
      </c>
      <c r="D637" t="str">
        <f>IF(SUM('A3.2'!P655:T655)=5,'A1'!$F650,"")</f>
        <v/>
      </c>
      <c r="E637" t="str">
        <f>IF(SUM('A3.2'!P655:T655)=5,'A3.2'!C655,"")</f>
        <v/>
      </c>
      <c r="F637" t="str">
        <f>IF(SUM('A3.2'!P655:T655)=5,'A3.2'!D655,"")</f>
        <v/>
      </c>
      <c r="G637" s="194" t="str">
        <f>IF(SUM('A3.2'!P655:T655)=5,'A3.2'!E655,"")</f>
        <v/>
      </c>
      <c r="H637" t="str">
        <f>IF(SUM('A3.2'!P655:T655)=5,'A3.2'!F655,"")</f>
        <v/>
      </c>
      <c r="I637" t="str">
        <f>IF(SUM('A3.2'!P655:T655)=5,'A3.2'!G655,"")</f>
        <v/>
      </c>
    </row>
    <row r="638" spans="1:9" x14ac:dyDescent="0.25">
      <c r="A638" t="str">
        <f>IF(SUM('A3.2'!P656:T656)=5,'Angaben KH-Standort'!$D$26,"")</f>
        <v/>
      </c>
      <c r="B638" t="str">
        <f>IF(SUM('A3.2'!P656:T656)=5,'Angaben KH-Standort'!$D$27,"")</f>
        <v/>
      </c>
      <c r="C638" t="str">
        <f>IF(SUM('A3.2'!P656:T656)=5,'Angaben KH-Standort'!$D$13,"")</f>
        <v/>
      </c>
      <c r="D638" t="str">
        <f>IF(SUM('A3.2'!P656:T656)=5,'A1'!$F651,"")</f>
        <v/>
      </c>
      <c r="E638" t="str">
        <f>IF(SUM('A3.2'!P656:T656)=5,'A3.2'!C656,"")</f>
        <v/>
      </c>
      <c r="F638" t="str">
        <f>IF(SUM('A3.2'!P656:T656)=5,'A3.2'!D656,"")</f>
        <v/>
      </c>
      <c r="G638" s="194" t="str">
        <f>IF(SUM('A3.2'!P656:T656)=5,'A3.2'!E656,"")</f>
        <v/>
      </c>
      <c r="H638" t="str">
        <f>IF(SUM('A3.2'!P656:T656)=5,'A3.2'!F656,"")</f>
        <v/>
      </c>
      <c r="I638" t="str">
        <f>IF(SUM('A3.2'!P656:T656)=5,'A3.2'!G656,"")</f>
        <v/>
      </c>
    </row>
    <row r="639" spans="1:9" x14ac:dyDescent="0.25">
      <c r="A639" t="str">
        <f>IF(SUM('A3.2'!P657:T657)=5,'Angaben KH-Standort'!$D$26,"")</f>
        <v/>
      </c>
      <c r="B639" t="str">
        <f>IF(SUM('A3.2'!P657:T657)=5,'Angaben KH-Standort'!$D$27,"")</f>
        <v/>
      </c>
      <c r="C639" t="str">
        <f>IF(SUM('A3.2'!P657:T657)=5,'Angaben KH-Standort'!$D$13,"")</f>
        <v/>
      </c>
      <c r="D639" t="str">
        <f>IF(SUM('A3.2'!P657:T657)=5,'A1'!$F652,"")</f>
        <v/>
      </c>
      <c r="E639" t="str">
        <f>IF(SUM('A3.2'!P657:T657)=5,'A3.2'!C657,"")</f>
        <v/>
      </c>
      <c r="F639" t="str">
        <f>IF(SUM('A3.2'!P657:T657)=5,'A3.2'!D657,"")</f>
        <v/>
      </c>
      <c r="G639" s="194" t="str">
        <f>IF(SUM('A3.2'!P657:T657)=5,'A3.2'!E657,"")</f>
        <v/>
      </c>
      <c r="H639" t="str">
        <f>IF(SUM('A3.2'!P657:T657)=5,'A3.2'!F657,"")</f>
        <v/>
      </c>
      <c r="I639" t="str">
        <f>IF(SUM('A3.2'!P657:T657)=5,'A3.2'!G657,"")</f>
        <v/>
      </c>
    </row>
    <row r="640" spans="1:9" x14ac:dyDescent="0.25">
      <c r="A640" t="str">
        <f>IF(SUM('A3.2'!P658:T658)=5,'Angaben KH-Standort'!$D$26,"")</f>
        <v/>
      </c>
      <c r="B640" t="str">
        <f>IF(SUM('A3.2'!P658:T658)=5,'Angaben KH-Standort'!$D$27,"")</f>
        <v/>
      </c>
      <c r="C640" t="str">
        <f>IF(SUM('A3.2'!P658:T658)=5,'Angaben KH-Standort'!$D$13,"")</f>
        <v/>
      </c>
      <c r="D640" t="str">
        <f>IF(SUM('A3.2'!P658:T658)=5,'A1'!$F653,"")</f>
        <v/>
      </c>
      <c r="E640" t="str">
        <f>IF(SUM('A3.2'!P658:T658)=5,'A3.2'!C658,"")</f>
        <v/>
      </c>
      <c r="F640" t="str">
        <f>IF(SUM('A3.2'!P658:T658)=5,'A3.2'!D658,"")</f>
        <v/>
      </c>
      <c r="G640" s="194" t="str">
        <f>IF(SUM('A3.2'!P658:T658)=5,'A3.2'!E658,"")</f>
        <v/>
      </c>
      <c r="H640" t="str">
        <f>IF(SUM('A3.2'!P658:T658)=5,'A3.2'!F658,"")</f>
        <v/>
      </c>
      <c r="I640" t="str">
        <f>IF(SUM('A3.2'!P658:T658)=5,'A3.2'!G658,"")</f>
        <v/>
      </c>
    </row>
    <row r="641" spans="1:9" x14ac:dyDescent="0.25">
      <c r="A641" t="str">
        <f>IF(SUM('A3.2'!P659:T659)=5,'Angaben KH-Standort'!$D$26,"")</f>
        <v/>
      </c>
      <c r="B641" t="str">
        <f>IF(SUM('A3.2'!P659:T659)=5,'Angaben KH-Standort'!$D$27,"")</f>
        <v/>
      </c>
      <c r="C641" t="str">
        <f>IF(SUM('A3.2'!P659:T659)=5,'Angaben KH-Standort'!$D$13,"")</f>
        <v/>
      </c>
      <c r="D641" t="str">
        <f>IF(SUM('A3.2'!P659:T659)=5,'A1'!$F654,"")</f>
        <v/>
      </c>
      <c r="E641" t="str">
        <f>IF(SUM('A3.2'!P659:T659)=5,'A3.2'!C659,"")</f>
        <v/>
      </c>
      <c r="F641" t="str">
        <f>IF(SUM('A3.2'!P659:T659)=5,'A3.2'!D659,"")</f>
        <v/>
      </c>
      <c r="G641" s="194" t="str">
        <f>IF(SUM('A3.2'!P659:T659)=5,'A3.2'!E659,"")</f>
        <v/>
      </c>
      <c r="H641" t="str">
        <f>IF(SUM('A3.2'!P659:T659)=5,'A3.2'!F659,"")</f>
        <v/>
      </c>
      <c r="I641" t="str">
        <f>IF(SUM('A3.2'!P659:T659)=5,'A3.2'!G659,"")</f>
        <v/>
      </c>
    </row>
    <row r="642" spans="1:9" x14ac:dyDescent="0.25">
      <c r="A642" t="str">
        <f>IF(SUM('A3.2'!P660:T660)=5,'Angaben KH-Standort'!$D$26,"")</f>
        <v/>
      </c>
      <c r="B642" t="str">
        <f>IF(SUM('A3.2'!P660:T660)=5,'Angaben KH-Standort'!$D$27,"")</f>
        <v/>
      </c>
      <c r="C642" t="str">
        <f>IF(SUM('A3.2'!P660:T660)=5,'Angaben KH-Standort'!$D$13,"")</f>
        <v/>
      </c>
      <c r="D642" t="str">
        <f>IF(SUM('A3.2'!P660:T660)=5,'A1'!$F655,"")</f>
        <v/>
      </c>
      <c r="E642" t="str">
        <f>IF(SUM('A3.2'!P660:T660)=5,'A3.2'!C660,"")</f>
        <v/>
      </c>
      <c r="F642" t="str">
        <f>IF(SUM('A3.2'!P660:T660)=5,'A3.2'!D660,"")</f>
        <v/>
      </c>
      <c r="G642" s="194" t="str">
        <f>IF(SUM('A3.2'!P660:T660)=5,'A3.2'!E660,"")</f>
        <v/>
      </c>
      <c r="H642" t="str">
        <f>IF(SUM('A3.2'!P660:T660)=5,'A3.2'!F660,"")</f>
        <v/>
      </c>
      <c r="I642" t="str">
        <f>IF(SUM('A3.2'!P660:T660)=5,'A3.2'!G660,"")</f>
        <v/>
      </c>
    </row>
    <row r="643" spans="1:9" x14ac:dyDescent="0.25">
      <c r="A643" t="str">
        <f>IF(SUM('A3.2'!P661:T661)=5,'Angaben KH-Standort'!$D$26,"")</f>
        <v/>
      </c>
      <c r="B643" t="str">
        <f>IF(SUM('A3.2'!P661:T661)=5,'Angaben KH-Standort'!$D$27,"")</f>
        <v/>
      </c>
      <c r="C643" t="str">
        <f>IF(SUM('A3.2'!P661:T661)=5,'Angaben KH-Standort'!$D$13,"")</f>
        <v/>
      </c>
      <c r="D643" t="str">
        <f>IF(SUM('A3.2'!P661:T661)=5,'A1'!$F656,"")</f>
        <v/>
      </c>
      <c r="E643" t="str">
        <f>IF(SUM('A3.2'!P661:T661)=5,'A3.2'!C661,"")</f>
        <v/>
      </c>
      <c r="F643" t="str">
        <f>IF(SUM('A3.2'!P661:T661)=5,'A3.2'!D661,"")</f>
        <v/>
      </c>
      <c r="G643" s="194" t="str">
        <f>IF(SUM('A3.2'!P661:T661)=5,'A3.2'!E661,"")</f>
        <v/>
      </c>
      <c r="H643" t="str">
        <f>IF(SUM('A3.2'!P661:T661)=5,'A3.2'!F661,"")</f>
        <v/>
      </c>
      <c r="I643" t="str">
        <f>IF(SUM('A3.2'!P661:T661)=5,'A3.2'!G661,"")</f>
        <v/>
      </c>
    </row>
    <row r="644" spans="1:9" x14ac:dyDescent="0.25">
      <c r="A644" t="str">
        <f>IF(SUM('A3.2'!P662:T662)=5,'Angaben KH-Standort'!$D$26,"")</f>
        <v/>
      </c>
      <c r="B644" t="str">
        <f>IF(SUM('A3.2'!P662:T662)=5,'Angaben KH-Standort'!$D$27,"")</f>
        <v/>
      </c>
      <c r="C644" t="str">
        <f>IF(SUM('A3.2'!P662:T662)=5,'Angaben KH-Standort'!$D$13,"")</f>
        <v/>
      </c>
      <c r="D644" t="str">
        <f>IF(SUM('A3.2'!P662:T662)=5,'A1'!$F657,"")</f>
        <v/>
      </c>
      <c r="E644" t="str">
        <f>IF(SUM('A3.2'!P662:T662)=5,'A3.2'!C662,"")</f>
        <v/>
      </c>
      <c r="F644" t="str">
        <f>IF(SUM('A3.2'!P662:T662)=5,'A3.2'!D662,"")</f>
        <v/>
      </c>
      <c r="G644" s="194" t="str">
        <f>IF(SUM('A3.2'!P662:T662)=5,'A3.2'!E662,"")</f>
        <v/>
      </c>
      <c r="H644" t="str">
        <f>IF(SUM('A3.2'!P662:T662)=5,'A3.2'!F662,"")</f>
        <v/>
      </c>
      <c r="I644" t="str">
        <f>IF(SUM('A3.2'!P662:T662)=5,'A3.2'!G662,"")</f>
        <v/>
      </c>
    </row>
    <row r="645" spans="1:9" x14ac:dyDescent="0.25">
      <c r="A645" t="str">
        <f>IF(SUM('A3.2'!P663:T663)=5,'Angaben KH-Standort'!$D$26,"")</f>
        <v/>
      </c>
      <c r="B645" t="str">
        <f>IF(SUM('A3.2'!P663:T663)=5,'Angaben KH-Standort'!$D$27,"")</f>
        <v/>
      </c>
      <c r="C645" t="str">
        <f>IF(SUM('A3.2'!P663:T663)=5,'Angaben KH-Standort'!$D$13,"")</f>
        <v/>
      </c>
      <c r="D645" t="str">
        <f>IF(SUM('A3.2'!P663:T663)=5,'A1'!$F658,"")</f>
        <v/>
      </c>
      <c r="E645" t="str">
        <f>IF(SUM('A3.2'!P663:T663)=5,'A3.2'!C663,"")</f>
        <v/>
      </c>
      <c r="F645" t="str">
        <f>IF(SUM('A3.2'!P663:T663)=5,'A3.2'!D663,"")</f>
        <v/>
      </c>
      <c r="G645" s="194" t="str">
        <f>IF(SUM('A3.2'!P663:T663)=5,'A3.2'!E663,"")</f>
        <v/>
      </c>
      <c r="H645" t="str">
        <f>IF(SUM('A3.2'!P663:T663)=5,'A3.2'!F663,"")</f>
        <v/>
      </c>
      <c r="I645" t="str">
        <f>IF(SUM('A3.2'!P663:T663)=5,'A3.2'!G663,"")</f>
        <v/>
      </c>
    </row>
    <row r="646" spans="1:9" x14ac:dyDescent="0.25">
      <c r="A646" t="str">
        <f>IF(SUM('A3.2'!P664:T664)=5,'Angaben KH-Standort'!$D$26,"")</f>
        <v/>
      </c>
      <c r="B646" t="str">
        <f>IF(SUM('A3.2'!P664:T664)=5,'Angaben KH-Standort'!$D$27,"")</f>
        <v/>
      </c>
      <c r="C646" t="str">
        <f>IF(SUM('A3.2'!P664:T664)=5,'Angaben KH-Standort'!$D$13,"")</f>
        <v/>
      </c>
      <c r="D646" t="str">
        <f>IF(SUM('A3.2'!P664:T664)=5,'A1'!$F659,"")</f>
        <v/>
      </c>
      <c r="E646" t="str">
        <f>IF(SUM('A3.2'!P664:T664)=5,'A3.2'!C664,"")</f>
        <v/>
      </c>
      <c r="F646" t="str">
        <f>IF(SUM('A3.2'!P664:T664)=5,'A3.2'!D664,"")</f>
        <v/>
      </c>
      <c r="G646" s="194" t="str">
        <f>IF(SUM('A3.2'!P664:T664)=5,'A3.2'!E664,"")</f>
        <v/>
      </c>
      <c r="H646" t="str">
        <f>IF(SUM('A3.2'!P664:T664)=5,'A3.2'!F664,"")</f>
        <v/>
      </c>
      <c r="I646" t="str">
        <f>IF(SUM('A3.2'!P664:T664)=5,'A3.2'!G664,"")</f>
        <v/>
      </c>
    </row>
    <row r="647" spans="1:9" x14ac:dyDescent="0.25">
      <c r="A647" t="str">
        <f>IF(SUM('A3.2'!P665:T665)=5,'Angaben KH-Standort'!$D$26,"")</f>
        <v/>
      </c>
      <c r="B647" t="str">
        <f>IF(SUM('A3.2'!P665:T665)=5,'Angaben KH-Standort'!$D$27,"")</f>
        <v/>
      </c>
      <c r="C647" t="str">
        <f>IF(SUM('A3.2'!P665:T665)=5,'Angaben KH-Standort'!$D$13,"")</f>
        <v/>
      </c>
      <c r="D647" t="str">
        <f>IF(SUM('A3.2'!P665:T665)=5,'A1'!$F660,"")</f>
        <v/>
      </c>
      <c r="E647" t="str">
        <f>IF(SUM('A3.2'!P665:T665)=5,'A3.2'!C665,"")</f>
        <v/>
      </c>
      <c r="F647" t="str">
        <f>IF(SUM('A3.2'!P665:T665)=5,'A3.2'!D665,"")</f>
        <v/>
      </c>
      <c r="G647" s="194" t="str">
        <f>IF(SUM('A3.2'!P665:T665)=5,'A3.2'!E665,"")</f>
        <v/>
      </c>
      <c r="H647" t="str">
        <f>IF(SUM('A3.2'!P665:T665)=5,'A3.2'!F665,"")</f>
        <v/>
      </c>
      <c r="I647" t="str">
        <f>IF(SUM('A3.2'!P665:T665)=5,'A3.2'!G665,"")</f>
        <v/>
      </c>
    </row>
    <row r="648" spans="1:9" x14ac:dyDescent="0.25">
      <c r="A648" t="str">
        <f>IF(SUM('A3.2'!P666:T666)=5,'Angaben KH-Standort'!$D$26,"")</f>
        <v/>
      </c>
      <c r="B648" t="str">
        <f>IF(SUM('A3.2'!P666:T666)=5,'Angaben KH-Standort'!$D$27,"")</f>
        <v/>
      </c>
      <c r="C648" t="str">
        <f>IF(SUM('A3.2'!P666:T666)=5,'Angaben KH-Standort'!$D$13,"")</f>
        <v/>
      </c>
      <c r="D648" t="str">
        <f>IF(SUM('A3.2'!P666:T666)=5,'A1'!$F661,"")</f>
        <v/>
      </c>
      <c r="E648" t="str">
        <f>IF(SUM('A3.2'!P666:T666)=5,'A3.2'!C666,"")</f>
        <v/>
      </c>
      <c r="F648" t="str">
        <f>IF(SUM('A3.2'!P666:T666)=5,'A3.2'!D666,"")</f>
        <v/>
      </c>
      <c r="G648" s="194" t="str">
        <f>IF(SUM('A3.2'!P666:T666)=5,'A3.2'!E666,"")</f>
        <v/>
      </c>
      <c r="H648" t="str">
        <f>IF(SUM('A3.2'!P666:T666)=5,'A3.2'!F666,"")</f>
        <v/>
      </c>
      <c r="I648" t="str">
        <f>IF(SUM('A3.2'!P666:T666)=5,'A3.2'!G666,"")</f>
        <v/>
      </c>
    </row>
    <row r="649" spans="1:9" x14ac:dyDescent="0.25">
      <c r="A649" t="str">
        <f>IF(SUM('A3.2'!P667:T667)=5,'Angaben KH-Standort'!$D$26,"")</f>
        <v/>
      </c>
      <c r="B649" t="str">
        <f>IF(SUM('A3.2'!P667:T667)=5,'Angaben KH-Standort'!$D$27,"")</f>
        <v/>
      </c>
      <c r="C649" t="str">
        <f>IF(SUM('A3.2'!P667:T667)=5,'Angaben KH-Standort'!$D$13,"")</f>
        <v/>
      </c>
      <c r="D649" t="str">
        <f>IF(SUM('A3.2'!P667:T667)=5,'A1'!$F662,"")</f>
        <v/>
      </c>
      <c r="E649" t="str">
        <f>IF(SUM('A3.2'!P667:T667)=5,'A3.2'!C667,"")</f>
        <v/>
      </c>
      <c r="F649" t="str">
        <f>IF(SUM('A3.2'!P667:T667)=5,'A3.2'!D667,"")</f>
        <v/>
      </c>
      <c r="G649" s="194" t="str">
        <f>IF(SUM('A3.2'!P667:T667)=5,'A3.2'!E667,"")</f>
        <v/>
      </c>
      <c r="H649" t="str">
        <f>IF(SUM('A3.2'!P667:T667)=5,'A3.2'!F667,"")</f>
        <v/>
      </c>
      <c r="I649" t="str">
        <f>IF(SUM('A3.2'!P667:T667)=5,'A3.2'!G667,"")</f>
        <v/>
      </c>
    </row>
    <row r="650" spans="1:9" x14ac:dyDescent="0.25">
      <c r="A650" t="str">
        <f>IF(SUM('A3.2'!P668:T668)=5,'Angaben KH-Standort'!$D$26,"")</f>
        <v/>
      </c>
      <c r="B650" t="str">
        <f>IF(SUM('A3.2'!P668:T668)=5,'Angaben KH-Standort'!$D$27,"")</f>
        <v/>
      </c>
      <c r="C650" t="str">
        <f>IF(SUM('A3.2'!P668:T668)=5,'Angaben KH-Standort'!$D$13,"")</f>
        <v/>
      </c>
      <c r="D650" t="str">
        <f>IF(SUM('A3.2'!P668:T668)=5,'A1'!$F663,"")</f>
        <v/>
      </c>
      <c r="E650" t="str">
        <f>IF(SUM('A3.2'!P668:T668)=5,'A3.2'!C668,"")</f>
        <v/>
      </c>
      <c r="F650" t="str">
        <f>IF(SUM('A3.2'!P668:T668)=5,'A3.2'!D668,"")</f>
        <v/>
      </c>
      <c r="G650" s="194" t="str">
        <f>IF(SUM('A3.2'!P668:T668)=5,'A3.2'!E668,"")</f>
        <v/>
      </c>
      <c r="H650" t="str">
        <f>IF(SUM('A3.2'!P668:T668)=5,'A3.2'!F668,"")</f>
        <v/>
      </c>
      <c r="I650" t="str">
        <f>IF(SUM('A3.2'!P668:T668)=5,'A3.2'!G668,"")</f>
        <v/>
      </c>
    </row>
    <row r="651" spans="1:9" x14ac:dyDescent="0.25">
      <c r="A651" t="str">
        <f>IF(SUM('A3.2'!P669:T669)=5,'Angaben KH-Standort'!$D$26,"")</f>
        <v/>
      </c>
      <c r="B651" t="str">
        <f>IF(SUM('A3.2'!P669:T669)=5,'Angaben KH-Standort'!$D$27,"")</f>
        <v/>
      </c>
      <c r="C651" t="str">
        <f>IF(SUM('A3.2'!P669:T669)=5,'Angaben KH-Standort'!$D$13,"")</f>
        <v/>
      </c>
      <c r="D651" t="str">
        <f>IF(SUM('A3.2'!P669:T669)=5,'A1'!$F664,"")</f>
        <v/>
      </c>
      <c r="E651" t="str">
        <f>IF(SUM('A3.2'!P669:T669)=5,'A3.2'!C669,"")</f>
        <v/>
      </c>
      <c r="F651" t="str">
        <f>IF(SUM('A3.2'!P669:T669)=5,'A3.2'!D669,"")</f>
        <v/>
      </c>
      <c r="G651" s="194" t="str">
        <f>IF(SUM('A3.2'!P669:T669)=5,'A3.2'!E669,"")</f>
        <v/>
      </c>
      <c r="H651" t="str">
        <f>IF(SUM('A3.2'!P669:T669)=5,'A3.2'!F669,"")</f>
        <v/>
      </c>
      <c r="I651" t="str">
        <f>IF(SUM('A3.2'!P669:T669)=5,'A3.2'!G669,"")</f>
        <v/>
      </c>
    </row>
    <row r="652" spans="1:9" x14ac:dyDescent="0.25">
      <c r="A652" t="str">
        <f>IF(SUM('A3.2'!P670:T670)=5,'Angaben KH-Standort'!$D$26,"")</f>
        <v/>
      </c>
      <c r="B652" t="str">
        <f>IF(SUM('A3.2'!P670:T670)=5,'Angaben KH-Standort'!$D$27,"")</f>
        <v/>
      </c>
      <c r="C652" t="str">
        <f>IF(SUM('A3.2'!P670:T670)=5,'Angaben KH-Standort'!$D$13,"")</f>
        <v/>
      </c>
      <c r="D652" t="str">
        <f>IF(SUM('A3.2'!P670:T670)=5,'A1'!$F665,"")</f>
        <v/>
      </c>
      <c r="E652" t="str">
        <f>IF(SUM('A3.2'!P670:T670)=5,'A3.2'!C670,"")</f>
        <v/>
      </c>
      <c r="F652" t="str">
        <f>IF(SUM('A3.2'!P670:T670)=5,'A3.2'!D670,"")</f>
        <v/>
      </c>
      <c r="G652" s="194" t="str">
        <f>IF(SUM('A3.2'!P670:T670)=5,'A3.2'!E670,"")</f>
        <v/>
      </c>
      <c r="H652" t="str">
        <f>IF(SUM('A3.2'!P670:T670)=5,'A3.2'!F670,"")</f>
        <v/>
      </c>
      <c r="I652" t="str">
        <f>IF(SUM('A3.2'!P670:T670)=5,'A3.2'!G670,"")</f>
        <v/>
      </c>
    </row>
    <row r="653" spans="1:9" x14ac:dyDescent="0.25">
      <c r="A653" t="str">
        <f>IF(SUM('A3.2'!P671:T671)=5,'Angaben KH-Standort'!$D$26,"")</f>
        <v/>
      </c>
      <c r="B653" t="str">
        <f>IF(SUM('A3.2'!P671:T671)=5,'Angaben KH-Standort'!$D$27,"")</f>
        <v/>
      </c>
      <c r="C653" t="str">
        <f>IF(SUM('A3.2'!P671:T671)=5,'Angaben KH-Standort'!$D$13,"")</f>
        <v/>
      </c>
      <c r="D653" t="str">
        <f>IF(SUM('A3.2'!P671:T671)=5,'A1'!$F666,"")</f>
        <v/>
      </c>
      <c r="E653" t="str">
        <f>IF(SUM('A3.2'!P671:T671)=5,'A3.2'!C671,"")</f>
        <v/>
      </c>
      <c r="F653" t="str">
        <f>IF(SUM('A3.2'!P671:T671)=5,'A3.2'!D671,"")</f>
        <v/>
      </c>
      <c r="G653" s="194" t="str">
        <f>IF(SUM('A3.2'!P671:T671)=5,'A3.2'!E671,"")</f>
        <v/>
      </c>
      <c r="H653" t="str">
        <f>IF(SUM('A3.2'!P671:T671)=5,'A3.2'!F671,"")</f>
        <v/>
      </c>
      <c r="I653" t="str">
        <f>IF(SUM('A3.2'!P671:T671)=5,'A3.2'!G671,"")</f>
        <v/>
      </c>
    </row>
    <row r="654" spans="1:9" x14ac:dyDescent="0.25">
      <c r="A654" t="str">
        <f>IF(SUM('A3.2'!P672:T672)=5,'Angaben KH-Standort'!$D$26,"")</f>
        <v/>
      </c>
      <c r="B654" t="str">
        <f>IF(SUM('A3.2'!P672:T672)=5,'Angaben KH-Standort'!$D$27,"")</f>
        <v/>
      </c>
      <c r="C654" t="str">
        <f>IF(SUM('A3.2'!P672:T672)=5,'Angaben KH-Standort'!$D$13,"")</f>
        <v/>
      </c>
      <c r="D654" t="str">
        <f>IF(SUM('A3.2'!P672:T672)=5,'A1'!$F667,"")</f>
        <v/>
      </c>
      <c r="E654" t="str">
        <f>IF(SUM('A3.2'!P672:T672)=5,'A3.2'!C672,"")</f>
        <v/>
      </c>
      <c r="F654" t="str">
        <f>IF(SUM('A3.2'!P672:T672)=5,'A3.2'!D672,"")</f>
        <v/>
      </c>
      <c r="G654" s="194" t="str">
        <f>IF(SUM('A3.2'!P672:T672)=5,'A3.2'!E672,"")</f>
        <v/>
      </c>
      <c r="H654" t="str">
        <f>IF(SUM('A3.2'!P672:T672)=5,'A3.2'!F672,"")</f>
        <v/>
      </c>
      <c r="I654" t="str">
        <f>IF(SUM('A3.2'!P672:T672)=5,'A3.2'!G672,"")</f>
        <v/>
      </c>
    </row>
    <row r="655" spans="1:9" x14ac:dyDescent="0.25">
      <c r="A655" t="str">
        <f>IF(SUM('A3.2'!P673:T673)=5,'Angaben KH-Standort'!$D$26,"")</f>
        <v/>
      </c>
      <c r="B655" t="str">
        <f>IF(SUM('A3.2'!P673:T673)=5,'Angaben KH-Standort'!$D$27,"")</f>
        <v/>
      </c>
      <c r="C655" t="str">
        <f>IF(SUM('A3.2'!P673:T673)=5,'Angaben KH-Standort'!$D$13,"")</f>
        <v/>
      </c>
      <c r="D655" t="str">
        <f>IF(SUM('A3.2'!P673:T673)=5,'A1'!$F668,"")</f>
        <v/>
      </c>
      <c r="E655" t="str">
        <f>IF(SUM('A3.2'!P673:T673)=5,'A3.2'!C673,"")</f>
        <v/>
      </c>
      <c r="F655" t="str">
        <f>IF(SUM('A3.2'!P673:T673)=5,'A3.2'!D673,"")</f>
        <v/>
      </c>
      <c r="G655" s="194" t="str">
        <f>IF(SUM('A3.2'!P673:T673)=5,'A3.2'!E673,"")</f>
        <v/>
      </c>
      <c r="H655" t="str">
        <f>IF(SUM('A3.2'!P673:T673)=5,'A3.2'!F673,"")</f>
        <v/>
      </c>
      <c r="I655" t="str">
        <f>IF(SUM('A3.2'!P673:T673)=5,'A3.2'!G673,"")</f>
        <v/>
      </c>
    </row>
    <row r="656" spans="1:9" x14ac:dyDescent="0.25">
      <c r="A656" t="str">
        <f>IF(SUM('A3.2'!P674:T674)=5,'Angaben KH-Standort'!$D$26,"")</f>
        <v/>
      </c>
      <c r="B656" t="str">
        <f>IF(SUM('A3.2'!P674:T674)=5,'Angaben KH-Standort'!$D$27,"")</f>
        <v/>
      </c>
      <c r="C656" t="str">
        <f>IF(SUM('A3.2'!P674:T674)=5,'Angaben KH-Standort'!$D$13,"")</f>
        <v/>
      </c>
      <c r="D656" t="str">
        <f>IF(SUM('A3.2'!P674:T674)=5,'A1'!$F669,"")</f>
        <v/>
      </c>
      <c r="E656" t="str">
        <f>IF(SUM('A3.2'!P674:T674)=5,'A3.2'!C674,"")</f>
        <v/>
      </c>
      <c r="F656" t="str">
        <f>IF(SUM('A3.2'!P674:T674)=5,'A3.2'!D674,"")</f>
        <v/>
      </c>
      <c r="G656" s="194" t="str">
        <f>IF(SUM('A3.2'!P674:T674)=5,'A3.2'!E674,"")</f>
        <v/>
      </c>
      <c r="H656" t="str">
        <f>IF(SUM('A3.2'!P674:T674)=5,'A3.2'!F674,"")</f>
        <v/>
      </c>
      <c r="I656" t="str">
        <f>IF(SUM('A3.2'!P674:T674)=5,'A3.2'!G674,"")</f>
        <v/>
      </c>
    </row>
    <row r="657" spans="1:9" x14ac:dyDescent="0.25">
      <c r="A657" t="str">
        <f>IF(SUM('A3.2'!P675:T675)=5,'Angaben KH-Standort'!$D$26,"")</f>
        <v/>
      </c>
      <c r="B657" t="str">
        <f>IF(SUM('A3.2'!P675:T675)=5,'Angaben KH-Standort'!$D$27,"")</f>
        <v/>
      </c>
      <c r="C657" t="str">
        <f>IF(SUM('A3.2'!P675:T675)=5,'Angaben KH-Standort'!$D$13,"")</f>
        <v/>
      </c>
      <c r="D657" t="str">
        <f>IF(SUM('A3.2'!P675:T675)=5,'A1'!$F670,"")</f>
        <v/>
      </c>
      <c r="E657" t="str">
        <f>IF(SUM('A3.2'!P675:T675)=5,'A3.2'!C675,"")</f>
        <v/>
      </c>
      <c r="F657" t="str">
        <f>IF(SUM('A3.2'!P675:T675)=5,'A3.2'!D675,"")</f>
        <v/>
      </c>
      <c r="G657" s="194" t="str">
        <f>IF(SUM('A3.2'!P675:T675)=5,'A3.2'!E675,"")</f>
        <v/>
      </c>
      <c r="H657" t="str">
        <f>IF(SUM('A3.2'!P675:T675)=5,'A3.2'!F675,"")</f>
        <v/>
      </c>
      <c r="I657" t="str">
        <f>IF(SUM('A3.2'!P675:T675)=5,'A3.2'!G675,"")</f>
        <v/>
      </c>
    </row>
    <row r="658" spans="1:9" x14ac:dyDescent="0.25">
      <c r="A658" t="str">
        <f>IF(SUM('A3.2'!P676:T676)=5,'Angaben KH-Standort'!$D$26,"")</f>
        <v/>
      </c>
      <c r="B658" t="str">
        <f>IF(SUM('A3.2'!P676:T676)=5,'Angaben KH-Standort'!$D$27,"")</f>
        <v/>
      </c>
      <c r="C658" t="str">
        <f>IF(SUM('A3.2'!P676:T676)=5,'Angaben KH-Standort'!$D$13,"")</f>
        <v/>
      </c>
      <c r="D658" t="str">
        <f>IF(SUM('A3.2'!P676:T676)=5,'A1'!$F671,"")</f>
        <v/>
      </c>
      <c r="E658" t="str">
        <f>IF(SUM('A3.2'!P676:T676)=5,'A3.2'!C676,"")</f>
        <v/>
      </c>
      <c r="F658" t="str">
        <f>IF(SUM('A3.2'!P676:T676)=5,'A3.2'!D676,"")</f>
        <v/>
      </c>
      <c r="G658" s="194" t="str">
        <f>IF(SUM('A3.2'!P676:T676)=5,'A3.2'!E676,"")</f>
        <v/>
      </c>
      <c r="H658" t="str">
        <f>IF(SUM('A3.2'!P676:T676)=5,'A3.2'!F676,"")</f>
        <v/>
      </c>
      <c r="I658" t="str">
        <f>IF(SUM('A3.2'!P676:T676)=5,'A3.2'!G676,"")</f>
        <v/>
      </c>
    </row>
    <row r="659" spans="1:9" x14ac:dyDescent="0.25">
      <c r="A659" t="str">
        <f>IF(SUM('A3.2'!P677:T677)=5,'Angaben KH-Standort'!$D$26,"")</f>
        <v/>
      </c>
      <c r="B659" t="str">
        <f>IF(SUM('A3.2'!P677:T677)=5,'Angaben KH-Standort'!$D$27,"")</f>
        <v/>
      </c>
      <c r="C659" t="str">
        <f>IF(SUM('A3.2'!P677:T677)=5,'Angaben KH-Standort'!$D$13,"")</f>
        <v/>
      </c>
      <c r="D659" t="str">
        <f>IF(SUM('A3.2'!P677:T677)=5,'A1'!$F672,"")</f>
        <v/>
      </c>
      <c r="E659" t="str">
        <f>IF(SUM('A3.2'!P677:T677)=5,'A3.2'!C677,"")</f>
        <v/>
      </c>
      <c r="F659" t="str">
        <f>IF(SUM('A3.2'!P677:T677)=5,'A3.2'!D677,"")</f>
        <v/>
      </c>
      <c r="G659" s="194" t="str">
        <f>IF(SUM('A3.2'!P677:T677)=5,'A3.2'!E677,"")</f>
        <v/>
      </c>
      <c r="H659" t="str">
        <f>IF(SUM('A3.2'!P677:T677)=5,'A3.2'!F677,"")</f>
        <v/>
      </c>
      <c r="I659" t="str">
        <f>IF(SUM('A3.2'!P677:T677)=5,'A3.2'!G677,"")</f>
        <v/>
      </c>
    </row>
    <row r="660" spans="1:9" x14ac:dyDescent="0.25">
      <c r="A660" t="str">
        <f>IF(SUM('A3.2'!P678:T678)=5,'Angaben KH-Standort'!$D$26,"")</f>
        <v/>
      </c>
      <c r="B660" t="str">
        <f>IF(SUM('A3.2'!P678:T678)=5,'Angaben KH-Standort'!$D$27,"")</f>
        <v/>
      </c>
      <c r="C660" t="str">
        <f>IF(SUM('A3.2'!P678:T678)=5,'Angaben KH-Standort'!$D$13,"")</f>
        <v/>
      </c>
      <c r="D660" t="str">
        <f>IF(SUM('A3.2'!P678:T678)=5,'A1'!$F673,"")</f>
        <v/>
      </c>
      <c r="E660" t="str">
        <f>IF(SUM('A3.2'!P678:T678)=5,'A3.2'!C678,"")</f>
        <v/>
      </c>
      <c r="F660" t="str">
        <f>IF(SUM('A3.2'!P678:T678)=5,'A3.2'!D678,"")</f>
        <v/>
      </c>
      <c r="G660" s="194" t="str">
        <f>IF(SUM('A3.2'!P678:T678)=5,'A3.2'!E678,"")</f>
        <v/>
      </c>
      <c r="H660" t="str">
        <f>IF(SUM('A3.2'!P678:T678)=5,'A3.2'!F678,"")</f>
        <v/>
      </c>
      <c r="I660" t="str">
        <f>IF(SUM('A3.2'!P678:T678)=5,'A3.2'!G678,"")</f>
        <v/>
      </c>
    </row>
    <row r="661" spans="1:9" x14ac:dyDescent="0.25">
      <c r="A661" t="str">
        <f>IF(SUM('A3.2'!P679:T679)=5,'Angaben KH-Standort'!$D$26,"")</f>
        <v/>
      </c>
      <c r="B661" t="str">
        <f>IF(SUM('A3.2'!P679:T679)=5,'Angaben KH-Standort'!$D$27,"")</f>
        <v/>
      </c>
      <c r="C661" t="str">
        <f>IF(SUM('A3.2'!P679:T679)=5,'Angaben KH-Standort'!$D$13,"")</f>
        <v/>
      </c>
      <c r="D661" t="str">
        <f>IF(SUM('A3.2'!P679:T679)=5,'A1'!$F674,"")</f>
        <v/>
      </c>
      <c r="E661" t="str">
        <f>IF(SUM('A3.2'!P679:T679)=5,'A3.2'!C679,"")</f>
        <v/>
      </c>
      <c r="F661" t="str">
        <f>IF(SUM('A3.2'!P679:T679)=5,'A3.2'!D679,"")</f>
        <v/>
      </c>
      <c r="G661" s="194" t="str">
        <f>IF(SUM('A3.2'!P679:T679)=5,'A3.2'!E679,"")</f>
        <v/>
      </c>
      <c r="H661" t="str">
        <f>IF(SUM('A3.2'!P679:T679)=5,'A3.2'!F679,"")</f>
        <v/>
      </c>
      <c r="I661" t="str">
        <f>IF(SUM('A3.2'!P679:T679)=5,'A3.2'!G679,"")</f>
        <v/>
      </c>
    </row>
    <row r="662" spans="1:9" x14ac:dyDescent="0.25">
      <c r="A662" t="str">
        <f>IF(SUM('A3.2'!P680:T680)=5,'Angaben KH-Standort'!$D$26,"")</f>
        <v/>
      </c>
      <c r="B662" t="str">
        <f>IF(SUM('A3.2'!P680:T680)=5,'Angaben KH-Standort'!$D$27,"")</f>
        <v/>
      </c>
      <c r="C662" t="str">
        <f>IF(SUM('A3.2'!P680:T680)=5,'Angaben KH-Standort'!$D$13,"")</f>
        <v/>
      </c>
      <c r="D662" t="str">
        <f>IF(SUM('A3.2'!P680:T680)=5,'A1'!$F675,"")</f>
        <v/>
      </c>
      <c r="E662" t="str">
        <f>IF(SUM('A3.2'!P680:T680)=5,'A3.2'!C680,"")</f>
        <v/>
      </c>
      <c r="F662" t="str">
        <f>IF(SUM('A3.2'!P680:T680)=5,'A3.2'!D680,"")</f>
        <v/>
      </c>
      <c r="G662" s="194" t="str">
        <f>IF(SUM('A3.2'!P680:T680)=5,'A3.2'!E680,"")</f>
        <v/>
      </c>
      <c r="H662" t="str">
        <f>IF(SUM('A3.2'!P680:T680)=5,'A3.2'!F680,"")</f>
        <v/>
      </c>
      <c r="I662" t="str">
        <f>IF(SUM('A3.2'!P680:T680)=5,'A3.2'!G680,"")</f>
        <v/>
      </c>
    </row>
    <row r="663" spans="1:9" x14ac:dyDescent="0.25">
      <c r="A663" t="str">
        <f>IF(SUM('A3.2'!P681:T681)=5,'Angaben KH-Standort'!$D$26,"")</f>
        <v/>
      </c>
      <c r="B663" t="str">
        <f>IF(SUM('A3.2'!P681:T681)=5,'Angaben KH-Standort'!$D$27,"")</f>
        <v/>
      </c>
      <c r="C663" t="str">
        <f>IF(SUM('A3.2'!P681:T681)=5,'Angaben KH-Standort'!$D$13,"")</f>
        <v/>
      </c>
      <c r="D663" t="str">
        <f>IF(SUM('A3.2'!P681:T681)=5,'A1'!$F676,"")</f>
        <v/>
      </c>
      <c r="E663" t="str">
        <f>IF(SUM('A3.2'!P681:T681)=5,'A3.2'!C681,"")</f>
        <v/>
      </c>
      <c r="F663" t="str">
        <f>IF(SUM('A3.2'!P681:T681)=5,'A3.2'!D681,"")</f>
        <v/>
      </c>
      <c r="G663" s="194" t="str">
        <f>IF(SUM('A3.2'!P681:T681)=5,'A3.2'!E681,"")</f>
        <v/>
      </c>
      <c r="H663" t="str">
        <f>IF(SUM('A3.2'!P681:T681)=5,'A3.2'!F681,"")</f>
        <v/>
      </c>
      <c r="I663" t="str">
        <f>IF(SUM('A3.2'!P681:T681)=5,'A3.2'!G681,"")</f>
        <v/>
      </c>
    </row>
    <row r="664" spans="1:9" x14ac:dyDescent="0.25">
      <c r="A664" t="str">
        <f>IF(SUM('A3.2'!P682:T682)=5,'Angaben KH-Standort'!$D$26,"")</f>
        <v/>
      </c>
      <c r="B664" t="str">
        <f>IF(SUM('A3.2'!P682:T682)=5,'Angaben KH-Standort'!$D$27,"")</f>
        <v/>
      </c>
      <c r="C664" t="str">
        <f>IF(SUM('A3.2'!P682:T682)=5,'Angaben KH-Standort'!$D$13,"")</f>
        <v/>
      </c>
      <c r="D664" t="str">
        <f>IF(SUM('A3.2'!P682:T682)=5,'A1'!$F677,"")</f>
        <v/>
      </c>
      <c r="E664" t="str">
        <f>IF(SUM('A3.2'!P682:T682)=5,'A3.2'!C682,"")</f>
        <v/>
      </c>
      <c r="F664" t="str">
        <f>IF(SUM('A3.2'!P682:T682)=5,'A3.2'!D682,"")</f>
        <v/>
      </c>
      <c r="G664" s="194" t="str">
        <f>IF(SUM('A3.2'!P682:T682)=5,'A3.2'!E682,"")</f>
        <v/>
      </c>
      <c r="H664" t="str">
        <f>IF(SUM('A3.2'!P682:T682)=5,'A3.2'!F682,"")</f>
        <v/>
      </c>
      <c r="I664" t="str">
        <f>IF(SUM('A3.2'!P682:T682)=5,'A3.2'!G682,"")</f>
        <v/>
      </c>
    </row>
    <row r="665" spans="1:9" x14ac:dyDescent="0.25">
      <c r="A665" t="str">
        <f>IF(SUM('A3.2'!P683:T683)=5,'Angaben KH-Standort'!$D$26,"")</f>
        <v/>
      </c>
      <c r="B665" t="str">
        <f>IF(SUM('A3.2'!P683:T683)=5,'Angaben KH-Standort'!$D$27,"")</f>
        <v/>
      </c>
      <c r="C665" t="str">
        <f>IF(SUM('A3.2'!P683:T683)=5,'Angaben KH-Standort'!$D$13,"")</f>
        <v/>
      </c>
      <c r="D665" t="str">
        <f>IF(SUM('A3.2'!P683:T683)=5,'A1'!$F678,"")</f>
        <v/>
      </c>
      <c r="E665" t="str">
        <f>IF(SUM('A3.2'!P683:T683)=5,'A3.2'!C683,"")</f>
        <v/>
      </c>
      <c r="F665" t="str">
        <f>IF(SUM('A3.2'!P683:T683)=5,'A3.2'!D683,"")</f>
        <v/>
      </c>
      <c r="G665" s="194" t="str">
        <f>IF(SUM('A3.2'!P683:T683)=5,'A3.2'!E683,"")</f>
        <v/>
      </c>
      <c r="H665" t="str">
        <f>IF(SUM('A3.2'!P683:T683)=5,'A3.2'!F683,"")</f>
        <v/>
      </c>
      <c r="I665" t="str">
        <f>IF(SUM('A3.2'!P683:T683)=5,'A3.2'!G683,"")</f>
        <v/>
      </c>
    </row>
    <row r="666" spans="1:9" x14ac:dyDescent="0.25">
      <c r="A666" t="str">
        <f>IF(SUM('A3.2'!P684:T684)=5,'Angaben KH-Standort'!$D$26,"")</f>
        <v/>
      </c>
      <c r="B666" t="str">
        <f>IF(SUM('A3.2'!P684:T684)=5,'Angaben KH-Standort'!$D$27,"")</f>
        <v/>
      </c>
      <c r="C666" t="str">
        <f>IF(SUM('A3.2'!P684:T684)=5,'Angaben KH-Standort'!$D$13,"")</f>
        <v/>
      </c>
      <c r="D666" t="str">
        <f>IF(SUM('A3.2'!P684:T684)=5,'A1'!$F679,"")</f>
        <v/>
      </c>
      <c r="E666" t="str">
        <f>IF(SUM('A3.2'!P684:T684)=5,'A3.2'!C684,"")</f>
        <v/>
      </c>
      <c r="F666" t="str">
        <f>IF(SUM('A3.2'!P684:T684)=5,'A3.2'!D684,"")</f>
        <v/>
      </c>
      <c r="G666" s="194" t="str">
        <f>IF(SUM('A3.2'!P684:T684)=5,'A3.2'!E684,"")</f>
        <v/>
      </c>
      <c r="H666" t="str">
        <f>IF(SUM('A3.2'!P684:T684)=5,'A3.2'!F684,"")</f>
        <v/>
      </c>
      <c r="I666" t="str">
        <f>IF(SUM('A3.2'!P684:T684)=5,'A3.2'!G684,"")</f>
        <v/>
      </c>
    </row>
    <row r="667" spans="1:9" x14ac:dyDescent="0.25">
      <c r="A667" t="str">
        <f>IF(SUM('A3.2'!P685:T685)=5,'Angaben KH-Standort'!$D$26,"")</f>
        <v/>
      </c>
      <c r="B667" t="str">
        <f>IF(SUM('A3.2'!P685:T685)=5,'Angaben KH-Standort'!$D$27,"")</f>
        <v/>
      </c>
      <c r="C667" t="str">
        <f>IF(SUM('A3.2'!P685:T685)=5,'Angaben KH-Standort'!$D$13,"")</f>
        <v/>
      </c>
      <c r="D667" t="str">
        <f>IF(SUM('A3.2'!P685:T685)=5,'A1'!$F680,"")</f>
        <v/>
      </c>
      <c r="E667" t="str">
        <f>IF(SUM('A3.2'!P685:T685)=5,'A3.2'!C685,"")</f>
        <v/>
      </c>
      <c r="F667" t="str">
        <f>IF(SUM('A3.2'!P685:T685)=5,'A3.2'!D685,"")</f>
        <v/>
      </c>
      <c r="G667" s="194" t="str">
        <f>IF(SUM('A3.2'!P685:T685)=5,'A3.2'!E685,"")</f>
        <v/>
      </c>
      <c r="H667" t="str">
        <f>IF(SUM('A3.2'!P685:T685)=5,'A3.2'!F685,"")</f>
        <v/>
      </c>
      <c r="I667" t="str">
        <f>IF(SUM('A3.2'!P685:T685)=5,'A3.2'!G685,"")</f>
        <v/>
      </c>
    </row>
    <row r="668" spans="1:9" x14ac:dyDescent="0.25">
      <c r="A668" t="str">
        <f>IF(SUM('A3.2'!P686:T686)=5,'Angaben KH-Standort'!$D$26,"")</f>
        <v/>
      </c>
      <c r="B668" t="str">
        <f>IF(SUM('A3.2'!P686:T686)=5,'Angaben KH-Standort'!$D$27,"")</f>
        <v/>
      </c>
      <c r="C668" t="str">
        <f>IF(SUM('A3.2'!P686:T686)=5,'Angaben KH-Standort'!$D$13,"")</f>
        <v/>
      </c>
      <c r="D668" t="str">
        <f>IF(SUM('A3.2'!P686:T686)=5,'A1'!$F681,"")</f>
        <v/>
      </c>
      <c r="E668" t="str">
        <f>IF(SUM('A3.2'!P686:T686)=5,'A3.2'!C686,"")</f>
        <v/>
      </c>
      <c r="F668" t="str">
        <f>IF(SUM('A3.2'!P686:T686)=5,'A3.2'!D686,"")</f>
        <v/>
      </c>
      <c r="G668" s="194" t="str">
        <f>IF(SUM('A3.2'!P686:T686)=5,'A3.2'!E686,"")</f>
        <v/>
      </c>
      <c r="H668" t="str">
        <f>IF(SUM('A3.2'!P686:T686)=5,'A3.2'!F686,"")</f>
        <v/>
      </c>
      <c r="I668" t="str">
        <f>IF(SUM('A3.2'!P686:T686)=5,'A3.2'!G686,"")</f>
        <v/>
      </c>
    </row>
    <row r="669" spans="1:9" x14ac:dyDescent="0.25">
      <c r="A669" t="str">
        <f>IF(SUM('A3.2'!P687:T687)=5,'Angaben KH-Standort'!$D$26,"")</f>
        <v/>
      </c>
      <c r="B669" t="str">
        <f>IF(SUM('A3.2'!P687:T687)=5,'Angaben KH-Standort'!$D$27,"")</f>
        <v/>
      </c>
      <c r="C669" t="str">
        <f>IF(SUM('A3.2'!P687:T687)=5,'Angaben KH-Standort'!$D$13,"")</f>
        <v/>
      </c>
      <c r="D669" t="str">
        <f>IF(SUM('A3.2'!P687:T687)=5,'A1'!$F682,"")</f>
        <v/>
      </c>
      <c r="E669" t="str">
        <f>IF(SUM('A3.2'!P687:T687)=5,'A3.2'!C687,"")</f>
        <v/>
      </c>
      <c r="F669" t="str">
        <f>IF(SUM('A3.2'!P687:T687)=5,'A3.2'!D687,"")</f>
        <v/>
      </c>
      <c r="G669" s="194" t="str">
        <f>IF(SUM('A3.2'!P687:T687)=5,'A3.2'!E687,"")</f>
        <v/>
      </c>
      <c r="H669" t="str">
        <f>IF(SUM('A3.2'!P687:T687)=5,'A3.2'!F687,"")</f>
        <v/>
      </c>
      <c r="I669" t="str">
        <f>IF(SUM('A3.2'!P687:T687)=5,'A3.2'!G687,"")</f>
        <v/>
      </c>
    </row>
    <row r="670" spans="1:9" x14ac:dyDescent="0.25">
      <c r="A670" t="str">
        <f>IF(SUM('A3.2'!P688:T688)=5,'Angaben KH-Standort'!$D$26,"")</f>
        <v/>
      </c>
      <c r="B670" t="str">
        <f>IF(SUM('A3.2'!P688:T688)=5,'Angaben KH-Standort'!$D$27,"")</f>
        <v/>
      </c>
      <c r="C670" t="str">
        <f>IF(SUM('A3.2'!P688:T688)=5,'Angaben KH-Standort'!$D$13,"")</f>
        <v/>
      </c>
      <c r="D670" t="str">
        <f>IF(SUM('A3.2'!P688:T688)=5,'A1'!$F683,"")</f>
        <v/>
      </c>
      <c r="E670" t="str">
        <f>IF(SUM('A3.2'!P688:T688)=5,'A3.2'!C688,"")</f>
        <v/>
      </c>
      <c r="F670" t="str">
        <f>IF(SUM('A3.2'!P688:T688)=5,'A3.2'!D688,"")</f>
        <v/>
      </c>
      <c r="G670" s="194" t="str">
        <f>IF(SUM('A3.2'!P688:T688)=5,'A3.2'!E688,"")</f>
        <v/>
      </c>
      <c r="H670" t="str">
        <f>IF(SUM('A3.2'!P688:T688)=5,'A3.2'!F688,"")</f>
        <v/>
      </c>
      <c r="I670" t="str">
        <f>IF(SUM('A3.2'!P688:T688)=5,'A3.2'!G688,"")</f>
        <v/>
      </c>
    </row>
    <row r="671" spans="1:9" x14ac:dyDescent="0.25">
      <c r="A671" t="str">
        <f>IF(SUM('A3.2'!P689:T689)=5,'Angaben KH-Standort'!$D$26,"")</f>
        <v/>
      </c>
      <c r="B671" t="str">
        <f>IF(SUM('A3.2'!P689:T689)=5,'Angaben KH-Standort'!$D$27,"")</f>
        <v/>
      </c>
      <c r="C671" t="str">
        <f>IF(SUM('A3.2'!P689:T689)=5,'Angaben KH-Standort'!$D$13,"")</f>
        <v/>
      </c>
      <c r="D671" t="str">
        <f>IF(SUM('A3.2'!P689:T689)=5,'A1'!$F684,"")</f>
        <v/>
      </c>
      <c r="E671" t="str">
        <f>IF(SUM('A3.2'!P689:T689)=5,'A3.2'!C689,"")</f>
        <v/>
      </c>
      <c r="F671" t="str">
        <f>IF(SUM('A3.2'!P689:T689)=5,'A3.2'!D689,"")</f>
        <v/>
      </c>
      <c r="G671" s="194" t="str">
        <f>IF(SUM('A3.2'!P689:T689)=5,'A3.2'!E689,"")</f>
        <v/>
      </c>
      <c r="H671" t="str">
        <f>IF(SUM('A3.2'!P689:T689)=5,'A3.2'!F689,"")</f>
        <v/>
      </c>
      <c r="I671" t="str">
        <f>IF(SUM('A3.2'!P689:T689)=5,'A3.2'!G689,"")</f>
        <v/>
      </c>
    </row>
    <row r="672" spans="1:9" x14ac:dyDescent="0.25">
      <c r="A672" t="str">
        <f>IF(SUM('A3.2'!P690:T690)=5,'Angaben KH-Standort'!$D$26,"")</f>
        <v/>
      </c>
      <c r="B672" t="str">
        <f>IF(SUM('A3.2'!P690:T690)=5,'Angaben KH-Standort'!$D$27,"")</f>
        <v/>
      </c>
      <c r="C672" t="str">
        <f>IF(SUM('A3.2'!P690:T690)=5,'Angaben KH-Standort'!$D$13,"")</f>
        <v/>
      </c>
      <c r="D672" t="str">
        <f>IF(SUM('A3.2'!P690:T690)=5,'A1'!$F685,"")</f>
        <v/>
      </c>
      <c r="E672" t="str">
        <f>IF(SUM('A3.2'!P690:T690)=5,'A3.2'!C690,"")</f>
        <v/>
      </c>
      <c r="F672" t="str">
        <f>IF(SUM('A3.2'!P690:T690)=5,'A3.2'!D690,"")</f>
        <v/>
      </c>
      <c r="G672" s="194" t="str">
        <f>IF(SUM('A3.2'!P690:T690)=5,'A3.2'!E690,"")</f>
        <v/>
      </c>
      <c r="H672" t="str">
        <f>IF(SUM('A3.2'!P690:T690)=5,'A3.2'!F690,"")</f>
        <v/>
      </c>
      <c r="I672" t="str">
        <f>IF(SUM('A3.2'!P690:T690)=5,'A3.2'!G690,"")</f>
        <v/>
      </c>
    </row>
    <row r="673" spans="1:9" x14ac:dyDescent="0.25">
      <c r="A673" t="str">
        <f>IF(SUM('A3.2'!P691:T691)=5,'Angaben KH-Standort'!$D$26,"")</f>
        <v/>
      </c>
      <c r="B673" t="str">
        <f>IF(SUM('A3.2'!P691:T691)=5,'Angaben KH-Standort'!$D$27,"")</f>
        <v/>
      </c>
      <c r="C673" t="str">
        <f>IF(SUM('A3.2'!P691:T691)=5,'Angaben KH-Standort'!$D$13,"")</f>
        <v/>
      </c>
      <c r="D673" t="str">
        <f>IF(SUM('A3.2'!P691:T691)=5,'A1'!$F686,"")</f>
        <v/>
      </c>
      <c r="E673" t="str">
        <f>IF(SUM('A3.2'!P691:T691)=5,'A3.2'!C691,"")</f>
        <v/>
      </c>
      <c r="F673" t="str">
        <f>IF(SUM('A3.2'!P691:T691)=5,'A3.2'!D691,"")</f>
        <v/>
      </c>
      <c r="G673" s="194" t="str">
        <f>IF(SUM('A3.2'!P691:T691)=5,'A3.2'!E691,"")</f>
        <v/>
      </c>
      <c r="H673" t="str">
        <f>IF(SUM('A3.2'!P691:T691)=5,'A3.2'!F691,"")</f>
        <v/>
      </c>
      <c r="I673" t="str">
        <f>IF(SUM('A3.2'!P691:T691)=5,'A3.2'!G691,"")</f>
        <v/>
      </c>
    </row>
    <row r="674" spans="1:9" x14ac:dyDescent="0.25">
      <c r="A674" t="str">
        <f>IF(SUM('A3.2'!P692:T692)=5,'Angaben KH-Standort'!$D$26,"")</f>
        <v/>
      </c>
      <c r="B674" t="str">
        <f>IF(SUM('A3.2'!P692:T692)=5,'Angaben KH-Standort'!$D$27,"")</f>
        <v/>
      </c>
      <c r="C674" t="str">
        <f>IF(SUM('A3.2'!P692:T692)=5,'Angaben KH-Standort'!$D$13,"")</f>
        <v/>
      </c>
      <c r="D674" t="str">
        <f>IF(SUM('A3.2'!P692:T692)=5,'A1'!$F687,"")</f>
        <v/>
      </c>
      <c r="E674" t="str">
        <f>IF(SUM('A3.2'!P692:T692)=5,'A3.2'!C692,"")</f>
        <v/>
      </c>
      <c r="F674" t="str">
        <f>IF(SUM('A3.2'!P692:T692)=5,'A3.2'!D692,"")</f>
        <v/>
      </c>
      <c r="G674" s="194" t="str">
        <f>IF(SUM('A3.2'!P692:T692)=5,'A3.2'!E692,"")</f>
        <v/>
      </c>
      <c r="H674" t="str">
        <f>IF(SUM('A3.2'!P692:T692)=5,'A3.2'!F692,"")</f>
        <v/>
      </c>
      <c r="I674" t="str">
        <f>IF(SUM('A3.2'!P692:T692)=5,'A3.2'!G692,"")</f>
        <v/>
      </c>
    </row>
    <row r="675" spans="1:9" x14ac:dyDescent="0.25">
      <c r="A675" t="str">
        <f>IF(SUM('A3.2'!P693:T693)=5,'Angaben KH-Standort'!$D$26,"")</f>
        <v/>
      </c>
      <c r="B675" t="str">
        <f>IF(SUM('A3.2'!P693:T693)=5,'Angaben KH-Standort'!$D$27,"")</f>
        <v/>
      </c>
      <c r="C675" t="str">
        <f>IF(SUM('A3.2'!P693:T693)=5,'Angaben KH-Standort'!$D$13,"")</f>
        <v/>
      </c>
      <c r="D675" t="str">
        <f>IF(SUM('A3.2'!P693:T693)=5,'A1'!$F688,"")</f>
        <v/>
      </c>
      <c r="E675" t="str">
        <f>IF(SUM('A3.2'!P693:T693)=5,'A3.2'!C693,"")</f>
        <v/>
      </c>
      <c r="F675" t="str">
        <f>IF(SUM('A3.2'!P693:T693)=5,'A3.2'!D693,"")</f>
        <v/>
      </c>
      <c r="G675" s="194" t="str">
        <f>IF(SUM('A3.2'!P693:T693)=5,'A3.2'!E693,"")</f>
        <v/>
      </c>
      <c r="H675" t="str">
        <f>IF(SUM('A3.2'!P693:T693)=5,'A3.2'!F693,"")</f>
        <v/>
      </c>
      <c r="I675" t="str">
        <f>IF(SUM('A3.2'!P693:T693)=5,'A3.2'!G693,"")</f>
        <v/>
      </c>
    </row>
    <row r="676" spans="1:9" x14ac:dyDescent="0.25">
      <c r="A676" t="str">
        <f>IF(SUM('A3.2'!P694:T694)=5,'Angaben KH-Standort'!$D$26,"")</f>
        <v/>
      </c>
      <c r="B676" t="str">
        <f>IF(SUM('A3.2'!P694:T694)=5,'Angaben KH-Standort'!$D$27,"")</f>
        <v/>
      </c>
      <c r="C676" t="str">
        <f>IF(SUM('A3.2'!P694:T694)=5,'Angaben KH-Standort'!$D$13,"")</f>
        <v/>
      </c>
      <c r="D676" t="str">
        <f>IF(SUM('A3.2'!P694:T694)=5,'A1'!$F689,"")</f>
        <v/>
      </c>
      <c r="E676" t="str">
        <f>IF(SUM('A3.2'!P694:T694)=5,'A3.2'!C694,"")</f>
        <v/>
      </c>
      <c r="F676" t="str">
        <f>IF(SUM('A3.2'!P694:T694)=5,'A3.2'!D694,"")</f>
        <v/>
      </c>
      <c r="G676" s="194" t="str">
        <f>IF(SUM('A3.2'!P694:T694)=5,'A3.2'!E694,"")</f>
        <v/>
      </c>
      <c r="H676" t="str">
        <f>IF(SUM('A3.2'!P694:T694)=5,'A3.2'!F694,"")</f>
        <v/>
      </c>
      <c r="I676" t="str">
        <f>IF(SUM('A3.2'!P694:T694)=5,'A3.2'!G694,"")</f>
        <v/>
      </c>
    </row>
    <row r="677" spans="1:9" x14ac:dyDescent="0.25">
      <c r="A677" t="str">
        <f>IF(SUM('A3.2'!P695:T695)=5,'Angaben KH-Standort'!$D$26,"")</f>
        <v/>
      </c>
      <c r="B677" t="str">
        <f>IF(SUM('A3.2'!P695:T695)=5,'Angaben KH-Standort'!$D$27,"")</f>
        <v/>
      </c>
      <c r="C677" t="str">
        <f>IF(SUM('A3.2'!P695:T695)=5,'Angaben KH-Standort'!$D$13,"")</f>
        <v/>
      </c>
      <c r="D677" t="str">
        <f>IF(SUM('A3.2'!P695:T695)=5,'A1'!$F690,"")</f>
        <v/>
      </c>
      <c r="E677" t="str">
        <f>IF(SUM('A3.2'!P695:T695)=5,'A3.2'!C695,"")</f>
        <v/>
      </c>
      <c r="F677" t="str">
        <f>IF(SUM('A3.2'!P695:T695)=5,'A3.2'!D695,"")</f>
        <v/>
      </c>
      <c r="G677" s="194" t="str">
        <f>IF(SUM('A3.2'!P695:T695)=5,'A3.2'!E695,"")</f>
        <v/>
      </c>
      <c r="H677" t="str">
        <f>IF(SUM('A3.2'!P695:T695)=5,'A3.2'!F695,"")</f>
        <v/>
      </c>
      <c r="I677" t="str">
        <f>IF(SUM('A3.2'!P695:T695)=5,'A3.2'!G695,"")</f>
        <v/>
      </c>
    </row>
    <row r="678" spans="1:9" x14ac:dyDescent="0.25">
      <c r="A678" t="str">
        <f>IF(SUM('A3.2'!P696:T696)=5,'Angaben KH-Standort'!$D$26,"")</f>
        <v/>
      </c>
      <c r="B678" t="str">
        <f>IF(SUM('A3.2'!P696:T696)=5,'Angaben KH-Standort'!$D$27,"")</f>
        <v/>
      </c>
      <c r="C678" t="str">
        <f>IF(SUM('A3.2'!P696:T696)=5,'Angaben KH-Standort'!$D$13,"")</f>
        <v/>
      </c>
      <c r="D678" t="str">
        <f>IF(SUM('A3.2'!P696:T696)=5,'A1'!$F691,"")</f>
        <v/>
      </c>
      <c r="E678" t="str">
        <f>IF(SUM('A3.2'!P696:T696)=5,'A3.2'!C696,"")</f>
        <v/>
      </c>
      <c r="F678" t="str">
        <f>IF(SUM('A3.2'!P696:T696)=5,'A3.2'!D696,"")</f>
        <v/>
      </c>
      <c r="G678" s="194" t="str">
        <f>IF(SUM('A3.2'!P696:T696)=5,'A3.2'!E696,"")</f>
        <v/>
      </c>
      <c r="H678" t="str">
        <f>IF(SUM('A3.2'!P696:T696)=5,'A3.2'!F696,"")</f>
        <v/>
      </c>
      <c r="I678" t="str">
        <f>IF(SUM('A3.2'!P696:T696)=5,'A3.2'!G696,"")</f>
        <v/>
      </c>
    </row>
    <row r="679" spans="1:9" x14ac:dyDescent="0.25">
      <c r="A679" t="str">
        <f>IF(SUM('A3.2'!P697:T697)=5,'Angaben KH-Standort'!$D$26,"")</f>
        <v/>
      </c>
      <c r="B679" t="str">
        <f>IF(SUM('A3.2'!P697:T697)=5,'Angaben KH-Standort'!$D$27,"")</f>
        <v/>
      </c>
      <c r="C679" t="str">
        <f>IF(SUM('A3.2'!P697:T697)=5,'Angaben KH-Standort'!$D$13,"")</f>
        <v/>
      </c>
      <c r="D679" t="str">
        <f>IF(SUM('A3.2'!P697:T697)=5,'A1'!$F692,"")</f>
        <v/>
      </c>
      <c r="E679" t="str">
        <f>IF(SUM('A3.2'!P697:T697)=5,'A3.2'!C697,"")</f>
        <v/>
      </c>
      <c r="F679" t="str">
        <f>IF(SUM('A3.2'!P697:T697)=5,'A3.2'!D697,"")</f>
        <v/>
      </c>
      <c r="G679" s="194" t="str">
        <f>IF(SUM('A3.2'!P697:T697)=5,'A3.2'!E697,"")</f>
        <v/>
      </c>
      <c r="H679" t="str">
        <f>IF(SUM('A3.2'!P697:T697)=5,'A3.2'!F697,"")</f>
        <v/>
      </c>
      <c r="I679" t="str">
        <f>IF(SUM('A3.2'!P697:T697)=5,'A3.2'!G697,"")</f>
        <v/>
      </c>
    </row>
    <row r="680" spans="1:9" x14ac:dyDescent="0.25">
      <c r="A680" t="str">
        <f>IF(SUM('A3.2'!P698:T698)=5,'Angaben KH-Standort'!$D$26,"")</f>
        <v/>
      </c>
      <c r="B680" t="str">
        <f>IF(SUM('A3.2'!P698:T698)=5,'Angaben KH-Standort'!$D$27,"")</f>
        <v/>
      </c>
      <c r="C680" t="str">
        <f>IF(SUM('A3.2'!P698:T698)=5,'Angaben KH-Standort'!$D$13,"")</f>
        <v/>
      </c>
      <c r="D680" t="str">
        <f>IF(SUM('A3.2'!P698:T698)=5,'A1'!$F693,"")</f>
        <v/>
      </c>
      <c r="E680" t="str">
        <f>IF(SUM('A3.2'!P698:T698)=5,'A3.2'!C698,"")</f>
        <v/>
      </c>
      <c r="F680" t="str">
        <f>IF(SUM('A3.2'!P698:T698)=5,'A3.2'!D698,"")</f>
        <v/>
      </c>
      <c r="G680" s="194" t="str">
        <f>IF(SUM('A3.2'!P698:T698)=5,'A3.2'!E698,"")</f>
        <v/>
      </c>
      <c r="H680" t="str">
        <f>IF(SUM('A3.2'!P698:T698)=5,'A3.2'!F698,"")</f>
        <v/>
      </c>
      <c r="I680" t="str">
        <f>IF(SUM('A3.2'!P698:T698)=5,'A3.2'!G698,"")</f>
        <v/>
      </c>
    </row>
    <row r="681" spans="1:9" x14ac:dyDescent="0.25">
      <c r="A681" t="str">
        <f>IF(SUM('A3.2'!P699:T699)=5,'Angaben KH-Standort'!$D$26,"")</f>
        <v/>
      </c>
      <c r="B681" t="str">
        <f>IF(SUM('A3.2'!P699:T699)=5,'Angaben KH-Standort'!$D$27,"")</f>
        <v/>
      </c>
      <c r="C681" t="str">
        <f>IF(SUM('A3.2'!P699:T699)=5,'Angaben KH-Standort'!$D$13,"")</f>
        <v/>
      </c>
      <c r="D681" t="str">
        <f>IF(SUM('A3.2'!P699:T699)=5,'A1'!$F694,"")</f>
        <v/>
      </c>
      <c r="E681" t="str">
        <f>IF(SUM('A3.2'!P699:T699)=5,'A3.2'!C699,"")</f>
        <v/>
      </c>
      <c r="F681" t="str">
        <f>IF(SUM('A3.2'!P699:T699)=5,'A3.2'!D699,"")</f>
        <v/>
      </c>
      <c r="G681" s="194" t="str">
        <f>IF(SUM('A3.2'!P699:T699)=5,'A3.2'!E699,"")</f>
        <v/>
      </c>
      <c r="H681" t="str">
        <f>IF(SUM('A3.2'!P699:T699)=5,'A3.2'!F699,"")</f>
        <v/>
      </c>
      <c r="I681" t="str">
        <f>IF(SUM('A3.2'!P699:T699)=5,'A3.2'!G699,"")</f>
        <v/>
      </c>
    </row>
    <row r="682" spans="1:9" x14ac:dyDescent="0.25">
      <c r="A682" t="str">
        <f>IF(SUM('A3.2'!P700:T700)=5,'Angaben KH-Standort'!$D$26,"")</f>
        <v/>
      </c>
      <c r="B682" t="str">
        <f>IF(SUM('A3.2'!P700:T700)=5,'Angaben KH-Standort'!$D$27,"")</f>
        <v/>
      </c>
      <c r="C682" t="str">
        <f>IF(SUM('A3.2'!P700:T700)=5,'Angaben KH-Standort'!$D$13,"")</f>
        <v/>
      </c>
      <c r="D682" t="str">
        <f>IF(SUM('A3.2'!P700:T700)=5,'A1'!$F695,"")</f>
        <v/>
      </c>
      <c r="E682" t="str">
        <f>IF(SUM('A3.2'!P700:T700)=5,'A3.2'!C700,"")</f>
        <v/>
      </c>
      <c r="F682" t="str">
        <f>IF(SUM('A3.2'!P700:T700)=5,'A3.2'!D700,"")</f>
        <v/>
      </c>
      <c r="G682" s="194" t="str">
        <f>IF(SUM('A3.2'!P700:T700)=5,'A3.2'!E700,"")</f>
        <v/>
      </c>
      <c r="H682" t="str">
        <f>IF(SUM('A3.2'!P700:T700)=5,'A3.2'!F700,"")</f>
        <v/>
      </c>
      <c r="I682" t="str">
        <f>IF(SUM('A3.2'!P700:T700)=5,'A3.2'!G700,"")</f>
        <v/>
      </c>
    </row>
    <row r="683" spans="1:9" x14ac:dyDescent="0.25">
      <c r="A683" t="str">
        <f>IF(SUM('A3.2'!P701:T701)=5,'Angaben KH-Standort'!$D$26,"")</f>
        <v/>
      </c>
      <c r="B683" t="str">
        <f>IF(SUM('A3.2'!P701:T701)=5,'Angaben KH-Standort'!$D$27,"")</f>
        <v/>
      </c>
      <c r="C683" t="str">
        <f>IF(SUM('A3.2'!P701:T701)=5,'Angaben KH-Standort'!$D$13,"")</f>
        <v/>
      </c>
      <c r="D683" t="str">
        <f>IF(SUM('A3.2'!P701:T701)=5,'A1'!$F696,"")</f>
        <v/>
      </c>
      <c r="E683" t="str">
        <f>IF(SUM('A3.2'!P701:T701)=5,'A3.2'!C701,"")</f>
        <v/>
      </c>
      <c r="F683" t="str">
        <f>IF(SUM('A3.2'!P701:T701)=5,'A3.2'!D701,"")</f>
        <v/>
      </c>
      <c r="G683" s="194" t="str">
        <f>IF(SUM('A3.2'!P701:T701)=5,'A3.2'!E701,"")</f>
        <v/>
      </c>
      <c r="H683" t="str">
        <f>IF(SUM('A3.2'!P701:T701)=5,'A3.2'!F701,"")</f>
        <v/>
      </c>
      <c r="I683" t="str">
        <f>IF(SUM('A3.2'!P701:T701)=5,'A3.2'!G701,"")</f>
        <v/>
      </c>
    </row>
    <row r="684" spans="1:9" x14ac:dyDescent="0.25">
      <c r="A684" t="str">
        <f>IF(SUM('A3.2'!P702:T702)=5,'Angaben KH-Standort'!$D$26,"")</f>
        <v/>
      </c>
      <c r="B684" t="str">
        <f>IF(SUM('A3.2'!P702:T702)=5,'Angaben KH-Standort'!$D$27,"")</f>
        <v/>
      </c>
      <c r="C684" t="str">
        <f>IF(SUM('A3.2'!P702:T702)=5,'Angaben KH-Standort'!$D$13,"")</f>
        <v/>
      </c>
      <c r="D684" t="str">
        <f>IF(SUM('A3.2'!P702:T702)=5,'A1'!$F697,"")</f>
        <v/>
      </c>
      <c r="E684" t="str">
        <f>IF(SUM('A3.2'!P702:T702)=5,'A3.2'!C702,"")</f>
        <v/>
      </c>
      <c r="F684" t="str">
        <f>IF(SUM('A3.2'!P702:T702)=5,'A3.2'!D702,"")</f>
        <v/>
      </c>
      <c r="G684" s="194" t="str">
        <f>IF(SUM('A3.2'!P702:T702)=5,'A3.2'!E702,"")</f>
        <v/>
      </c>
      <c r="H684" t="str">
        <f>IF(SUM('A3.2'!P702:T702)=5,'A3.2'!F702,"")</f>
        <v/>
      </c>
      <c r="I684" t="str">
        <f>IF(SUM('A3.2'!P702:T702)=5,'A3.2'!G702,"")</f>
        <v/>
      </c>
    </row>
    <row r="685" spans="1:9" x14ac:dyDescent="0.25">
      <c r="A685" t="str">
        <f>IF(SUM('A3.2'!P703:T703)=5,'Angaben KH-Standort'!$D$26,"")</f>
        <v/>
      </c>
      <c r="B685" t="str">
        <f>IF(SUM('A3.2'!P703:T703)=5,'Angaben KH-Standort'!$D$27,"")</f>
        <v/>
      </c>
      <c r="C685" t="str">
        <f>IF(SUM('A3.2'!P703:T703)=5,'Angaben KH-Standort'!$D$13,"")</f>
        <v/>
      </c>
      <c r="D685" t="str">
        <f>IF(SUM('A3.2'!P703:T703)=5,'A1'!$F698,"")</f>
        <v/>
      </c>
      <c r="E685" t="str">
        <f>IF(SUM('A3.2'!P703:T703)=5,'A3.2'!C703,"")</f>
        <v/>
      </c>
      <c r="F685" t="str">
        <f>IF(SUM('A3.2'!P703:T703)=5,'A3.2'!D703,"")</f>
        <v/>
      </c>
      <c r="G685" s="194" t="str">
        <f>IF(SUM('A3.2'!P703:T703)=5,'A3.2'!E703,"")</f>
        <v/>
      </c>
      <c r="H685" t="str">
        <f>IF(SUM('A3.2'!P703:T703)=5,'A3.2'!F703,"")</f>
        <v/>
      </c>
      <c r="I685" t="str">
        <f>IF(SUM('A3.2'!P703:T703)=5,'A3.2'!G703,"")</f>
        <v/>
      </c>
    </row>
    <row r="686" spans="1:9" x14ac:dyDescent="0.25">
      <c r="A686" t="str">
        <f>IF(SUM('A3.2'!P704:T704)=5,'Angaben KH-Standort'!$D$26,"")</f>
        <v/>
      </c>
      <c r="B686" t="str">
        <f>IF(SUM('A3.2'!P704:T704)=5,'Angaben KH-Standort'!$D$27,"")</f>
        <v/>
      </c>
      <c r="C686" t="str">
        <f>IF(SUM('A3.2'!P704:T704)=5,'Angaben KH-Standort'!$D$13,"")</f>
        <v/>
      </c>
      <c r="D686" t="str">
        <f>IF(SUM('A3.2'!P704:T704)=5,'A1'!$F699,"")</f>
        <v/>
      </c>
      <c r="E686" t="str">
        <f>IF(SUM('A3.2'!P704:T704)=5,'A3.2'!C704,"")</f>
        <v/>
      </c>
      <c r="F686" t="str">
        <f>IF(SUM('A3.2'!P704:T704)=5,'A3.2'!D704,"")</f>
        <v/>
      </c>
      <c r="G686" s="194" t="str">
        <f>IF(SUM('A3.2'!P704:T704)=5,'A3.2'!E704,"")</f>
        <v/>
      </c>
      <c r="H686" t="str">
        <f>IF(SUM('A3.2'!P704:T704)=5,'A3.2'!F704,"")</f>
        <v/>
      </c>
      <c r="I686" t="str">
        <f>IF(SUM('A3.2'!P704:T704)=5,'A3.2'!G704,"")</f>
        <v/>
      </c>
    </row>
    <row r="687" spans="1:9" x14ac:dyDescent="0.25">
      <c r="A687" t="str">
        <f>IF(SUM('A3.2'!P705:T705)=5,'Angaben KH-Standort'!$D$26,"")</f>
        <v/>
      </c>
      <c r="B687" t="str">
        <f>IF(SUM('A3.2'!P705:T705)=5,'Angaben KH-Standort'!$D$27,"")</f>
        <v/>
      </c>
      <c r="C687" t="str">
        <f>IF(SUM('A3.2'!P705:T705)=5,'Angaben KH-Standort'!$D$13,"")</f>
        <v/>
      </c>
      <c r="D687" t="str">
        <f>IF(SUM('A3.2'!P705:T705)=5,'A1'!$F700,"")</f>
        <v/>
      </c>
      <c r="E687" t="str">
        <f>IF(SUM('A3.2'!P705:T705)=5,'A3.2'!C705,"")</f>
        <v/>
      </c>
      <c r="F687" t="str">
        <f>IF(SUM('A3.2'!P705:T705)=5,'A3.2'!D705,"")</f>
        <v/>
      </c>
      <c r="G687" s="194" t="str">
        <f>IF(SUM('A3.2'!P705:T705)=5,'A3.2'!E705,"")</f>
        <v/>
      </c>
      <c r="H687" t="str">
        <f>IF(SUM('A3.2'!P705:T705)=5,'A3.2'!F705,"")</f>
        <v/>
      </c>
      <c r="I687" t="str">
        <f>IF(SUM('A3.2'!P705:T705)=5,'A3.2'!G705,"")</f>
        <v/>
      </c>
    </row>
    <row r="688" spans="1:9" x14ac:dyDescent="0.25">
      <c r="A688" t="str">
        <f>IF(SUM('A3.2'!P706:T706)=5,'Angaben KH-Standort'!$D$26,"")</f>
        <v/>
      </c>
      <c r="B688" t="str">
        <f>IF(SUM('A3.2'!P706:T706)=5,'Angaben KH-Standort'!$D$27,"")</f>
        <v/>
      </c>
      <c r="C688" t="str">
        <f>IF(SUM('A3.2'!P706:T706)=5,'Angaben KH-Standort'!$D$13,"")</f>
        <v/>
      </c>
      <c r="D688" t="str">
        <f>IF(SUM('A3.2'!P706:T706)=5,'A1'!$F701,"")</f>
        <v/>
      </c>
      <c r="E688" t="str">
        <f>IF(SUM('A3.2'!P706:T706)=5,'A3.2'!C706,"")</f>
        <v/>
      </c>
      <c r="F688" t="str">
        <f>IF(SUM('A3.2'!P706:T706)=5,'A3.2'!D706,"")</f>
        <v/>
      </c>
      <c r="G688" s="194" t="str">
        <f>IF(SUM('A3.2'!P706:T706)=5,'A3.2'!E706,"")</f>
        <v/>
      </c>
      <c r="H688" t="str">
        <f>IF(SUM('A3.2'!P706:T706)=5,'A3.2'!F706,"")</f>
        <v/>
      </c>
      <c r="I688" t="str">
        <f>IF(SUM('A3.2'!P706:T706)=5,'A3.2'!G706,"")</f>
        <v/>
      </c>
    </row>
    <row r="689" spans="1:9" x14ac:dyDescent="0.25">
      <c r="A689" t="str">
        <f>IF(SUM('A3.2'!P707:T707)=5,'Angaben KH-Standort'!$D$26,"")</f>
        <v/>
      </c>
      <c r="B689" t="str">
        <f>IF(SUM('A3.2'!P707:T707)=5,'Angaben KH-Standort'!$D$27,"")</f>
        <v/>
      </c>
      <c r="C689" t="str">
        <f>IF(SUM('A3.2'!P707:T707)=5,'Angaben KH-Standort'!$D$13,"")</f>
        <v/>
      </c>
      <c r="D689" t="str">
        <f>IF(SUM('A3.2'!P707:T707)=5,'A1'!$F702,"")</f>
        <v/>
      </c>
      <c r="E689" t="str">
        <f>IF(SUM('A3.2'!P707:T707)=5,'A3.2'!C707,"")</f>
        <v/>
      </c>
      <c r="F689" t="str">
        <f>IF(SUM('A3.2'!P707:T707)=5,'A3.2'!D707,"")</f>
        <v/>
      </c>
      <c r="G689" s="194" t="str">
        <f>IF(SUM('A3.2'!P707:T707)=5,'A3.2'!E707,"")</f>
        <v/>
      </c>
      <c r="H689" t="str">
        <f>IF(SUM('A3.2'!P707:T707)=5,'A3.2'!F707,"")</f>
        <v/>
      </c>
      <c r="I689" t="str">
        <f>IF(SUM('A3.2'!P707:T707)=5,'A3.2'!G707,"")</f>
        <v/>
      </c>
    </row>
    <row r="690" spans="1:9" x14ac:dyDescent="0.25">
      <c r="A690" t="str">
        <f>IF(SUM('A3.2'!P708:T708)=5,'Angaben KH-Standort'!$D$26,"")</f>
        <v/>
      </c>
      <c r="B690" t="str">
        <f>IF(SUM('A3.2'!P708:T708)=5,'Angaben KH-Standort'!$D$27,"")</f>
        <v/>
      </c>
      <c r="C690" t="str">
        <f>IF(SUM('A3.2'!P708:T708)=5,'Angaben KH-Standort'!$D$13,"")</f>
        <v/>
      </c>
      <c r="D690" t="str">
        <f>IF(SUM('A3.2'!P708:T708)=5,'A1'!$F703,"")</f>
        <v/>
      </c>
      <c r="E690" t="str">
        <f>IF(SUM('A3.2'!P708:T708)=5,'A3.2'!C708,"")</f>
        <v/>
      </c>
      <c r="F690" t="str">
        <f>IF(SUM('A3.2'!P708:T708)=5,'A3.2'!D708,"")</f>
        <v/>
      </c>
      <c r="G690" s="194" t="str">
        <f>IF(SUM('A3.2'!P708:T708)=5,'A3.2'!E708,"")</f>
        <v/>
      </c>
      <c r="H690" t="str">
        <f>IF(SUM('A3.2'!P708:T708)=5,'A3.2'!F708,"")</f>
        <v/>
      </c>
      <c r="I690" t="str">
        <f>IF(SUM('A3.2'!P708:T708)=5,'A3.2'!G708,"")</f>
        <v/>
      </c>
    </row>
    <row r="691" spans="1:9" x14ac:dyDescent="0.25">
      <c r="A691" t="str">
        <f>IF(SUM('A3.2'!P709:T709)=5,'Angaben KH-Standort'!$D$26,"")</f>
        <v/>
      </c>
      <c r="B691" t="str">
        <f>IF(SUM('A3.2'!P709:T709)=5,'Angaben KH-Standort'!$D$27,"")</f>
        <v/>
      </c>
      <c r="C691" t="str">
        <f>IF(SUM('A3.2'!P709:T709)=5,'Angaben KH-Standort'!$D$13,"")</f>
        <v/>
      </c>
      <c r="D691" t="str">
        <f>IF(SUM('A3.2'!P709:T709)=5,'A1'!$F704,"")</f>
        <v/>
      </c>
      <c r="E691" t="str">
        <f>IF(SUM('A3.2'!P709:T709)=5,'A3.2'!C709,"")</f>
        <v/>
      </c>
      <c r="F691" t="str">
        <f>IF(SUM('A3.2'!P709:T709)=5,'A3.2'!D709,"")</f>
        <v/>
      </c>
      <c r="G691" s="194" t="str">
        <f>IF(SUM('A3.2'!P709:T709)=5,'A3.2'!E709,"")</f>
        <v/>
      </c>
      <c r="H691" t="str">
        <f>IF(SUM('A3.2'!P709:T709)=5,'A3.2'!F709,"")</f>
        <v/>
      </c>
      <c r="I691" t="str">
        <f>IF(SUM('A3.2'!P709:T709)=5,'A3.2'!G709,"")</f>
        <v/>
      </c>
    </row>
    <row r="692" spans="1:9" x14ac:dyDescent="0.25">
      <c r="A692" t="str">
        <f>IF(SUM('A3.2'!P710:T710)=5,'Angaben KH-Standort'!$D$26,"")</f>
        <v/>
      </c>
      <c r="B692" t="str">
        <f>IF(SUM('A3.2'!P710:T710)=5,'Angaben KH-Standort'!$D$27,"")</f>
        <v/>
      </c>
      <c r="C692" t="str">
        <f>IF(SUM('A3.2'!P710:T710)=5,'Angaben KH-Standort'!$D$13,"")</f>
        <v/>
      </c>
      <c r="D692" t="str">
        <f>IF(SUM('A3.2'!P710:T710)=5,'A1'!$F705,"")</f>
        <v/>
      </c>
      <c r="E692" t="str">
        <f>IF(SUM('A3.2'!P710:T710)=5,'A3.2'!C710,"")</f>
        <v/>
      </c>
      <c r="F692" t="str">
        <f>IF(SUM('A3.2'!P710:T710)=5,'A3.2'!D710,"")</f>
        <v/>
      </c>
      <c r="G692" s="194" t="str">
        <f>IF(SUM('A3.2'!P710:T710)=5,'A3.2'!E710,"")</f>
        <v/>
      </c>
      <c r="H692" t="str">
        <f>IF(SUM('A3.2'!P710:T710)=5,'A3.2'!F710,"")</f>
        <v/>
      </c>
      <c r="I692" t="str">
        <f>IF(SUM('A3.2'!P710:T710)=5,'A3.2'!G710,"")</f>
        <v/>
      </c>
    </row>
    <row r="693" spans="1:9" x14ac:dyDescent="0.25">
      <c r="A693" t="str">
        <f>IF(SUM('A3.2'!P711:T711)=5,'Angaben KH-Standort'!$D$26,"")</f>
        <v/>
      </c>
      <c r="B693" t="str">
        <f>IF(SUM('A3.2'!P711:T711)=5,'Angaben KH-Standort'!$D$27,"")</f>
        <v/>
      </c>
      <c r="C693" t="str">
        <f>IF(SUM('A3.2'!P711:T711)=5,'Angaben KH-Standort'!$D$13,"")</f>
        <v/>
      </c>
      <c r="D693" t="str">
        <f>IF(SUM('A3.2'!P711:T711)=5,'A1'!$F706,"")</f>
        <v/>
      </c>
      <c r="E693" t="str">
        <f>IF(SUM('A3.2'!P711:T711)=5,'A3.2'!C711,"")</f>
        <v/>
      </c>
      <c r="F693" t="str">
        <f>IF(SUM('A3.2'!P711:T711)=5,'A3.2'!D711,"")</f>
        <v/>
      </c>
      <c r="G693" s="194" t="str">
        <f>IF(SUM('A3.2'!P711:T711)=5,'A3.2'!E711,"")</f>
        <v/>
      </c>
      <c r="H693" t="str">
        <f>IF(SUM('A3.2'!P711:T711)=5,'A3.2'!F711,"")</f>
        <v/>
      </c>
      <c r="I693" t="str">
        <f>IF(SUM('A3.2'!P711:T711)=5,'A3.2'!G711,"")</f>
        <v/>
      </c>
    </row>
    <row r="694" spans="1:9" x14ac:dyDescent="0.25">
      <c r="A694" t="str">
        <f>IF(SUM('A3.2'!P712:T712)=5,'Angaben KH-Standort'!$D$26,"")</f>
        <v/>
      </c>
      <c r="B694" t="str">
        <f>IF(SUM('A3.2'!P712:T712)=5,'Angaben KH-Standort'!$D$27,"")</f>
        <v/>
      </c>
      <c r="C694" t="str">
        <f>IF(SUM('A3.2'!P712:T712)=5,'Angaben KH-Standort'!$D$13,"")</f>
        <v/>
      </c>
      <c r="D694" t="str">
        <f>IF(SUM('A3.2'!P712:T712)=5,'A1'!$F707,"")</f>
        <v/>
      </c>
      <c r="E694" t="str">
        <f>IF(SUM('A3.2'!P712:T712)=5,'A3.2'!C712,"")</f>
        <v/>
      </c>
      <c r="F694" t="str">
        <f>IF(SUM('A3.2'!P712:T712)=5,'A3.2'!D712,"")</f>
        <v/>
      </c>
      <c r="G694" s="194" t="str">
        <f>IF(SUM('A3.2'!P712:T712)=5,'A3.2'!E712,"")</f>
        <v/>
      </c>
      <c r="H694" t="str">
        <f>IF(SUM('A3.2'!P712:T712)=5,'A3.2'!F712,"")</f>
        <v/>
      </c>
      <c r="I694" t="str">
        <f>IF(SUM('A3.2'!P712:T712)=5,'A3.2'!G712,"")</f>
        <v/>
      </c>
    </row>
    <row r="695" spans="1:9" x14ac:dyDescent="0.25">
      <c r="A695" t="str">
        <f>IF(SUM('A3.2'!P713:T713)=5,'Angaben KH-Standort'!$D$26,"")</f>
        <v/>
      </c>
      <c r="B695" t="str">
        <f>IF(SUM('A3.2'!P713:T713)=5,'Angaben KH-Standort'!$D$27,"")</f>
        <v/>
      </c>
      <c r="C695" t="str">
        <f>IF(SUM('A3.2'!P713:T713)=5,'Angaben KH-Standort'!$D$13,"")</f>
        <v/>
      </c>
      <c r="D695" t="str">
        <f>IF(SUM('A3.2'!P713:T713)=5,'A1'!$F708,"")</f>
        <v/>
      </c>
      <c r="E695" t="str">
        <f>IF(SUM('A3.2'!P713:T713)=5,'A3.2'!C713,"")</f>
        <v/>
      </c>
      <c r="F695" t="str">
        <f>IF(SUM('A3.2'!P713:T713)=5,'A3.2'!D713,"")</f>
        <v/>
      </c>
      <c r="G695" s="194" t="str">
        <f>IF(SUM('A3.2'!P713:T713)=5,'A3.2'!E713,"")</f>
        <v/>
      </c>
      <c r="H695" t="str">
        <f>IF(SUM('A3.2'!P713:T713)=5,'A3.2'!F713,"")</f>
        <v/>
      </c>
      <c r="I695" t="str">
        <f>IF(SUM('A3.2'!P713:T713)=5,'A3.2'!G713,"")</f>
        <v/>
      </c>
    </row>
    <row r="696" spans="1:9" x14ac:dyDescent="0.25">
      <c r="A696" t="str">
        <f>IF(SUM('A3.2'!P714:T714)=5,'Angaben KH-Standort'!$D$26,"")</f>
        <v/>
      </c>
      <c r="B696" t="str">
        <f>IF(SUM('A3.2'!P714:T714)=5,'Angaben KH-Standort'!$D$27,"")</f>
        <v/>
      </c>
      <c r="C696" t="str">
        <f>IF(SUM('A3.2'!P714:T714)=5,'Angaben KH-Standort'!$D$13,"")</f>
        <v/>
      </c>
      <c r="D696" t="str">
        <f>IF(SUM('A3.2'!P714:T714)=5,'A1'!$F709,"")</f>
        <v/>
      </c>
      <c r="E696" t="str">
        <f>IF(SUM('A3.2'!P714:T714)=5,'A3.2'!C714,"")</f>
        <v/>
      </c>
      <c r="F696" t="str">
        <f>IF(SUM('A3.2'!P714:T714)=5,'A3.2'!D714,"")</f>
        <v/>
      </c>
      <c r="G696" s="194" t="str">
        <f>IF(SUM('A3.2'!P714:T714)=5,'A3.2'!E714,"")</f>
        <v/>
      </c>
      <c r="H696" t="str">
        <f>IF(SUM('A3.2'!P714:T714)=5,'A3.2'!F714,"")</f>
        <v/>
      </c>
      <c r="I696" t="str">
        <f>IF(SUM('A3.2'!P714:T714)=5,'A3.2'!G714,"")</f>
        <v/>
      </c>
    </row>
    <row r="697" spans="1:9" x14ac:dyDescent="0.25">
      <c r="A697" t="str">
        <f>IF(SUM('A3.2'!P715:T715)=5,'Angaben KH-Standort'!$D$26,"")</f>
        <v/>
      </c>
      <c r="B697" t="str">
        <f>IF(SUM('A3.2'!P715:T715)=5,'Angaben KH-Standort'!$D$27,"")</f>
        <v/>
      </c>
      <c r="C697" t="str">
        <f>IF(SUM('A3.2'!P715:T715)=5,'Angaben KH-Standort'!$D$13,"")</f>
        <v/>
      </c>
      <c r="D697" t="str">
        <f>IF(SUM('A3.2'!P715:T715)=5,'A1'!$F710,"")</f>
        <v/>
      </c>
      <c r="E697" t="str">
        <f>IF(SUM('A3.2'!P715:T715)=5,'A3.2'!C715,"")</f>
        <v/>
      </c>
      <c r="F697" t="str">
        <f>IF(SUM('A3.2'!P715:T715)=5,'A3.2'!D715,"")</f>
        <v/>
      </c>
      <c r="G697" s="194" t="str">
        <f>IF(SUM('A3.2'!P715:T715)=5,'A3.2'!E715,"")</f>
        <v/>
      </c>
      <c r="H697" t="str">
        <f>IF(SUM('A3.2'!P715:T715)=5,'A3.2'!F715,"")</f>
        <v/>
      </c>
      <c r="I697" t="str">
        <f>IF(SUM('A3.2'!P715:T715)=5,'A3.2'!G715,"")</f>
        <v/>
      </c>
    </row>
    <row r="698" spans="1:9" x14ac:dyDescent="0.25">
      <c r="A698" t="str">
        <f>IF(SUM('A3.2'!P716:T716)=5,'Angaben KH-Standort'!$D$26,"")</f>
        <v/>
      </c>
      <c r="B698" t="str">
        <f>IF(SUM('A3.2'!P716:T716)=5,'Angaben KH-Standort'!$D$27,"")</f>
        <v/>
      </c>
      <c r="C698" t="str">
        <f>IF(SUM('A3.2'!P716:T716)=5,'Angaben KH-Standort'!$D$13,"")</f>
        <v/>
      </c>
      <c r="D698" t="str">
        <f>IF(SUM('A3.2'!P716:T716)=5,'A1'!$F711,"")</f>
        <v/>
      </c>
      <c r="E698" t="str">
        <f>IF(SUM('A3.2'!P716:T716)=5,'A3.2'!C716,"")</f>
        <v/>
      </c>
      <c r="F698" t="str">
        <f>IF(SUM('A3.2'!P716:T716)=5,'A3.2'!D716,"")</f>
        <v/>
      </c>
      <c r="G698" s="194" t="str">
        <f>IF(SUM('A3.2'!P716:T716)=5,'A3.2'!E716,"")</f>
        <v/>
      </c>
      <c r="H698" t="str">
        <f>IF(SUM('A3.2'!P716:T716)=5,'A3.2'!F716,"")</f>
        <v/>
      </c>
      <c r="I698" t="str">
        <f>IF(SUM('A3.2'!P716:T716)=5,'A3.2'!G716,"")</f>
        <v/>
      </c>
    </row>
    <row r="699" spans="1:9" x14ac:dyDescent="0.25">
      <c r="A699" t="str">
        <f>IF(SUM('A3.2'!P717:T717)=5,'Angaben KH-Standort'!$D$26,"")</f>
        <v/>
      </c>
      <c r="B699" t="str">
        <f>IF(SUM('A3.2'!P717:T717)=5,'Angaben KH-Standort'!$D$27,"")</f>
        <v/>
      </c>
      <c r="C699" t="str">
        <f>IF(SUM('A3.2'!P717:T717)=5,'Angaben KH-Standort'!$D$13,"")</f>
        <v/>
      </c>
      <c r="D699" t="str">
        <f>IF(SUM('A3.2'!P717:T717)=5,'A1'!$F712,"")</f>
        <v/>
      </c>
      <c r="E699" t="str">
        <f>IF(SUM('A3.2'!P717:T717)=5,'A3.2'!C717,"")</f>
        <v/>
      </c>
      <c r="F699" t="str">
        <f>IF(SUM('A3.2'!P717:T717)=5,'A3.2'!D717,"")</f>
        <v/>
      </c>
      <c r="G699" s="194" t="str">
        <f>IF(SUM('A3.2'!P717:T717)=5,'A3.2'!E717,"")</f>
        <v/>
      </c>
      <c r="H699" t="str">
        <f>IF(SUM('A3.2'!P717:T717)=5,'A3.2'!F717,"")</f>
        <v/>
      </c>
      <c r="I699" t="str">
        <f>IF(SUM('A3.2'!P717:T717)=5,'A3.2'!G717,"")</f>
        <v/>
      </c>
    </row>
    <row r="700" spans="1:9" x14ac:dyDescent="0.25">
      <c r="A700" t="str">
        <f>IF(SUM('A3.2'!P718:T718)=5,'Angaben KH-Standort'!$D$26,"")</f>
        <v/>
      </c>
      <c r="B700" t="str">
        <f>IF(SUM('A3.2'!P718:T718)=5,'Angaben KH-Standort'!$D$27,"")</f>
        <v/>
      </c>
      <c r="C700" t="str">
        <f>IF(SUM('A3.2'!P718:T718)=5,'Angaben KH-Standort'!$D$13,"")</f>
        <v/>
      </c>
      <c r="D700" t="str">
        <f>IF(SUM('A3.2'!P718:T718)=5,'A1'!$F713,"")</f>
        <v/>
      </c>
      <c r="E700" t="str">
        <f>IF(SUM('A3.2'!P718:T718)=5,'A3.2'!C718,"")</f>
        <v/>
      </c>
      <c r="F700" t="str">
        <f>IF(SUM('A3.2'!P718:T718)=5,'A3.2'!D718,"")</f>
        <v/>
      </c>
      <c r="G700" s="194" t="str">
        <f>IF(SUM('A3.2'!P718:T718)=5,'A3.2'!E718,"")</f>
        <v/>
      </c>
      <c r="H700" t="str">
        <f>IF(SUM('A3.2'!P718:T718)=5,'A3.2'!F718,"")</f>
        <v/>
      </c>
      <c r="I700" t="str">
        <f>IF(SUM('A3.2'!P718:T718)=5,'A3.2'!G718,"")</f>
        <v/>
      </c>
    </row>
    <row r="701" spans="1:9" x14ac:dyDescent="0.25">
      <c r="A701" t="str">
        <f>IF(SUM('A3.2'!P719:T719)=5,'Angaben KH-Standort'!$D$26,"")</f>
        <v/>
      </c>
      <c r="B701" t="str">
        <f>IF(SUM('A3.2'!P719:T719)=5,'Angaben KH-Standort'!$D$27,"")</f>
        <v/>
      </c>
      <c r="C701" t="str">
        <f>IF(SUM('A3.2'!P719:T719)=5,'Angaben KH-Standort'!$D$13,"")</f>
        <v/>
      </c>
      <c r="D701" t="str">
        <f>IF(SUM('A3.2'!P719:T719)=5,'A1'!$F714,"")</f>
        <v/>
      </c>
      <c r="E701" t="str">
        <f>IF(SUM('A3.2'!P719:T719)=5,'A3.2'!C719,"")</f>
        <v/>
      </c>
      <c r="F701" t="str">
        <f>IF(SUM('A3.2'!P719:T719)=5,'A3.2'!D719,"")</f>
        <v/>
      </c>
      <c r="G701" s="194" t="str">
        <f>IF(SUM('A3.2'!P719:T719)=5,'A3.2'!E719,"")</f>
        <v/>
      </c>
      <c r="H701" t="str">
        <f>IF(SUM('A3.2'!P719:T719)=5,'A3.2'!F719,"")</f>
        <v/>
      </c>
      <c r="I701" t="str">
        <f>IF(SUM('A3.2'!P719:T719)=5,'A3.2'!G719,"")</f>
        <v/>
      </c>
    </row>
    <row r="702" spans="1:9" x14ac:dyDescent="0.25">
      <c r="A702" t="str">
        <f>IF(SUM('A3.2'!P720:T720)=5,'Angaben KH-Standort'!$D$26,"")</f>
        <v/>
      </c>
      <c r="B702" t="str">
        <f>IF(SUM('A3.2'!P720:T720)=5,'Angaben KH-Standort'!$D$27,"")</f>
        <v/>
      </c>
      <c r="C702" t="str">
        <f>IF(SUM('A3.2'!P720:T720)=5,'Angaben KH-Standort'!$D$13,"")</f>
        <v/>
      </c>
      <c r="D702" t="str">
        <f>IF(SUM('A3.2'!P720:T720)=5,'A1'!$F715,"")</f>
        <v/>
      </c>
      <c r="E702" t="str">
        <f>IF(SUM('A3.2'!P720:T720)=5,'A3.2'!C720,"")</f>
        <v/>
      </c>
      <c r="F702" t="str">
        <f>IF(SUM('A3.2'!P720:T720)=5,'A3.2'!D720,"")</f>
        <v/>
      </c>
      <c r="G702" s="194" t="str">
        <f>IF(SUM('A3.2'!P720:T720)=5,'A3.2'!E720,"")</f>
        <v/>
      </c>
      <c r="H702" t="str">
        <f>IF(SUM('A3.2'!P720:T720)=5,'A3.2'!F720,"")</f>
        <v/>
      </c>
      <c r="I702" t="str">
        <f>IF(SUM('A3.2'!P720:T720)=5,'A3.2'!G720,"")</f>
        <v/>
      </c>
    </row>
    <row r="703" spans="1:9" x14ac:dyDescent="0.25">
      <c r="A703" t="str">
        <f>IF(SUM('A3.2'!P721:T721)=5,'Angaben KH-Standort'!$D$26,"")</f>
        <v/>
      </c>
      <c r="B703" t="str">
        <f>IF(SUM('A3.2'!P721:T721)=5,'Angaben KH-Standort'!$D$27,"")</f>
        <v/>
      </c>
      <c r="C703" t="str">
        <f>IF(SUM('A3.2'!P721:T721)=5,'Angaben KH-Standort'!$D$13,"")</f>
        <v/>
      </c>
      <c r="D703" t="str">
        <f>IF(SUM('A3.2'!P721:T721)=5,'A1'!$F716,"")</f>
        <v/>
      </c>
      <c r="E703" t="str">
        <f>IF(SUM('A3.2'!P721:T721)=5,'A3.2'!C721,"")</f>
        <v/>
      </c>
      <c r="F703" t="str">
        <f>IF(SUM('A3.2'!P721:T721)=5,'A3.2'!D721,"")</f>
        <v/>
      </c>
      <c r="G703" s="194" t="str">
        <f>IF(SUM('A3.2'!P721:T721)=5,'A3.2'!E721,"")</f>
        <v/>
      </c>
      <c r="H703" t="str">
        <f>IF(SUM('A3.2'!P721:T721)=5,'A3.2'!F721,"")</f>
        <v/>
      </c>
      <c r="I703" t="str">
        <f>IF(SUM('A3.2'!P721:T721)=5,'A3.2'!G721,"")</f>
        <v/>
      </c>
    </row>
    <row r="704" spans="1:9" x14ac:dyDescent="0.25">
      <c r="A704" t="str">
        <f>IF(SUM('A3.2'!P722:T722)=5,'Angaben KH-Standort'!$D$26,"")</f>
        <v/>
      </c>
      <c r="B704" t="str">
        <f>IF(SUM('A3.2'!P722:T722)=5,'Angaben KH-Standort'!$D$27,"")</f>
        <v/>
      </c>
      <c r="C704" t="str">
        <f>IF(SUM('A3.2'!P722:T722)=5,'Angaben KH-Standort'!$D$13,"")</f>
        <v/>
      </c>
      <c r="D704" t="str">
        <f>IF(SUM('A3.2'!P722:T722)=5,'A1'!$F717,"")</f>
        <v/>
      </c>
      <c r="E704" t="str">
        <f>IF(SUM('A3.2'!P722:T722)=5,'A3.2'!C722,"")</f>
        <v/>
      </c>
      <c r="F704" t="str">
        <f>IF(SUM('A3.2'!P722:T722)=5,'A3.2'!D722,"")</f>
        <v/>
      </c>
      <c r="G704" s="194" t="str">
        <f>IF(SUM('A3.2'!P722:T722)=5,'A3.2'!E722,"")</f>
        <v/>
      </c>
      <c r="H704" t="str">
        <f>IF(SUM('A3.2'!P722:T722)=5,'A3.2'!F722,"")</f>
        <v/>
      </c>
      <c r="I704" t="str">
        <f>IF(SUM('A3.2'!P722:T722)=5,'A3.2'!G722,"")</f>
        <v/>
      </c>
    </row>
    <row r="705" spans="1:9" x14ac:dyDescent="0.25">
      <c r="A705" t="str">
        <f>IF(SUM('A3.2'!P723:T723)=5,'Angaben KH-Standort'!$D$26,"")</f>
        <v/>
      </c>
      <c r="B705" t="str">
        <f>IF(SUM('A3.2'!P723:T723)=5,'Angaben KH-Standort'!$D$27,"")</f>
        <v/>
      </c>
      <c r="C705" t="str">
        <f>IF(SUM('A3.2'!P723:T723)=5,'Angaben KH-Standort'!$D$13,"")</f>
        <v/>
      </c>
      <c r="D705" t="str">
        <f>IF(SUM('A3.2'!P723:T723)=5,'A1'!$F718,"")</f>
        <v/>
      </c>
      <c r="E705" t="str">
        <f>IF(SUM('A3.2'!P723:T723)=5,'A3.2'!C723,"")</f>
        <v/>
      </c>
      <c r="F705" t="str">
        <f>IF(SUM('A3.2'!P723:T723)=5,'A3.2'!D723,"")</f>
        <v/>
      </c>
      <c r="G705" s="194" t="str">
        <f>IF(SUM('A3.2'!P723:T723)=5,'A3.2'!E723,"")</f>
        <v/>
      </c>
      <c r="H705" t="str">
        <f>IF(SUM('A3.2'!P723:T723)=5,'A3.2'!F723,"")</f>
        <v/>
      </c>
      <c r="I705" t="str">
        <f>IF(SUM('A3.2'!P723:T723)=5,'A3.2'!G723,"")</f>
        <v/>
      </c>
    </row>
    <row r="706" spans="1:9" x14ac:dyDescent="0.25">
      <c r="A706" t="str">
        <f>IF(SUM('A3.2'!P724:T724)=5,'Angaben KH-Standort'!$D$26,"")</f>
        <v/>
      </c>
      <c r="B706" t="str">
        <f>IF(SUM('A3.2'!P724:T724)=5,'Angaben KH-Standort'!$D$27,"")</f>
        <v/>
      </c>
      <c r="C706" t="str">
        <f>IF(SUM('A3.2'!P724:T724)=5,'Angaben KH-Standort'!$D$13,"")</f>
        <v/>
      </c>
      <c r="D706" t="str">
        <f>IF(SUM('A3.2'!P724:T724)=5,'A1'!$F719,"")</f>
        <v/>
      </c>
      <c r="E706" t="str">
        <f>IF(SUM('A3.2'!P724:T724)=5,'A3.2'!C724,"")</f>
        <v/>
      </c>
      <c r="F706" t="str">
        <f>IF(SUM('A3.2'!P724:T724)=5,'A3.2'!D724,"")</f>
        <v/>
      </c>
      <c r="G706" s="194" t="str">
        <f>IF(SUM('A3.2'!P724:T724)=5,'A3.2'!E724,"")</f>
        <v/>
      </c>
      <c r="H706" t="str">
        <f>IF(SUM('A3.2'!P724:T724)=5,'A3.2'!F724,"")</f>
        <v/>
      </c>
      <c r="I706" t="str">
        <f>IF(SUM('A3.2'!P724:T724)=5,'A3.2'!G724,"")</f>
        <v/>
      </c>
    </row>
    <row r="707" spans="1:9" x14ac:dyDescent="0.25">
      <c r="A707" t="str">
        <f>IF(SUM('A3.2'!P725:T725)=5,'Angaben KH-Standort'!$D$26,"")</f>
        <v/>
      </c>
      <c r="B707" t="str">
        <f>IF(SUM('A3.2'!P725:T725)=5,'Angaben KH-Standort'!$D$27,"")</f>
        <v/>
      </c>
      <c r="C707" t="str">
        <f>IF(SUM('A3.2'!P725:T725)=5,'Angaben KH-Standort'!$D$13,"")</f>
        <v/>
      </c>
      <c r="D707" t="str">
        <f>IF(SUM('A3.2'!P725:T725)=5,'A1'!$F720,"")</f>
        <v/>
      </c>
      <c r="E707" t="str">
        <f>IF(SUM('A3.2'!P725:T725)=5,'A3.2'!C725,"")</f>
        <v/>
      </c>
      <c r="F707" t="str">
        <f>IF(SUM('A3.2'!P725:T725)=5,'A3.2'!D725,"")</f>
        <v/>
      </c>
      <c r="G707" s="194" t="str">
        <f>IF(SUM('A3.2'!P725:T725)=5,'A3.2'!E725,"")</f>
        <v/>
      </c>
      <c r="H707" t="str">
        <f>IF(SUM('A3.2'!P725:T725)=5,'A3.2'!F725,"")</f>
        <v/>
      </c>
      <c r="I707" t="str">
        <f>IF(SUM('A3.2'!P725:T725)=5,'A3.2'!G725,"")</f>
        <v/>
      </c>
    </row>
    <row r="708" spans="1:9" x14ac:dyDescent="0.25">
      <c r="A708" t="str">
        <f>IF(SUM('A3.2'!P726:T726)=5,'Angaben KH-Standort'!$D$26,"")</f>
        <v/>
      </c>
      <c r="B708" t="str">
        <f>IF(SUM('A3.2'!P726:T726)=5,'Angaben KH-Standort'!$D$27,"")</f>
        <v/>
      </c>
      <c r="C708" t="str">
        <f>IF(SUM('A3.2'!P726:T726)=5,'Angaben KH-Standort'!$D$13,"")</f>
        <v/>
      </c>
      <c r="D708" t="str">
        <f>IF(SUM('A3.2'!P726:T726)=5,'A1'!$F721,"")</f>
        <v/>
      </c>
      <c r="E708" t="str">
        <f>IF(SUM('A3.2'!P726:T726)=5,'A3.2'!C726,"")</f>
        <v/>
      </c>
      <c r="F708" t="str">
        <f>IF(SUM('A3.2'!P726:T726)=5,'A3.2'!D726,"")</f>
        <v/>
      </c>
      <c r="G708" s="194" t="str">
        <f>IF(SUM('A3.2'!P726:T726)=5,'A3.2'!E726,"")</f>
        <v/>
      </c>
      <c r="H708" t="str">
        <f>IF(SUM('A3.2'!P726:T726)=5,'A3.2'!F726,"")</f>
        <v/>
      </c>
      <c r="I708" t="str">
        <f>IF(SUM('A3.2'!P726:T726)=5,'A3.2'!G726,"")</f>
        <v/>
      </c>
    </row>
    <row r="709" spans="1:9" x14ac:dyDescent="0.25">
      <c r="A709" t="str">
        <f>IF(SUM('A3.2'!P727:T727)=5,'Angaben KH-Standort'!$D$26,"")</f>
        <v/>
      </c>
      <c r="B709" t="str">
        <f>IF(SUM('A3.2'!P727:T727)=5,'Angaben KH-Standort'!$D$27,"")</f>
        <v/>
      </c>
      <c r="C709" t="str">
        <f>IF(SUM('A3.2'!P727:T727)=5,'Angaben KH-Standort'!$D$13,"")</f>
        <v/>
      </c>
      <c r="D709" t="str">
        <f>IF(SUM('A3.2'!P727:T727)=5,'A1'!$F722,"")</f>
        <v/>
      </c>
      <c r="E709" t="str">
        <f>IF(SUM('A3.2'!P727:T727)=5,'A3.2'!C727,"")</f>
        <v/>
      </c>
      <c r="F709" t="str">
        <f>IF(SUM('A3.2'!P727:T727)=5,'A3.2'!D727,"")</f>
        <v/>
      </c>
      <c r="G709" s="194" t="str">
        <f>IF(SUM('A3.2'!P727:T727)=5,'A3.2'!E727,"")</f>
        <v/>
      </c>
      <c r="H709" t="str">
        <f>IF(SUM('A3.2'!P727:T727)=5,'A3.2'!F727,"")</f>
        <v/>
      </c>
      <c r="I709" t="str">
        <f>IF(SUM('A3.2'!P727:T727)=5,'A3.2'!G727,"")</f>
        <v/>
      </c>
    </row>
    <row r="710" spans="1:9" x14ac:dyDescent="0.25">
      <c r="A710" t="str">
        <f>IF(SUM('A3.2'!P728:T728)=5,'Angaben KH-Standort'!$D$26,"")</f>
        <v/>
      </c>
      <c r="B710" t="str">
        <f>IF(SUM('A3.2'!P728:T728)=5,'Angaben KH-Standort'!$D$27,"")</f>
        <v/>
      </c>
      <c r="C710" t="str">
        <f>IF(SUM('A3.2'!P728:T728)=5,'Angaben KH-Standort'!$D$13,"")</f>
        <v/>
      </c>
      <c r="D710" t="str">
        <f>IF(SUM('A3.2'!P728:T728)=5,'A1'!$F723,"")</f>
        <v/>
      </c>
      <c r="E710" t="str">
        <f>IF(SUM('A3.2'!P728:T728)=5,'A3.2'!C728,"")</f>
        <v/>
      </c>
      <c r="F710" t="str">
        <f>IF(SUM('A3.2'!P728:T728)=5,'A3.2'!D728,"")</f>
        <v/>
      </c>
      <c r="G710" s="194" t="str">
        <f>IF(SUM('A3.2'!P728:T728)=5,'A3.2'!E728,"")</f>
        <v/>
      </c>
      <c r="H710" t="str">
        <f>IF(SUM('A3.2'!P728:T728)=5,'A3.2'!F728,"")</f>
        <v/>
      </c>
      <c r="I710" t="str">
        <f>IF(SUM('A3.2'!P728:T728)=5,'A3.2'!G728,"")</f>
        <v/>
      </c>
    </row>
    <row r="711" spans="1:9" x14ac:dyDescent="0.25">
      <c r="A711" t="str">
        <f>IF(SUM('A3.2'!P729:T729)=5,'Angaben KH-Standort'!$D$26,"")</f>
        <v/>
      </c>
      <c r="B711" t="str">
        <f>IF(SUM('A3.2'!P729:T729)=5,'Angaben KH-Standort'!$D$27,"")</f>
        <v/>
      </c>
      <c r="C711" t="str">
        <f>IF(SUM('A3.2'!P729:T729)=5,'Angaben KH-Standort'!$D$13,"")</f>
        <v/>
      </c>
      <c r="D711" t="str">
        <f>IF(SUM('A3.2'!P729:T729)=5,'A1'!$F724,"")</f>
        <v/>
      </c>
      <c r="E711" t="str">
        <f>IF(SUM('A3.2'!P729:T729)=5,'A3.2'!C729,"")</f>
        <v/>
      </c>
      <c r="F711" t="str">
        <f>IF(SUM('A3.2'!P729:T729)=5,'A3.2'!D729,"")</f>
        <v/>
      </c>
      <c r="G711" s="194" t="str">
        <f>IF(SUM('A3.2'!P729:T729)=5,'A3.2'!E729,"")</f>
        <v/>
      </c>
      <c r="H711" t="str">
        <f>IF(SUM('A3.2'!P729:T729)=5,'A3.2'!F729,"")</f>
        <v/>
      </c>
      <c r="I711" t="str">
        <f>IF(SUM('A3.2'!P729:T729)=5,'A3.2'!G729,"")</f>
        <v/>
      </c>
    </row>
    <row r="712" spans="1:9" x14ac:dyDescent="0.25">
      <c r="A712" t="str">
        <f>IF(SUM('A3.2'!P730:T730)=5,'Angaben KH-Standort'!$D$26,"")</f>
        <v/>
      </c>
      <c r="B712" t="str">
        <f>IF(SUM('A3.2'!P730:T730)=5,'Angaben KH-Standort'!$D$27,"")</f>
        <v/>
      </c>
      <c r="C712" t="str">
        <f>IF(SUM('A3.2'!P730:T730)=5,'Angaben KH-Standort'!$D$13,"")</f>
        <v/>
      </c>
      <c r="D712" t="str">
        <f>IF(SUM('A3.2'!P730:T730)=5,'A1'!$F725,"")</f>
        <v/>
      </c>
      <c r="E712" t="str">
        <f>IF(SUM('A3.2'!P730:T730)=5,'A3.2'!C730,"")</f>
        <v/>
      </c>
      <c r="F712" t="str">
        <f>IF(SUM('A3.2'!P730:T730)=5,'A3.2'!D730,"")</f>
        <v/>
      </c>
      <c r="G712" s="194" t="str">
        <f>IF(SUM('A3.2'!P730:T730)=5,'A3.2'!E730,"")</f>
        <v/>
      </c>
      <c r="H712" t="str">
        <f>IF(SUM('A3.2'!P730:T730)=5,'A3.2'!F730,"")</f>
        <v/>
      </c>
      <c r="I712" t="str">
        <f>IF(SUM('A3.2'!P730:T730)=5,'A3.2'!G730,"")</f>
        <v/>
      </c>
    </row>
    <row r="713" spans="1:9" x14ac:dyDescent="0.25">
      <c r="A713" t="str">
        <f>IF(SUM('A3.2'!P731:T731)=5,'Angaben KH-Standort'!$D$26,"")</f>
        <v/>
      </c>
      <c r="B713" t="str">
        <f>IF(SUM('A3.2'!P731:T731)=5,'Angaben KH-Standort'!$D$27,"")</f>
        <v/>
      </c>
      <c r="C713" t="str">
        <f>IF(SUM('A3.2'!P731:T731)=5,'Angaben KH-Standort'!$D$13,"")</f>
        <v/>
      </c>
      <c r="D713" t="str">
        <f>IF(SUM('A3.2'!P731:T731)=5,'A1'!$F726,"")</f>
        <v/>
      </c>
      <c r="E713" t="str">
        <f>IF(SUM('A3.2'!P731:T731)=5,'A3.2'!C731,"")</f>
        <v/>
      </c>
      <c r="F713" t="str">
        <f>IF(SUM('A3.2'!P731:T731)=5,'A3.2'!D731,"")</f>
        <v/>
      </c>
      <c r="G713" s="194" t="str">
        <f>IF(SUM('A3.2'!P731:T731)=5,'A3.2'!E731,"")</f>
        <v/>
      </c>
      <c r="H713" t="str">
        <f>IF(SUM('A3.2'!P731:T731)=5,'A3.2'!F731,"")</f>
        <v/>
      </c>
      <c r="I713" t="str">
        <f>IF(SUM('A3.2'!P731:T731)=5,'A3.2'!G731,"")</f>
        <v/>
      </c>
    </row>
    <row r="714" spans="1:9" x14ac:dyDescent="0.25">
      <c r="A714" t="str">
        <f>IF(SUM('A3.2'!P732:T732)=5,'Angaben KH-Standort'!$D$26,"")</f>
        <v/>
      </c>
      <c r="B714" t="str">
        <f>IF(SUM('A3.2'!P732:T732)=5,'Angaben KH-Standort'!$D$27,"")</f>
        <v/>
      </c>
      <c r="C714" t="str">
        <f>IF(SUM('A3.2'!P732:T732)=5,'Angaben KH-Standort'!$D$13,"")</f>
        <v/>
      </c>
      <c r="D714" t="str">
        <f>IF(SUM('A3.2'!P732:T732)=5,'A1'!$F727,"")</f>
        <v/>
      </c>
      <c r="E714" t="str">
        <f>IF(SUM('A3.2'!P732:T732)=5,'A3.2'!C732,"")</f>
        <v/>
      </c>
      <c r="F714" t="str">
        <f>IF(SUM('A3.2'!P732:T732)=5,'A3.2'!D732,"")</f>
        <v/>
      </c>
      <c r="G714" s="194" t="str">
        <f>IF(SUM('A3.2'!P732:T732)=5,'A3.2'!E732,"")</f>
        <v/>
      </c>
      <c r="H714" t="str">
        <f>IF(SUM('A3.2'!P732:T732)=5,'A3.2'!F732,"")</f>
        <v/>
      </c>
      <c r="I714" t="str">
        <f>IF(SUM('A3.2'!P732:T732)=5,'A3.2'!G732,"")</f>
        <v/>
      </c>
    </row>
    <row r="715" spans="1:9" x14ac:dyDescent="0.25">
      <c r="A715" t="str">
        <f>IF(SUM('A3.2'!P733:T733)=5,'Angaben KH-Standort'!$D$26,"")</f>
        <v/>
      </c>
      <c r="B715" t="str">
        <f>IF(SUM('A3.2'!P733:T733)=5,'Angaben KH-Standort'!$D$27,"")</f>
        <v/>
      </c>
      <c r="C715" t="str">
        <f>IF(SUM('A3.2'!P733:T733)=5,'Angaben KH-Standort'!$D$13,"")</f>
        <v/>
      </c>
      <c r="D715" t="str">
        <f>IF(SUM('A3.2'!P733:T733)=5,'A1'!$F728,"")</f>
        <v/>
      </c>
      <c r="E715" t="str">
        <f>IF(SUM('A3.2'!P733:T733)=5,'A3.2'!C733,"")</f>
        <v/>
      </c>
      <c r="F715" t="str">
        <f>IF(SUM('A3.2'!P733:T733)=5,'A3.2'!D733,"")</f>
        <v/>
      </c>
      <c r="G715" s="194" t="str">
        <f>IF(SUM('A3.2'!P733:T733)=5,'A3.2'!E733,"")</f>
        <v/>
      </c>
      <c r="H715" t="str">
        <f>IF(SUM('A3.2'!P733:T733)=5,'A3.2'!F733,"")</f>
        <v/>
      </c>
      <c r="I715" t="str">
        <f>IF(SUM('A3.2'!P733:T733)=5,'A3.2'!G733,"")</f>
        <v/>
      </c>
    </row>
    <row r="716" spans="1:9" x14ac:dyDescent="0.25">
      <c r="A716" t="str">
        <f>IF(SUM('A3.2'!P734:T734)=5,'Angaben KH-Standort'!$D$26,"")</f>
        <v/>
      </c>
      <c r="B716" t="str">
        <f>IF(SUM('A3.2'!P734:T734)=5,'Angaben KH-Standort'!$D$27,"")</f>
        <v/>
      </c>
      <c r="C716" t="str">
        <f>IF(SUM('A3.2'!P734:T734)=5,'Angaben KH-Standort'!$D$13,"")</f>
        <v/>
      </c>
      <c r="D716" t="str">
        <f>IF(SUM('A3.2'!P734:T734)=5,'A1'!$F729,"")</f>
        <v/>
      </c>
      <c r="E716" t="str">
        <f>IF(SUM('A3.2'!P734:T734)=5,'A3.2'!C734,"")</f>
        <v/>
      </c>
      <c r="F716" t="str">
        <f>IF(SUM('A3.2'!P734:T734)=5,'A3.2'!D734,"")</f>
        <v/>
      </c>
      <c r="G716" s="194" t="str">
        <f>IF(SUM('A3.2'!P734:T734)=5,'A3.2'!E734,"")</f>
        <v/>
      </c>
      <c r="H716" t="str">
        <f>IF(SUM('A3.2'!P734:T734)=5,'A3.2'!F734,"")</f>
        <v/>
      </c>
      <c r="I716" t="str">
        <f>IF(SUM('A3.2'!P734:T734)=5,'A3.2'!G734,"")</f>
        <v/>
      </c>
    </row>
    <row r="717" spans="1:9" x14ac:dyDescent="0.25">
      <c r="A717" t="str">
        <f>IF(SUM('A3.2'!P735:T735)=5,'Angaben KH-Standort'!$D$26,"")</f>
        <v/>
      </c>
      <c r="B717" t="str">
        <f>IF(SUM('A3.2'!P735:T735)=5,'Angaben KH-Standort'!$D$27,"")</f>
        <v/>
      </c>
      <c r="C717" t="str">
        <f>IF(SUM('A3.2'!P735:T735)=5,'Angaben KH-Standort'!$D$13,"")</f>
        <v/>
      </c>
      <c r="D717" t="str">
        <f>IF(SUM('A3.2'!P735:T735)=5,'A1'!$F730,"")</f>
        <v/>
      </c>
      <c r="E717" t="str">
        <f>IF(SUM('A3.2'!P735:T735)=5,'A3.2'!C735,"")</f>
        <v/>
      </c>
      <c r="F717" t="str">
        <f>IF(SUM('A3.2'!P735:T735)=5,'A3.2'!D735,"")</f>
        <v/>
      </c>
      <c r="G717" s="194" t="str">
        <f>IF(SUM('A3.2'!P735:T735)=5,'A3.2'!E735,"")</f>
        <v/>
      </c>
      <c r="H717" t="str">
        <f>IF(SUM('A3.2'!P735:T735)=5,'A3.2'!F735,"")</f>
        <v/>
      </c>
      <c r="I717" t="str">
        <f>IF(SUM('A3.2'!P735:T735)=5,'A3.2'!G735,"")</f>
        <v/>
      </c>
    </row>
    <row r="718" spans="1:9" x14ac:dyDescent="0.25">
      <c r="A718" t="str">
        <f>IF(SUM('A3.2'!P736:T736)=5,'Angaben KH-Standort'!$D$26,"")</f>
        <v/>
      </c>
      <c r="B718" t="str">
        <f>IF(SUM('A3.2'!P736:T736)=5,'Angaben KH-Standort'!$D$27,"")</f>
        <v/>
      </c>
      <c r="C718" t="str">
        <f>IF(SUM('A3.2'!P736:T736)=5,'Angaben KH-Standort'!$D$13,"")</f>
        <v/>
      </c>
      <c r="D718" t="str">
        <f>IF(SUM('A3.2'!P736:T736)=5,'A1'!$F731,"")</f>
        <v/>
      </c>
      <c r="E718" t="str">
        <f>IF(SUM('A3.2'!P736:T736)=5,'A3.2'!C736,"")</f>
        <v/>
      </c>
      <c r="F718" t="str">
        <f>IF(SUM('A3.2'!P736:T736)=5,'A3.2'!D736,"")</f>
        <v/>
      </c>
      <c r="G718" s="194" t="str">
        <f>IF(SUM('A3.2'!P736:T736)=5,'A3.2'!E736,"")</f>
        <v/>
      </c>
      <c r="H718" t="str">
        <f>IF(SUM('A3.2'!P736:T736)=5,'A3.2'!F736,"")</f>
        <v/>
      </c>
      <c r="I718" t="str">
        <f>IF(SUM('A3.2'!P736:T736)=5,'A3.2'!G736,"")</f>
        <v/>
      </c>
    </row>
    <row r="719" spans="1:9" x14ac:dyDescent="0.25">
      <c r="A719" t="str">
        <f>IF(SUM('A3.2'!P737:T737)=5,'Angaben KH-Standort'!$D$26,"")</f>
        <v/>
      </c>
      <c r="B719" t="str">
        <f>IF(SUM('A3.2'!P737:T737)=5,'Angaben KH-Standort'!$D$27,"")</f>
        <v/>
      </c>
      <c r="C719" t="str">
        <f>IF(SUM('A3.2'!P737:T737)=5,'Angaben KH-Standort'!$D$13,"")</f>
        <v/>
      </c>
      <c r="D719" t="str">
        <f>IF(SUM('A3.2'!P737:T737)=5,'A1'!$F732,"")</f>
        <v/>
      </c>
      <c r="E719" t="str">
        <f>IF(SUM('A3.2'!P737:T737)=5,'A3.2'!C737,"")</f>
        <v/>
      </c>
      <c r="F719" t="str">
        <f>IF(SUM('A3.2'!P737:T737)=5,'A3.2'!D737,"")</f>
        <v/>
      </c>
      <c r="G719" s="194" t="str">
        <f>IF(SUM('A3.2'!P737:T737)=5,'A3.2'!E737,"")</f>
        <v/>
      </c>
      <c r="H719" t="str">
        <f>IF(SUM('A3.2'!P737:T737)=5,'A3.2'!F737,"")</f>
        <v/>
      </c>
      <c r="I719" t="str">
        <f>IF(SUM('A3.2'!P737:T737)=5,'A3.2'!G737,"")</f>
        <v/>
      </c>
    </row>
    <row r="720" spans="1:9" x14ac:dyDescent="0.25">
      <c r="A720" t="str">
        <f>IF(SUM('A3.2'!P738:T738)=5,'Angaben KH-Standort'!$D$26,"")</f>
        <v/>
      </c>
      <c r="B720" t="str">
        <f>IF(SUM('A3.2'!P738:T738)=5,'Angaben KH-Standort'!$D$27,"")</f>
        <v/>
      </c>
      <c r="C720" t="str">
        <f>IF(SUM('A3.2'!P738:T738)=5,'Angaben KH-Standort'!$D$13,"")</f>
        <v/>
      </c>
      <c r="D720" t="str">
        <f>IF(SUM('A3.2'!P738:T738)=5,'A1'!$F733,"")</f>
        <v/>
      </c>
      <c r="E720" t="str">
        <f>IF(SUM('A3.2'!P738:T738)=5,'A3.2'!C738,"")</f>
        <v/>
      </c>
      <c r="F720" t="str">
        <f>IF(SUM('A3.2'!P738:T738)=5,'A3.2'!D738,"")</f>
        <v/>
      </c>
      <c r="G720" s="194" t="str">
        <f>IF(SUM('A3.2'!P738:T738)=5,'A3.2'!E738,"")</f>
        <v/>
      </c>
      <c r="H720" t="str">
        <f>IF(SUM('A3.2'!P738:T738)=5,'A3.2'!F738,"")</f>
        <v/>
      </c>
      <c r="I720" t="str">
        <f>IF(SUM('A3.2'!P738:T738)=5,'A3.2'!G738,"")</f>
        <v/>
      </c>
    </row>
    <row r="721" spans="1:9" x14ac:dyDescent="0.25">
      <c r="A721" t="str">
        <f>IF(SUM('A3.2'!P739:T739)=5,'Angaben KH-Standort'!$D$26,"")</f>
        <v/>
      </c>
      <c r="B721" t="str">
        <f>IF(SUM('A3.2'!P739:T739)=5,'Angaben KH-Standort'!$D$27,"")</f>
        <v/>
      </c>
      <c r="C721" t="str">
        <f>IF(SUM('A3.2'!P739:T739)=5,'Angaben KH-Standort'!$D$13,"")</f>
        <v/>
      </c>
      <c r="D721" t="str">
        <f>IF(SUM('A3.2'!P739:T739)=5,'A1'!$F734,"")</f>
        <v/>
      </c>
      <c r="E721" t="str">
        <f>IF(SUM('A3.2'!P739:T739)=5,'A3.2'!C739,"")</f>
        <v/>
      </c>
      <c r="F721" t="str">
        <f>IF(SUM('A3.2'!P739:T739)=5,'A3.2'!D739,"")</f>
        <v/>
      </c>
      <c r="G721" s="194" t="str">
        <f>IF(SUM('A3.2'!P739:T739)=5,'A3.2'!E739,"")</f>
        <v/>
      </c>
      <c r="H721" t="str">
        <f>IF(SUM('A3.2'!P739:T739)=5,'A3.2'!F739,"")</f>
        <v/>
      </c>
      <c r="I721" t="str">
        <f>IF(SUM('A3.2'!P739:T739)=5,'A3.2'!G739,"")</f>
        <v/>
      </c>
    </row>
    <row r="722" spans="1:9" x14ac:dyDescent="0.25">
      <c r="A722" t="str">
        <f>IF(SUM('A3.2'!P740:T740)=5,'Angaben KH-Standort'!$D$26,"")</f>
        <v/>
      </c>
      <c r="B722" t="str">
        <f>IF(SUM('A3.2'!P740:T740)=5,'Angaben KH-Standort'!$D$27,"")</f>
        <v/>
      </c>
      <c r="C722" t="str">
        <f>IF(SUM('A3.2'!P740:T740)=5,'Angaben KH-Standort'!$D$13,"")</f>
        <v/>
      </c>
      <c r="D722" t="str">
        <f>IF(SUM('A3.2'!P740:T740)=5,'A1'!$F735,"")</f>
        <v/>
      </c>
      <c r="E722" t="str">
        <f>IF(SUM('A3.2'!P740:T740)=5,'A3.2'!C740,"")</f>
        <v/>
      </c>
      <c r="F722" t="str">
        <f>IF(SUM('A3.2'!P740:T740)=5,'A3.2'!D740,"")</f>
        <v/>
      </c>
      <c r="G722" s="194" t="str">
        <f>IF(SUM('A3.2'!P740:T740)=5,'A3.2'!E740,"")</f>
        <v/>
      </c>
      <c r="H722" t="str">
        <f>IF(SUM('A3.2'!P740:T740)=5,'A3.2'!F740,"")</f>
        <v/>
      </c>
      <c r="I722" t="str">
        <f>IF(SUM('A3.2'!P740:T740)=5,'A3.2'!G740,"")</f>
        <v/>
      </c>
    </row>
    <row r="723" spans="1:9" x14ac:dyDescent="0.25">
      <c r="A723" t="str">
        <f>IF(SUM('A3.2'!P741:T741)=5,'Angaben KH-Standort'!$D$26,"")</f>
        <v/>
      </c>
      <c r="B723" t="str">
        <f>IF(SUM('A3.2'!P741:T741)=5,'Angaben KH-Standort'!$D$27,"")</f>
        <v/>
      </c>
      <c r="C723" t="str">
        <f>IF(SUM('A3.2'!P741:T741)=5,'Angaben KH-Standort'!$D$13,"")</f>
        <v/>
      </c>
      <c r="D723" t="str">
        <f>IF(SUM('A3.2'!P741:T741)=5,'A1'!$F736,"")</f>
        <v/>
      </c>
      <c r="E723" t="str">
        <f>IF(SUM('A3.2'!P741:T741)=5,'A3.2'!C741,"")</f>
        <v/>
      </c>
      <c r="F723" t="str">
        <f>IF(SUM('A3.2'!P741:T741)=5,'A3.2'!D741,"")</f>
        <v/>
      </c>
      <c r="G723" s="194" t="str">
        <f>IF(SUM('A3.2'!P741:T741)=5,'A3.2'!E741,"")</f>
        <v/>
      </c>
      <c r="H723" t="str">
        <f>IF(SUM('A3.2'!P741:T741)=5,'A3.2'!F741,"")</f>
        <v/>
      </c>
      <c r="I723" t="str">
        <f>IF(SUM('A3.2'!P741:T741)=5,'A3.2'!G741,"")</f>
        <v/>
      </c>
    </row>
    <row r="724" spans="1:9" x14ac:dyDescent="0.25">
      <c r="A724" t="str">
        <f>IF(SUM('A3.2'!P742:T742)=5,'Angaben KH-Standort'!$D$26,"")</f>
        <v/>
      </c>
      <c r="B724" t="str">
        <f>IF(SUM('A3.2'!P742:T742)=5,'Angaben KH-Standort'!$D$27,"")</f>
        <v/>
      </c>
      <c r="C724" t="str">
        <f>IF(SUM('A3.2'!P742:T742)=5,'Angaben KH-Standort'!$D$13,"")</f>
        <v/>
      </c>
      <c r="D724" t="str">
        <f>IF(SUM('A3.2'!P742:T742)=5,'A1'!$F737,"")</f>
        <v/>
      </c>
      <c r="E724" t="str">
        <f>IF(SUM('A3.2'!P742:T742)=5,'A3.2'!C742,"")</f>
        <v/>
      </c>
      <c r="F724" t="str">
        <f>IF(SUM('A3.2'!P742:T742)=5,'A3.2'!D742,"")</f>
        <v/>
      </c>
      <c r="G724" s="194" t="str">
        <f>IF(SUM('A3.2'!P742:T742)=5,'A3.2'!E742,"")</f>
        <v/>
      </c>
      <c r="H724" t="str">
        <f>IF(SUM('A3.2'!P742:T742)=5,'A3.2'!F742,"")</f>
        <v/>
      </c>
      <c r="I724" t="str">
        <f>IF(SUM('A3.2'!P742:T742)=5,'A3.2'!G742,"")</f>
        <v/>
      </c>
    </row>
    <row r="725" spans="1:9" x14ac:dyDescent="0.25">
      <c r="A725" t="str">
        <f>IF(SUM('A3.2'!P743:T743)=5,'Angaben KH-Standort'!$D$26,"")</f>
        <v/>
      </c>
      <c r="B725" t="str">
        <f>IF(SUM('A3.2'!P743:T743)=5,'Angaben KH-Standort'!$D$27,"")</f>
        <v/>
      </c>
      <c r="C725" t="str">
        <f>IF(SUM('A3.2'!P743:T743)=5,'Angaben KH-Standort'!$D$13,"")</f>
        <v/>
      </c>
      <c r="D725" t="str">
        <f>IF(SUM('A3.2'!P743:T743)=5,'A1'!$F738,"")</f>
        <v/>
      </c>
      <c r="E725" t="str">
        <f>IF(SUM('A3.2'!P743:T743)=5,'A3.2'!C743,"")</f>
        <v/>
      </c>
      <c r="F725" t="str">
        <f>IF(SUM('A3.2'!P743:T743)=5,'A3.2'!D743,"")</f>
        <v/>
      </c>
      <c r="G725" s="194" t="str">
        <f>IF(SUM('A3.2'!P743:T743)=5,'A3.2'!E743,"")</f>
        <v/>
      </c>
      <c r="H725" t="str">
        <f>IF(SUM('A3.2'!P743:T743)=5,'A3.2'!F743,"")</f>
        <v/>
      </c>
      <c r="I725" t="str">
        <f>IF(SUM('A3.2'!P743:T743)=5,'A3.2'!G743,"")</f>
        <v/>
      </c>
    </row>
    <row r="726" spans="1:9" x14ac:dyDescent="0.25">
      <c r="A726" t="str">
        <f>IF(SUM('A3.2'!P744:T744)=5,'Angaben KH-Standort'!$D$26,"")</f>
        <v/>
      </c>
      <c r="B726" t="str">
        <f>IF(SUM('A3.2'!P744:T744)=5,'Angaben KH-Standort'!$D$27,"")</f>
        <v/>
      </c>
      <c r="C726" t="str">
        <f>IF(SUM('A3.2'!P744:T744)=5,'Angaben KH-Standort'!$D$13,"")</f>
        <v/>
      </c>
      <c r="D726" t="str">
        <f>IF(SUM('A3.2'!P744:T744)=5,'A1'!$F739,"")</f>
        <v/>
      </c>
      <c r="E726" t="str">
        <f>IF(SUM('A3.2'!P744:T744)=5,'A3.2'!C744,"")</f>
        <v/>
      </c>
      <c r="F726" t="str">
        <f>IF(SUM('A3.2'!P744:T744)=5,'A3.2'!D744,"")</f>
        <v/>
      </c>
      <c r="G726" s="194" t="str">
        <f>IF(SUM('A3.2'!P744:T744)=5,'A3.2'!E744,"")</f>
        <v/>
      </c>
      <c r="H726" t="str">
        <f>IF(SUM('A3.2'!P744:T744)=5,'A3.2'!F744,"")</f>
        <v/>
      </c>
      <c r="I726" t="str">
        <f>IF(SUM('A3.2'!P744:T744)=5,'A3.2'!G744,"")</f>
        <v/>
      </c>
    </row>
    <row r="727" spans="1:9" x14ac:dyDescent="0.25">
      <c r="A727" t="str">
        <f>IF(SUM('A3.2'!P745:T745)=5,'Angaben KH-Standort'!$D$26,"")</f>
        <v/>
      </c>
      <c r="B727" t="str">
        <f>IF(SUM('A3.2'!P745:T745)=5,'Angaben KH-Standort'!$D$27,"")</f>
        <v/>
      </c>
      <c r="C727" t="str">
        <f>IF(SUM('A3.2'!P745:T745)=5,'Angaben KH-Standort'!$D$13,"")</f>
        <v/>
      </c>
      <c r="D727" t="str">
        <f>IF(SUM('A3.2'!P745:T745)=5,'A1'!$F740,"")</f>
        <v/>
      </c>
      <c r="E727" t="str">
        <f>IF(SUM('A3.2'!P745:T745)=5,'A3.2'!C745,"")</f>
        <v/>
      </c>
      <c r="F727" t="str">
        <f>IF(SUM('A3.2'!P745:T745)=5,'A3.2'!D745,"")</f>
        <v/>
      </c>
      <c r="G727" s="194" t="str">
        <f>IF(SUM('A3.2'!P745:T745)=5,'A3.2'!E745,"")</f>
        <v/>
      </c>
      <c r="H727" t="str">
        <f>IF(SUM('A3.2'!P745:T745)=5,'A3.2'!F745,"")</f>
        <v/>
      </c>
      <c r="I727" t="str">
        <f>IF(SUM('A3.2'!P745:T745)=5,'A3.2'!G745,"")</f>
        <v/>
      </c>
    </row>
    <row r="728" spans="1:9" x14ac:dyDescent="0.25">
      <c r="A728" t="str">
        <f>IF(SUM('A3.2'!P746:T746)=5,'Angaben KH-Standort'!$D$26,"")</f>
        <v/>
      </c>
      <c r="B728" t="str">
        <f>IF(SUM('A3.2'!P746:T746)=5,'Angaben KH-Standort'!$D$27,"")</f>
        <v/>
      </c>
      <c r="C728" t="str">
        <f>IF(SUM('A3.2'!P746:T746)=5,'Angaben KH-Standort'!$D$13,"")</f>
        <v/>
      </c>
      <c r="D728" t="str">
        <f>IF(SUM('A3.2'!P746:T746)=5,'A1'!$F741,"")</f>
        <v/>
      </c>
      <c r="E728" t="str">
        <f>IF(SUM('A3.2'!P746:T746)=5,'A3.2'!C746,"")</f>
        <v/>
      </c>
      <c r="F728" t="str">
        <f>IF(SUM('A3.2'!P746:T746)=5,'A3.2'!D746,"")</f>
        <v/>
      </c>
      <c r="G728" s="194" t="str">
        <f>IF(SUM('A3.2'!P746:T746)=5,'A3.2'!E746,"")</f>
        <v/>
      </c>
      <c r="H728" t="str">
        <f>IF(SUM('A3.2'!P746:T746)=5,'A3.2'!F746,"")</f>
        <v/>
      </c>
      <c r="I728" t="str">
        <f>IF(SUM('A3.2'!P746:T746)=5,'A3.2'!G746,"")</f>
        <v/>
      </c>
    </row>
    <row r="729" spans="1:9" x14ac:dyDescent="0.25">
      <c r="A729" t="str">
        <f>IF(SUM('A3.2'!P747:T747)=5,'Angaben KH-Standort'!$D$26,"")</f>
        <v/>
      </c>
      <c r="B729" t="str">
        <f>IF(SUM('A3.2'!P747:T747)=5,'Angaben KH-Standort'!$D$27,"")</f>
        <v/>
      </c>
      <c r="C729" t="str">
        <f>IF(SUM('A3.2'!P747:T747)=5,'Angaben KH-Standort'!$D$13,"")</f>
        <v/>
      </c>
      <c r="D729" t="str">
        <f>IF(SUM('A3.2'!P747:T747)=5,'A1'!$F742,"")</f>
        <v/>
      </c>
      <c r="E729" t="str">
        <f>IF(SUM('A3.2'!P747:T747)=5,'A3.2'!C747,"")</f>
        <v/>
      </c>
      <c r="F729" t="str">
        <f>IF(SUM('A3.2'!P747:T747)=5,'A3.2'!D747,"")</f>
        <v/>
      </c>
      <c r="G729" s="194" t="str">
        <f>IF(SUM('A3.2'!P747:T747)=5,'A3.2'!E747,"")</f>
        <v/>
      </c>
      <c r="H729" t="str">
        <f>IF(SUM('A3.2'!P747:T747)=5,'A3.2'!F747,"")</f>
        <v/>
      </c>
      <c r="I729" t="str">
        <f>IF(SUM('A3.2'!P747:T747)=5,'A3.2'!G747,"")</f>
        <v/>
      </c>
    </row>
    <row r="730" spans="1:9" x14ac:dyDescent="0.25">
      <c r="A730" t="str">
        <f>IF(SUM('A3.2'!P748:T748)=5,'Angaben KH-Standort'!$D$26,"")</f>
        <v/>
      </c>
      <c r="B730" t="str">
        <f>IF(SUM('A3.2'!P748:T748)=5,'Angaben KH-Standort'!$D$27,"")</f>
        <v/>
      </c>
      <c r="C730" t="str">
        <f>IF(SUM('A3.2'!P748:T748)=5,'Angaben KH-Standort'!$D$13,"")</f>
        <v/>
      </c>
      <c r="D730" t="str">
        <f>IF(SUM('A3.2'!P748:T748)=5,'A1'!$F743,"")</f>
        <v/>
      </c>
      <c r="E730" t="str">
        <f>IF(SUM('A3.2'!P748:T748)=5,'A3.2'!C748,"")</f>
        <v/>
      </c>
      <c r="F730" t="str">
        <f>IF(SUM('A3.2'!P748:T748)=5,'A3.2'!D748,"")</f>
        <v/>
      </c>
      <c r="G730" s="194" t="str">
        <f>IF(SUM('A3.2'!P748:T748)=5,'A3.2'!E748,"")</f>
        <v/>
      </c>
      <c r="H730" t="str">
        <f>IF(SUM('A3.2'!P748:T748)=5,'A3.2'!F748,"")</f>
        <v/>
      </c>
      <c r="I730" t="str">
        <f>IF(SUM('A3.2'!P748:T748)=5,'A3.2'!G748,"")</f>
        <v/>
      </c>
    </row>
    <row r="731" spans="1:9" x14ac:dyDescent="0.25">
      <c r="A731" t="str">
        <f>IF(SUM('A3.2'!P749:T749)=5,'Angaben KH-Standort'!$D$26,"")</f>
        <v/>
      </c>
      <c r="B731" t="str">
        <f>IF(SUM('A3.2'!P749:T749)=5,'Angaben KH-Standort'!$D$27,"")</f>
        <v/>
      </c>
      <c r="C731" t="str">
        <f>IF(SUM('A3.2'!P749:T749)=5,'Angaben KH-Standort'!$D$13,"")</f>
        <v/>
      </c>
      <c r="D731" t="str">
        <f>IF(SUM('A3.2'!P749:T749)=5,'A1'!$F744,"")</f>
        <v/>
      </c>
      <c r="E731" t="str">
        <f>IF(SUM('A3.2'!P749:T749)=5,'A3.2'!C749,"")</f>
        <v/>
      </c>
      <c r="F731" t="str">
        <f>IF(SUM('A3.2'!P749:T749)=5,'A3.2'!D749,"")</f>
        <v/>
      </c>
      <c r="G731" s="194" t="str">
        <f>IF(SUM('A3.2'!P749:T749)=5,'A3.2'!E749,"")</f>
        <v/>
      </c>
      <c r="H731" t="str">
        <f>IF(SUM('A3.2'!P749:T749)=5,'A3.2'!F749,"")</f>
        <v/>
      </c>
      <c r="I731" t="str">
        <f>IF(SUM('A3.2'!P749:T749)=5,'A3.2'!G749,"")</f>
        <v/>
      </c>
    </row>
    <row r="732" spans="1:9" x14ac:dyDescent="0.25">
      <c r="A732" t="str">
        <f>IF(SUM('A3.2'!P750:T750)=5,'Angaben KH-Standort'!$D$26,"")</f>
        <v/>
      </c>
      <c r="B732" t="str">
        <f>IF(SUM('A3.2'!P750:T750)=5,'Angaben KH-Standort'!$D$27,"")</f>
        <v/>
      </c>
      <c r="C732" t="str">
        <f>IF(SUM('A3.2'!P750:T750)=5,'Angaben KH-Standort'!$D$13,"")</f>
        <v/>
      </c>
      <c r="D732" t="str">
        <f>IF(SUM('A3.2'!P750:T750)=5,'A1'!$F745,"")</f>
        <v/>
      </c>
      <c r="E732" t="str">
        <f>IF(SUM('A3.2'!P750:T750)=5,'A3.2'!C750,"")</f>
        <v/>
      </c>
      <c r="F732" t="str">
        <f>IF(SUM('A3.2'!P750:T750)=5,'A3.2'!D750,"")</f>
        <v/>
      </c>
      <c r="G732" s="194" t="str">
        <f>IF(SUM('A3.2'!P750:T750)=5,'A3.2'!E750,"")</f>
        <v/>
      </c>
      <c r="H732" t="str">
        <f>IF(SUM('A3.2'!P750:T750)=5,'A3.2'!F750,"")</f>
        <v/>
      </c>
      <c r="I732" t="str">
        <f>IF(SUM('A3.2'!P750:T750)=5,'A3.2'!G750,"")</f>
        <v/>
      </c>
    </row>
    <row r="733" spans="1:9" x14ac:dyDescent="0.25">
      <c r="A733" t="str">
        <f>IF(SUM('A3.2'!P751:T751)=5,'Angaben KH-Standort'!$D$26,"")</f>
        <v/>
      </c>
      <c r="B733" t="str">
        <f>IF(SUM('A3.2'!P751:T751)=5,'Angaben KH-Standort'!$D$27,"")</f>
        <v/>
      </c>
      <c r="C733" t="str">
        <f>IF(SUM('A3.2'!P751:T751)=5,'Angaben KH-Standort'!$D$13,"")</f>
        <v/>
      </c>
      <c r="D733" t="str">
        <f>IF(SUM('A3.2'!P751:T751)=5,'A1'!$F746,"")</f>
        <v/>
      </c>
      <c r="E733" t="str">
        <f>IF(SUM('A3.2'!P751:T751)=5,'A3.2'!C751,"")</f>
        <v/>
      </c>
      <c r="F733" t="str">
        <f>IF(SUM('A3.2'!P751:T751)=5,'A3.2'!D751,"")</f>
        <v/>
      </c>
      <c r="G733" s="194" t="str">
        <f>IF(SUM('A3.2'!P751:T751)=5,'A3.2'!E751,"")</f>
        <v/>
      </c>
      <c r="H733" t="str">
        <f>IF(SUM('A3.2'!P751:T751)=5,'A3.2'!F751,"")</f>
        <v/>
      </c>
      <c r="I733" t="str">
        <f>IF(SUM('A3.2'!P751:T751)=5,'A3.2'!G751,"")</f>
        <v/>
      </c>
    </row>
    <row r="734" spans="1:9" x14ac:dyDescent="0.25">
      <c r="A734" t="str">
        <f>IF(SUM('A3.2'!P752:T752)=5,'Angaben KH-Standort'!$D$26,"")</f>
        <v/>
      </c>
      <c r="B734" t="str">
        <f>IF(SUM('A3.2'!P752:T752)=5,'Angaben KH-Standort'!$D$27,"")</f>
        <v/>
      </c>
      <c r="C734" t="str">
        <f>IF(SUM('A3.2'!P752:T752)=5,'Angaben KH-Standort'!$D$13,"")</f>
        <v/>
      </c>
      <c r="D734" t="str">
        <f>IF(SUM('A3.2'!P752:T752)=5,'A1'!$F747,"")</f>
        <v/>
      </c>
      <c r="E734" t="str">
        <f>IF(SUM('A3.2'!P752:T752)=5,'A3.2'!C752,"")</f>
        <v/>
      </c>
      <c r="F734" t="str">
        <f>IF(SUM('A3.2'!P752:T752)=5,'A3.2'!D752,"")</f>
        <v/>
      </c>
      <c r="G734" s="194" t="str">
        <f>IF(SUM('A3.2'!P752:T752)=5,'A3.2'!E752,"")</f>
        <v/>
      </c>
      <c r="H734" t="str">
        <f>IF(SUM('A3.2'!P752:T752)=5,'A3.2'!F752,"")</f>
        <v/>
      </c>
      <c r="I734" t="str">
        <f>IF(SUM('A3.2'!P752:T752)=5,'A3.2'!G752,"")</f>
        <v/>
      </c>
    </row>
    <row r="735" spans="1:9" x14ac:dyDescent="0.25">
      <c r="A735" t="str">
        <f>IF(SUM('A3.2'!P753:T753)=5,'Angaben KH-Standort'!$D$26,"")</f>
        <v/>
      </c>
      <c r="B735" t="str">
        <f>IF(SUM('A3.2'!P753:T753)=5,'Angaben KH-Standort'!$D$27,"")</f>
        <v/>
      </c>
      <c r="C735" t="str">
        <f>IF(SUM('A3.2'!P753:T753)=5,'Angaben KH-Standort'!$D$13,"")</f>
        <v/>
      </c>
      <c r="D735" t="str">
        <f>IF(SUM('A3.2'!P753:T753)=5,'A1'!$F748,"")</f>
        <v/>
      </c>
      <c r="E735" t="str">
        <f>IF(SUM('A3.2'!P753:T753)=5,'A3.2'!C753,"")</f>
        <v/>
      </c>
      <c r="F735" t="str">
        <f>IF(SUM('A3.2'!P753:T753)=5,'A3.2'!D753,"")</f>
        <v/>
      </c>
      <c r="G735" s="194" t="str">
        <f>IF(SUM('A3.2'!P753:T753)=5,'A3.2'!E753,"")</f>
        <v/>
      </c>
      <c r="H735" t="str">
        <f>IF(SUM('A3.2'!P753:T753)=5,'A3.2'!F753,"")</f>
        <v/>
      </c>
      <c r="I735" t="str">
        <f>IF(SUM('A3.2'!P753:T753)=5,'A3.2'!G753,"")</f>
        <v/>
      </c>
    </row>
    <row r="736" spans="1:9" x14ac:dyDescent="0.25">
      <c r="A736" t="str">
        <f>IF(SUM('A3.2'!P754:T754)=5,'Angaben KH-Standort'!$D$26,"")</f>
        <v/>
      </c>
      <c r="B736" t="str">
        <f>IF(SUM('A3.2'!P754:T754)=5,'Angaben KH-Standort'!$D$27,"")</f>
        <v/>
      </c>
      <c r="C736" t="str">
        <f>IF(SUM('A3.2'!P754:T754)=5,'Angaben KH-Standort'!$D$13,"")</f>
        <v/>
      </c>
      <c r="D736" t="str">
        <f>IF(SUM('A3.2'!P754:T754)=5,'A1'!$F749,"")</f>
        <v/>
      </c>
      <c r="E736" t="str">
        <f>IF(SUM('A3.2'!P754:T754)=5,'A3.2'!C754,"")</f>
        <v/>
      </c>
      <c r="F736" t="str">
        <f>IF(SUM('A3.2'!P754:T754)=5,'A3.2'!D754,"")</f>
        <v/>
      </c>
      <c r="G736" s="194" t="str">
        <f>IF(SUM('A3.2'!P754:T754)=5,'A3.2'!E754,"")</f>
        <v/>
      </c>
      <c r="H736" t="str">
        <f>IF(SUM('A3.2'!P754:T754)=5,'A3.2'!F754,"")</f>
        <v/>
      </c>
      <c r="I736" t="str">
        <f>IF(SUM('A3.2'!P754:T754)=5,'A3.2'!G754,"")</f>
        <v/>
      </c>
    </row>
    <row r="737" spans="1:9" x14ac:dyDescent="0.25">
      <c r="A737" t="str">
        <f>IF(SUM('A3.2'!P755:T755)=5,'Angaben KH-Standort'!$D$26,"")</f>
        <v/>
      </c>
      <c r="B737" t="str">
        <f>IF(SUM('A3.2'!P755:T755)=5,'Angaben KH-Standort'!$D$27,"")</f>
        <v/>
      </c>
      <c r="C737" t="str">
        <f>IF(SUM('A3.2'!P755:T755)=5,'Angaben KH-Standort'!$D$13,"")</f>
        <v/>
      </c>
      <c r="D737" t="str">
        <f>IF(SUM('A3.2'!P755:T755)=5,'A1'!$F750,"")</f>
        <v/>
      </c>
      <c r="E737" t="str">
        <f>IF(SUM('A3.2'!P755:T755)=5,'A3.2'!C755,"")</f>
        <v/>
      </c>
      <c r="F737" t="str">
        <f>IF(SUM('A3.2'!P755:T755)=5,'A3.2'!D755,"")</f>
        <v/>
      </c>
      <c r="G737" s="194" t="str">
        <f>IF(SUM('A3.2'!P755:T755)=5,'A3.2'!E755,"")</f>
        <v/>
      </c>
      <c r="H737" t="str">
        <f>IF(SUM('A3.2'!P755:T755)=5,'A3.2'!F755,"")</f>
        <v/>
      </c>
      <c r="I737" t="str">
        <f>IF(SUM('A3.2'!P755:T755)=5,'A3.2'!G755,"")</f>
        <v/>
      </c>
    </row>
    <row r="738" spans="1:9" x14ac:dyDescent="0.25">
      <c r="A738" t="str">
        <f>IF(SUM('A3.2'!P756:T756)=5,'Angaben KH-Standort'!$D$26,"")</f>
        <v/>
      </c>
      <c r="B738" t="str">
        <f>IF(SUM('A3.2'!P756:T756)=5,'Angaben KH-Standort'!$D$27,"")</f>
        <v/>
      </c>
      <c r="C738" t="str">
        <f>IF(SUM('A3.2'!P756:T756)=5,'Angaben KH-Standort'!$D$13,"")</f>
        <v/>
      </c>
      <c r="D738" t="str">
        <f>IF(SUM('A3.2'!P756:T756)=5,'A1'!$F751,"")</f>
        <v/>
      </c>
      <c r="E738" t="str">
        <f>IF(SUM('A3.2'!P756:T756)=5,'A3.2'!C756,"")</f>
        <v/>
      </c>
      <c r="F738" t="str">
        <f>IF(SUM('A3.2'!P756:T756)=5,'A3.2'!D756,"")</f>
        <v/>
      </c>
      <c r="G738" s="194" t="str">
        <f>IF(SUM('A3.2'!P756:T756)=5,'A3.2'!E756,"")</f>
        <v/>
      </c>
      <c r="H738" t="str">
        <f>IF(SUM('A3.2'!P756:T756)=5,'A3.2'!F756,"")</f>
        <v/>
      </c>
      <c r="I738" t="str">
        <f>IF(SUM('A3.2'!P756:T756)=5,'A3.2'!G756,"")</f>
        <v/>
      </c>
    </row>
    <row r="739" spans="1:9" x14ac:dyDescent="0.25">
      <c r="A739" t="str">
        <f>IF(SUM('A3.2'!P757:T757)=5,'Angaben KH-Standort'!$D$26,"")</f>
        <v/>
      </c>
      <c r="B739" t="str">
        <f>IF(SUM('A3.2'!P757:T757)=5,'Angaben KH-Standort'!$D$27,"")</f>
        <v/>
      </c>
      <c r="C739" t="str">
        <f>IF(SUM('A3.2'!P757:T757)=5,'Angaben KH-Standort'!$D$13,"")</f>
        <v/>
      </c>
      <c r="D739" t="str">
        <f>IF(SUM('A3.2'!P757:T757)=5,'A1'!$F752,"")</f>
        <v/>
      </c>
      <c r="E739" t="str">
        <f>IF(SUM('A3.2'!P757:T757)=5,'A3.2'!C757,"")</f>
        <v/>
      </c>
      <c r="F739" t="str">
        <f>IF(SUM('A3.2'!P757:T757)=5,'A3.2'!D757,"")</f>
        <v/>
      </c>
      <c r="G739" s="194" t="str">
        <f>IF(SUM('A3.2'!P757:T757)=5,'A3.2'!E757,"")</f>
        <v/>
      </c>
      <c r="H739" t="str">
        <f>IF(SUM('A3.2'!P757:T757)=5,'A3.2'!F757,"")</f>
        <v/>
      </c>
      <c r="I739" t="str">
        <f>IF(SUM('A3.2'!P757:T757)=5,'A3.2'!G757,"")</f>
        <v/>
      </c>
    </row>
    <row r="740" spans="1:9" x14ac:dyDescent="0.25">
      <c r="A740" t="str">
        <f>IF(SUM('A3.2'!P758:T758)=5,'Angaben KH-Standort'!$D$26,"")</f>
        <v/>
      </c>
      <c r="B740" t="str">
        <f>IF(SUM('A3.2'!P758:T758)=5,'Angaben KH-Standort'!$D$27,"")</f>
        <v/>
      </c>
      <c r="C740" t="str">
        <f>IF(SUM('A3.2'!P758:T758)=5,'Angaben KH-Standort'!$D$13,"")</f>
        <v/>
      </c>
      <c r="D740" t="str">
        <f>IF(SUM('A3.2'!P758:T758)=5,'A1'!$F753,"")</f>
        <v/>
      </c>
      <c r="E740" t="str">
        <f>IF(SUM('A3.2'!P758:T758)=5,'A3.2'!C758,"")</f>
        <v/>
      </c>
      <c r="F740" t="str">
        <f>IF(SUM('A3.2'!P758:T758)=5,'A3.2'!D758,"")</f>
        <v/>
      </c>
      <c r="G740" s="194" t="str">
        <f>IF(SUM('A3.2'!P758:T758)=5,'A3.2'!E758,"")</f>
        <v/>
      </c>
      <c r="H740" t="str">
        <f>IF(SUM('A3.2'!P758:T758)=5,'A3.2'!F758,"")</f>
        <v/>
      </c>
      <c r="I740" t="str">
        <f>IF(SUM('A3.2'!P758:T758)=5,'A3.2'!G758,"")</f>
        <v/>
      </c>
    </row>
    <row r="741" spans="1:9" x14ac:dyDescent="0.25">
      <c r="A741" t="str">
        <f>IF(SUM('A3.2'!P759:T759)=5,'Angaben KH-Standort'!$D$26,"")</f>
        <v/>
      </c>
      <c r="B741" t="str">
        <f>IF(SUM('A3.2'!P759:T759)=5,'Angaben KH-Standort'!$D$27,"")</f>
        <v/>
      </c>
      <c r="C741" t="str">
        <f>IF(SUM('A3.2'!P759:T759)=5,'Angaben KH-Standort'!$D$13,"")</f>
        <v/>
      </c>
      <c r="D741" t="str">
        <f>IF(SUM('A3.2'!P759:T759)=5,'A1'!$F754,"")</f>
        <v/>
      </c>
      <c r="E741" t="str">
        <f>IF(SUM('A3.2'!P759:T759)=5,'A3.2'!C759,"")</f>
        <v/>
      </c>
      <c r="F741" t="str">
        <f>IF(SUM('A3.2'!P759:T759)=5,'A3.2'!D759,"")</f>
        <v/>
      </c>
      <c r="G741" s="194" t="str">
        <f>IF(SUM('A3.2'!P759:T759)=5,'A3.2'!E759,"")</f>
        <v/>
      </c>
      <c r="H741" t="str">
        <f>IF(SUM('A3.2'!P759:T759)=5,'A3.2'!F759,"")</f>
        <v/>
      </c>
      <c r="I741" t="str">
        <f>IF(SUM('A3.2'!P759:T759)=5,'A3.2'!G759,"")</f>
        <v/>
      </c>
    </row>
    <row r="742" spans="1:9" x14ac:dyDescent="0.25">
      <c r="A742" t="str">
        <f>IF(SUM('A3.2'!P760:T760)=5,'Angaben KH-Standort'!$D$26,"")</f>
        <v/>
      </c>
      <c r="B742" t="str">
        <f>IF(SUM('A3.2'!P760:T760)=5,'Angaben KH-Standort'!$D$27,"")</f>
        <v/>
      </c>
      <c r="C742" t="str">
        <f>IF(SUM('A3.2'!P760:T760)=5,'Angaben KH-Standort'!$D$13,"")</f>
        <v/>
      </c>
      <c r="D742" t="str">
        <f>IF(SUM('A3.2'!P760:T760)=5,'A1'!$F755,"")</f>
        <v/>
      </c>
      <c r="E742" t="str">
        <f>IF(SUM('A3.2'!P760:T760)=5,'A3.2'!C760,"")</f>
        <v/>
      </c>
      <c r="F742" t="str">
        <f>IF(SUM('A3.2'!P760:T760)=5,'A3.2'!D760,"")</f>
        <v/>
      </c>
      <c r="G742" s="194" t="str">
        <f>IF(SUM('A3.2'!P760:T760)=5,'A3.2'!E760,"")</f>
        <v/>
      </c>
      <c r="H742" t="str">
        <f>IF(SUM('A3.2'!P760:T760)=5,'A3.2'!F760,"")</f>
        <v/>
      </c>
      <c r="I742" t="str">
        <f>IF(SUM('A3.2'!P760:T760)=5,'A3.2'!G760,"")</f>
        <v/>
      </c>
    </row>
    <row r="743" spans="1:9" x14ac:dyDescent="0.25">
      <c r="A743" t="str">
        <f>IF(SUM('A3.2'!P761:T761)=5,'Angaben KH-Standort'!$D$26,"")</f>
        <v/>
      </c>
      <c r="B743" t="str">
        <f>IF(SUM('A3.2'!P761:T761)=5,'Angaben KH-Standort'!$D$27,"")</f>
        <v/>
      </c>
      <c r="C743" t="str">
        <f>IF(SUM('A3.2'!P761:T761)=5,'Angaben KH-Standort'!$D$13,"")</f>
        <v/>
      </c>
      <c r="D743" t="str">
        <f>IF(SUM('A3.2'!P761:T761)=5,'A1'!$F756,"")</f>
        <v/>
      </c>
      <c r="E743" t="str">
        <f>IF(SUM('A3.2'!P761:T761)=5,'A3.2'!C761,"")</f>
        <v/>
      </c>
      <c r="F743" t="str">
        <f>IF(SUM('A3.2'!P761:T761)=5,'A3.2'!D761,"")</f>
        <v/>
      </c>
      <c r="G743" s="194" t="str">
        <f>IF(SUM('A3.2'!P761:T761)=5,'A3.2'!E761,"")</f>
        <v/>
      </c>
      <c r="H743" t="str">
        <f>IF(SUM('A3.2'!P761:T761)=5,'A3.2'!F761,"")</f>
        <v/>
      </c>
      <c r="I743" t="str">
        <f>IF(SUM('A3.2'!P761:T761)=5,'A3.2'!G761,"")</f>
        <v/>
      </c>
    </row>
    <row r="744" spans="1:9" x14ac:dyDescent="0.25">
      <c r="A744" t="str">
        <f>IF(SUM('A3.2'!P762:T762)=5,'Angaben KH-Standort'!$D$26,"")</f>
        <v/>
      </c>
      <c r="B744" t="str">
        <f>IF(SUM('A3.2'!P762:T762)=5,'Angaben KH-Standort'!$D$27,"")</f>
        <v/>
      </c>
      <c r="C744" t="str">
        <f>IF(SUM('A3.2'!P762:T762)=5,'Angaben KH-Standort'!$D$13,"")</f>
        <v/>
      </c>
      <c r="D744" t="str">
        <f>IF(SUM('A3.2'!P762:T762)=5,'A1'!$F757,"")</f>
        <v/>
      </c>
      <c r="E744" t="str">
        <f>IF(SUM('A3.2'!P762:T762)=5,'A3.2'!C762,"")</f>
        <v/>
      </c>
      <c r="F744" t="str">
        <f>IF(SUM('A3.2'!P762:T762)=5,'A3.2'!D762,"")</f>
        <v/>
      </c>
      <c r="G744" s="194" t="str">
        <f>IF(SUM('A3.2'!P762:T762)=5,'A3.2'!E762,"")</f>
        <v/>
      </c>
      <c r="H744" t="str">
        <f>IF(SUM('A3.2'!P762:T762)=5,'A3.2'!F762,"")</f>
        <v/>
      </c>
      <c r="I744" t="str">
        <f>IF(SUM('A3.2'!P762:T762)=5,'A3.2'!G762,"")</f>
        <v/>
      </c>
    </row>
    <row r="745" spans="1:9" x14ac:dyDescent="0.25">
      <c r="A745" t="str">
        <f>IF(SUM('A3.2'!P763:T763)=5,'Angaben KH-Standort'!$D$26,"")</f>
        <v/>
      </c>
      <c r="B745" t="str">
        <f>IF(SUM('A3.2'!P763:T763)=5,'Angaben KH-Standort'!$D$27,"")</f>
        <v/>
      </c>
      <c r="C745" t="str">
        <f>IF(SUM('A3.2'!P763:T763)=5,'Angaben KH-Standort'!$D$13,"")</f>
        <v/>
      </c>
      <c r="D745" t="str">
        <f>IF(SUM('A3.2'!P763:T763)=5,'A1'!$F758,"")</f>
        <v/>
      </c>
      <c r="E745" t="str">
        <f>IF(SUM('A3.2'!P763:T763)=5,'A3.2'!C763,"")</f>
        <v/>
      </c>
      <c r="F745" t="str">
        <f>IF(SUM('A3.2'!P763:T763)=5,'A3.2'!D763,"")</f>
        <v/>
      </c>
      <c r="G745" s="194" t="str">
        <f>IF(SUM('A3.2'!P763:T763)=5,'A3.2'!E763,"")</f>
        <v/>
      </c>
      <c r="H745" t="str">
        <f>IF(SUM('A3.2'!P763:T763)=5,'A3.2'!F763,"")</f>
        <v/>
      </c>
      <c r="I745" t="str">
        <f>IF(SUM('A3.2'!P763:T763)=5,'A3.2'!G763,"")</f>
        <v/>
      </c>
    </row>
    <row r="746" spans="1:9" x14ac:dyDescent="0.25">
      <c r="A746" t="str">
        <f>IF(SUM('A3.2'!P764:T764)=5,'Angaben KH-Standort'!$D$26,"")</f>
        <v/>
      </c>
      <c r="B746" t="str">
        <f>IF(SUM('A3.2'!P764:T764)=5,'Angaben KH-Standort'!$D$27,"")</f>
        <v/>
      </c>
      <c r="C746" t="str">
        <f>IF(SUM('A3.2'!P764:T764)=5,'Angaben KH-Standort'!$D$13,"")</f>
        <v/>
      </c>
      <c r="D746" t="str">
        <f>IF(SUM('A3.2'!P764:T764)=5,'A1'!$F759,"")</f>
        <v/>
      </c>
      <c r="E746" t="str">
        <f>IF(SUM('A3.2'!P764:T764)=5,'A3.2'!C764,"")</f>
        <v/>
      </c>
      <c r="F746" t="str">
        <f>IF(SUM('A3.2'!P764:T764)=5,'A3.2'!D764,"")</f>
        <v/>
      </c>
      <c r="G746" s="194" t="str">
        <f>IF(SUM('A3.2'!P764:T764)=5,'A3.2'!E764,"")</f>
        <v/>
      </c>
      <c r="H746" t="str">
        <f>IF(SUM('A3.2'!P764:T764)=5,'A3.2'!F764,"")</f>
        <v/>
      </c>
      <c r="I746" t="str">
        <f>IF(SUM('A3.2'!P764:T764)=5,'A3.2'!G764,"")</f>
        <v/>
      </c>
    </row>
    <row r="747" spans="1:9" x14ac:dyDescent="0.25">
      <c r="A747" t="str">
        <f>IF(SUM('A3.2'!P765:T765)=5,'Angaben KH-Standort'!$D$26,"")</f>
        <v/>
      </c>
      <c r="B747" t="str">
        <f>IF(SUM('A3.2'!P765:T765)=5,'Angaben KH-Standort'!$D$27,"")</f>
        <v/>
      </c>
      <c r="C747" t="str">
        <f>IF(SUM('A3.2'!P765:T765)=5,'Angaben KH-Standort'!$D$13,"")</f>
        <v/>
      </c>
      <c r="D747" t="str">
        <f>IF(SUM('A3.2'!P765:T765)=5,'A1'!$F760,"")</f>
        <v/>
      </c>
      <c r="E747" t="str">
        <f>IF(SUM('A3.2'!P765:T765)=5,'A3.2'!C765,"")</f>
        <v/>
      </c>
      <c r="F747" t="str">
        <f>IF(SUM('A3.2'!P765:T765)=5,'A3.2'!D765,"")</f>
        <v/>
      </c>
      <c r="G747" s="194" t="str">
        <f>IF(SUM('A3.2'!P765:T765)=5,'A3.2'!E765,"")</f>
        <v/>
      </c>
      <c r="H747" t="str">
        <f>IF(SUM('A3.2'!P765:T765)=5,'A3.2'!F765,"")</f>
        <v/>
      </c>
      <c r="I747" t="str">
        <f>IF(SUM('A3.2'!P765:T765)=5,'A3.2'!G765,"")</f>
        <v/>
      </c>
    </row>
    <row r="748" spans="1:9" x14ac:dyDescent="0.25">
      <c r="A748" t="str">
        <f>IF(SUM('A3.2'!P766:T766)=5,'Angaben KH-Standort'!$D$26,"")</f>
        <v/>
      </c>
      <c r="B748" t="str">
        <f>IF(SUM('A3.2'!P766:T766)=5,'Angaben KH-Standort'!$D$27,"")</f>
        <v/>
      </c>
      <c r="C748" t="str">
        <f>IF(SUM('A3.2'!P766:T766)=5,'Angaben KH-Standort'!$D$13,"")</f>
        <v/>
      </c>
      <c r="D748" t="str">
        <f>IF(SUM('A3.2'!P766:T766)=5,'A1'!$F761,"")</f>
        <v/>
      </c>
      <c r="E748" t="str">
        <f>IF(SUM('A3.2'!P766:T766)=5,'A3.2'!C766,"")</f>
        <v/>
      </c>
      <c r="F748" t="str">
        <f>IF(SUM('A3.2'!P766:T766)=5,'A3.2'!D766,"")</f>
        <v/>
      </c>
      <c r="G748" s="194" t="str">
        <f>IF(SUM('A3.2'!P766:T766)=5,'A3.2'!E766,"")</f>
        <v/>
      </c>
      <c r="H748" t="str">
        <f>IF(SUM('A3.2'!P766:T766)=5,'A3.2'!F766,"")</f>
        <v/>
      </c>
      <c r="I748" t="str">
        <f>IF(SUM('A3.2'!P766:T766)=5,'A3.2'!G766,"")</f>
        <v/>
      </c>
    </row>
    <row r="749" spans="1:9" x14ac:dyDescent="0.25">
      <c r="A749" t="str">
        <f>IF(SUM('A3.2'!P767:T767)=5,'Angaben KH-Standort'!$D$26,"")</f>
        <v/>
      </c>
      <c r="B749" t="str">
        <f>IF(SUM('A3.2'!P767:T767)=5,'Angaben KH-Standort'!$D$27,"")</f>
        <v/>
      </c>
      <c r="C749" t="str">
        <f>IF(SUM('A3.2'!P767:T767)=5,'Angaben KH-Standort'!$D$13,"")</f>
        <v/>
      </c>
      <c r="D749" t="str">
        <f>IF(SUM('A3.2'!P767:T767)=5,'A1'!$F762,"")</f>
        <v/>
      </c>
      <c r="E749" t="str">
        <f>IF(SUM('A3.2'!P767:T767)=5,'A3.2'!C767,"")</f>
        <v/>
      </c>
      <c r="F749" t="str">
        <f>IF(SUM('A3.2'!P767:T767)=5,'A3.2'!D767,"")</f>
        <v/>
      </c>
      <c r="G749" s="194" t="str">
        <f>IF(SUM('A3.2'!P767:T767)=5,'A3.2'!E767,"")</f>
        <v/>
      </c>
      <c r="H749" t="str">
        <f>IF(SUM('A3.2'!P767:T767)=5,'A3.2'!F767,"")</f>
        <v/>
      </c>
      <c r="I749" t="str">
        <f>IF(SUM('A3.2'!P767:T767)=5,'A3.2'!G767,"")</f>
        <v/>
      </c>
    </row>
    <row r="750" spans="1:9" x14ac:dyDescent="0.25">
      <c r="A750" t="str">
        <f>IF(SUM('A3.2'!P768:T768)=5,'Angaben KH-Standort'!$D$26,"")</f>
        <v/>
      </c>
      <c r="B750" t="str">
        <f>IF(SUM('A3.2'!P768:T768)=5,'Angaben KH-Standort'!$D$27,"")</f>
        <v/>
      </c>
      <c r="C750" t="str">
        <f>IF(SUM('A3.2'!P768:T768)=5,'Angaben KH-Standort'!$D$13,"")</f>
        <v/>
      </c>
      <c r="D750" t="str">
        <f>IF(SUM('A3.2'!P768:T768)=5,'A1'!$F763,"")</f>
        <v/>
      </c>
      <c r="E750" t="str">
        <f>IF(SUM('A3.2'!P768:T768)=5,'A3.2'!C768,"")</f>
        <v/>
      </c>
      <c r="F750" t="str">
        <f>IF(SUM('A3.2'!P768:T768)=5,'A3.2'!D768,"")</f>
        <v/>
      </c>
      <c r="G750" s="194" t="str">
        <f>IF(SUM('A3.2'!P768:T768)=5,'A3.2'!E768,"")</f>
        <v/>
      </c>
      <c r="H750" t="str">
        <f>IF(SUM('A3.2'!P768:T768)=5,'A3.2'!F768,"")</f>
        <v/>
      </c>
      <c r="I750" t="str">
        <f>IF(SUM('A3.2'!P768:T768)=5,'A3.2'!G768,"")</f>
        <v/>
      </c>
    </row>
    <row r="751" spans="1:9" x14ac:dyDescent="0.25">
      <c r="A751" t="str">
        <f>IF(SUM('A3.2'!P769:T769)=5,'Angaben KH-Standort'!$D$26,"")</f>
        <v/>
      </c>
      <c r="B751" t="str">
        <f>IF(SUM('A3.2'!P769:T769)=5,'Angaben KH-Standort'!$D$27,"")</f>
        <v/>
      </c>
      <c r="C751" t="str">
        <f>IF(SUM('A3.2'!P769:T769)=5,'Angaben KH-Standort'!$D$13,"")</f>
        <v/>
      </c>
      <c r="D751" t="str">
        <f>IF(SUM('A3.2'!P769:T769)=5,'A1'!$F764,"")</f>
        <v/>
      </c>
      <c r="E751" t="str">
        <f>IF(SUM('A3.2'!P769:T769)=5,'A3.2'!C769,"")</f>
        <v/>
      </c>
      <c r="F751" t="str">
        <f>IF(SUM('A3.2'!P769:T769)=5,'A3.2'!D769,"")</f>
        <v/>
      </c>
      <c r="G751" s="194" t="str">
        <f>IF(SUM('A3.2'!P769:T769)=5,'A3.2'!E769,"")</f>
        <v/>
      </c>
      <c r="H751" t="str">
        <f>IF(SUM('A3.2'!P769:T769)=5,'A3.2'!F769,"")</f>
        <v/>
      </c>
      <c r="I751" t="str">
        <f>IF(SUM('A3.2'!P769:T769)=5,'A3.2'!G769,"")</f>
        <v/>
      </c>
    </row>
    <row r="752" spans="1:9" x14ac:dyDescent="0.25">
      <c r="A752" t="str">
        <f>IF(SUM('A3.2'!P770:T770)=5,'Angaben KH-Standort'!$D$26,"")</f>
        <v/>
      </c>
      <c r="B752" t="str">
        <f>IF(SUM('A3.2'!P770:T770)=5,'Angaben KH-Standort'!$D$27,"")</f>
        <v/>
      </c>
      <c r="C752" t="str">
        <f>IF(SUM('A3.2'!P770:T770)=5,'Angaben KH-Standort'!$D$13,"")</f>
        <v/>
      </c>
      <c r="D752" t="str">
        <f>IF(SUM('A3.2'!P770:T770)=5,'A1'!$F765,"")</f>
        <v/>
      </c>
      <c r="E752" t="str">
        <f>IF(SUM('A3.2'!P770:T770)=5,'A3.2'!C770,"")</f>
        <v/>
      </c>
      <c r="F752" t="str">
        <f>IF(SUM('A3.2'!P770:T770)=5,'A3.2'!D770,"")</f>
        <v/>
      </c>
      <c r="G752" s="194" t="str">
        <f>IF(SUM('A3.2'!P770:T770)=5,'A3.2'!E770,"")</f>
        <v/>
      </c>
      <c r="H752" t="str">
        <f>IF(SUM('A3.2'!P770:T770)=5,'A3.2'!F770,"")</f>
        <v/>
      </c>
      <c r="I752" t="str">
        <f>IF(SUM('A3.2'!P770:T770)=5,'A3.2'!G770,"")</f>
        <v/>
      </c>
    </row>
    <row r="753" spans="1:9" x14ac:dyDescent="0.25">
      <c r="A753" t="str">
        <f>IF(SUM('A3.2'!P771:T771)=5,'Angaben KH-Standort'!$D$26,"")</f>
        <v/>
      </c>
      <c r="B753" t="str">
        <f>IF(SUM('A3.2'!P771:T771)=5,'Angaben KH-Standort'!$D$27,"")</f>
        <v/>
      </c>
      <c r="C753" t="str">
        <f>IF(SUM('A3.2'!P771:T771)=5,'Angaben KH-Standort'!$D$13,"")</f>
        <v/>
      </c>
      <c r="D753" t="str">
        <f>IF(SUM('A3.2'!P771:T771)=5,'A1'!$F766,"")</f>
        <v/>
      </c>
      <c r="E753" t="str">
        <f>IF(SUM('A3.2'!P771:T771)=5,'A3.2'!C771,"")</f>
        <v/>
      </c>
      <c r="F753" t="str">
        <f>IF(SUM('A3.2'!P771:T771)=5,'A3.2'!D771,"")</f>
        <v/>
      </c>
      <c r="G753" s="194" t="str">
        <f>IF(SUM('A3.2'!P771:T771)=5,'A3.2'!E771,"")</f>
        <v/>
      </c>
      <c r="H753" t="str">
        <f>IF(SUM('A3.2'!P771:T771)=5,'A3.2'!F771,"")</f>
        <v/>
      </c>
      <c r="I753" t="str">
        <f>IF(SUM('A3.2'!P771:T771)=5,'A3.2'!G771,"")</f>
        <v/>
      </c>
    </row>
    <row r="754" spans="1:9" x14ac:dyDescent="0.25">
      <c r="A754" t="str">
        <f>IF(SUM('A3.2'!P772:T772)=5,'Angaben KH-Standort'!$D$26,"")</f>
        <v/>
      </c>
      <c r="B754" t="str">
        <f>IF(SUM('A3.2'!P772:T772)=5,'Angaben KH-Standort'!$D$27,"")</f>
        <v/>
      </c>
      <c r="C754" t="str">
        <f>IF(SUM('A3.2'!P772:T772)=5,'Angaben KH-Standort'!$D$13,"")</f>
        <v/>
      </c>
      <c r="D754" t="str">
        <f>IF(SUM('A3.2'!P772:T772)=5,'A1'!$F767,"")</f>
        <v/>
      </c>
      <c r="E754" t="str">
        <f>IF(SUM('A3.2'!P772:T772)=5,'A3.2'!C772,"")</f>
        <v/>
      </c>
      <c r="F754" t="str">
        <f>IF(SUM('A3.2'!P772:T772)=5,'A3.2'!D772,"")</f>
        <v/>
      </c>
      <c r="G754" s="194" t="str">
        <f>IF(SUM('A3.2'!P772:T772)=5,'A3.2'!E772,"")</f>
        <v/>
      </c>
      <c r="H754" t="str">
        <f>IF(SUM('A3.2'!P772:T772)=5,'A3.2'!F772,"")</f>
        <v/>
      </c>
      <c r="I754" t="str">
        <f>IF(SUM('A3.2'!P772:T772)=5,'A3.2'!G772,"")</f>
        <v/>
      </c>
    </row>
    <row r="755" spans="1:9" x14ac:dyDescent="0.25">
      <c r="A755" t="str">
        <f>IF(SUM('A3.2'!P773:T773)=5,'Angaben KH-Standort'!$D$26,"")</f>
        <v/>
      </c>
      <c r="B755" t="str">
        <f>IF(SUM('A3.2'!P773:T773)=5,'Angaben KH-Standort'!$D$27,"")</f>
        <v/>
      </c>
      <c r="C755" t="str">
        <f>IF(SUM('A3.2'!P773:T773)=5,'Angaben KH-Standort'!$D$13,"")</f>
        <v/>
      </c>
      <c r="D755" t="str">
        <f>IF(SUM('A3.2'!P773:T773)=5,'A1'!$F768,"")</f>
        <v/>
      </c>
      <c r="E755" t="str">
        <f>IF(SUM('A3.2'!P773:T773)=5,'A3.2'!C773,"")</f>
        <v/>
      </c>
      <c r="F755" t="str">
        <f>IF(SUM('A3.2'!P773:T773)=5,'A3.2'!D773,"")</f>
        <v/>
      </c>
      <c r="G755" s="194" t="str">
        <f>IF(SUM('A3.2'!P773:T773)=5,'A3.2'!E773,"")</f>
        <v/>
      </c>
      <c r="H755" t="str">
        <f>IF(SUM('A3.2'!P773:T773)=5,'A3.2'!F773,"")</f>
        <v/>
      </c>
      <c r="I755" t="str">
        <f>IF(SUM('A3.2'!P773:T773)=5,'A3.2'!G773,"")</f>
        <v/>
      </c>
    </row>
    <row r="756" spans="1:9" x14ac:dyDescent="0.25">
      <c r="A756" t="str">
        <f>IF(SUM('A3.2'!P774:T774)=5,'Angaben KH-Standort'!$D$26,"")</f>
        <v/>
      </c>
      <c r="B756" t="str">
        <f>IF(SUM('A3.2'!P774:T774)=5,'Angaben KH-Standort'!$D$27,"")</f>
        <v/>
      </c>
      <c r="C756" t="str">
        <f>IF(SUM('A3.2'!P774:T774)=5,'Angaben KH-Standort'!$D$13,"")</f>
        <v/>
      </c>
      <c r="D756" t="str">
        <f>IF(SUM('A3.2'!P774:T774)=5,'A1'!$F769,"")</f>
        <v/>
      </c>
      <c r="E756" t="str">
        <f>IF(SUM('A3.2'!P774:T774)=5,'A3.2'!C774,"")</f>
        <v/>
      </c>
      <c r="F756" t="str">
        <f>IF(SUM('A3.2'!P774:T774)=5,'A3.2'!D774,"")</f>
        <v/>
      </c>
      <c r="G756" s="194" t="str">
        <f>IF(SUM('A3.2'!P774:T774)=5,'A3.2'!E774,"")</f>
        <v/>
      </c>
      <c r="H756" t="str">
        <f>IF(SUM('A3.2'!P774:T774)=5,'A3.2'!F774,"")</f>
        <v/>
      </c>
      <c r="I756" t="str">
        <f>IF(SUM('A3.2'!P774:T774)=5,'A3.2'!G774,"")</f>
        <v/>
      </c>
    </row>
    <row r="757" spans="1:9" x14ac:dyDescent="0.25">
      <c r="A757" t="str">
        <f>IF(SUM('A3.2'!P775:T775)=5,'Angaben KH-Standort'!$D$26,"")</f>
        <v/>
      </c>
      <c r="B757" t="str">
        <f>IF(SUM('A3.2'!P775:T775)=5,'Angaben KH-Standort'!$D$27,"")</f>
        <v/>
      </c>
      <c r="C757" t="str">
        <f>IF(SUM('A3.2'!P775:T775)=5,'Angaben KH-Standort'!$D$13,"")</f>
        <v/>
      </c>
      <c r="D757" t="str">
        <f>IF(SUM('A3.2'!P775:T775)=5,'A1'!$F770,"")</f>
        <v/>
      </c>
      <c r="E757" t="str">
        <f>IF(SUM('A3.2'!P775:T775)=5,'A3.2'!C775,"")</f>
        <v/>
      </c>
      <c r="F757" t="str">
        <f>IF(SUM('A3.2'!P775:T775)=5,'A3.2'!D775,"")</f>
        <v/>
      </c>
      <c r="G757" s="194" t="str">
        <f>IF(SUM('A3.2'!P775:T775)=5,'A3.2'!E775,"")</f>
        <v/>
      </c>
      <c r="H757" t="str">
        <f>IF(SUM('A3.2'!P775:T775)=5,'A3.2'!F775,"")</f>
        <v/>
      </c>
      <c r="I757" t="str">
        <f>IF(SUM('A3.2'!P775:T775)=5,'A3.2'!G775,"")</f>
        <v/>
      </c>
    </row>
    <row r="758" spans="1:9" x14ac:dyDescent="0.25">
      <c r="A758" t="str">
        <f>IF(SUM('A3.2'!P776:T776)=5,'Angaben KH-Standort'!$D$26,"")</f>
        <v/>
      </c>
      <c r="B758" t="str">
        <f>IF(SUM('A3.2'!P776:T776)=5,'Angaben KH-Standort'!$D$27,"")</f>
        <v/>
      </c>
      <c r="C758" t="str">
        <f>IF(SUM('A3.2'!P776:T776)=5,'Angaben KH-Standort'!$D$13,"")</f>
        <v/>
      </c>
      <c r="D758" t="str">
        <f>IF(SUM('A3.2'!P776:T776)=5,'A1'!$F771,"")</f>
        <v/>
      </c>
      <c r="E758" t="str">
        <f>IF(SUM('A3.2'!P776:T776)=5,'A3.2'!C776,"")</f>
        <v/>
      </c>
      <c r="F758" t="str">
        <f>IF(SUM('A3.2'!P776:T776)=5,'A3.2'!D776,"")</f>
        <v/>
      </c>
      <c r="G758" s="194" t="str">
        <f>IF(SUM('A3.2'!P776:T776)=5,'A3.2'!E776,"")</f>
        <v/>
      </c>
      <c r="H758" t="str">
        <f>IF(SUM('A3.2'!P776:T776)=5,'A3.2'!F776,"")</f>
        <v/>
      </c>
      <c r="I758" t="str">
        <f>IF(SUM('A3.2'!P776:T776)=5,'A3.2'!G776,"")</f>
        <v/>
      </c>
    </row>
    <row r="759" spans="1:9" x14ac:dyDescent="0.25">
      <c r="A759" t="str">
        <f>IF(SUM('A3.2'!P777:T777)=5,'Angaben KH-Standort'!$D$26,"")</f>
        <v/>
      </c>
      <c r="B759" t="str">
        <f>IF(SUM('A3.2'!P777:T777)=5,'Angaben KH-Standort'!$D$27,"")</f>
        <v/>
      </c>
      <c r="C759" t="str">
        <f>IF(SUM('A3.2'!P777:T777)=5,'Angaben KH-Standort'!$D$13,"")</f>
        <v/>
      </c>
      <c r="D759" t="str">
        <f>IF(SUM('A3.2'!P777:T777)=5,'A1'!$F772,"")</f>
        <v/>
      </c>
      <c r="E759" t="str">
        <f>IF(SUM('A3.2'!P777:T777)=5,'A3.2'!C777,"")</f>
        <v/>
      </c>
      <c r="F759" t="str">
        <f>IF(SUM('A3.2'!P777:T777)=5,'A3.2'!D777,"")</f>
        <v/>
      </c>
      <c r="G759" s="194" t="str">
        <f>IF(SUM('A3.2'!P777:T777)=5,'A3.2'!E777,"")</f>
        <v/>
      </c>
      <c r="H759" t="str">
        <f>IF(SUM('A3.2'!P777:T777)=5,'A3.2'!F777,"")</f>
        <v/>
      </c>
      <c r="I759" t="str">
        <f>IF(SUM('A3.2'!P777:T777)=5,'A3.2'!G777,"")</f>
        <v/>
      </c>
    </row>
    <row r="760" spans="1:9" x14ac:dyDescent="0.25">
      <c r="A760" t="str">
        <f>IF(SUM('A3.2'!P778:T778)=5,'Angaben KH-Standort'!$D$26,"")</f>
        <v/>
      </c>
      <c r="B760" t="str">
        <f>IF(SUM('A3.2'!P778:T778)=5,'Angaben KH-Standort'!$D$27,"")</f>
        <v/>
      </c>
      <c r="C760" t="str">
        <f>IF(SUM('A3.2'!P778:T778)=5,'Angaben KH-Standort'!$D$13,"")</f>
        <v/>
      </c>
      <c r="D760" t="str">
        <f>IF(SUM('A3.2'!P778:T778)=5,'A1'!$F773,"")</f>
        <v/>
      </c>
      <c r="E760" t="str">
        <f>IF(SUM('A3.2'!P778:T778)=5,'A3.2'!C778,"")</f>
        <v/>
      </c>
      <c r="F760" t="str">
        <f>IF(SUM('A3.2'!P778:T778)=5,'A3.2'!D778,"")</f>
        <v/>
      </c>
      <c r="G760" s="194" t="str">
        <f>IF(SUM('A3.2'!P778:T778)=5,'A3.2'!E778,"")</f>
        <v/>
      </c>
      <c r="H760" t="str">
        <f>IF(SUM('A3.2'!P778:T778)=5,'A3.2'!F778,"")</f>
        <v/>
      </c>
      <c r="I760" t="str">
        <f>IF(SUM('A3.2'!P778:T778)=5,'A3.2'!G778,"")</f>
        <v/>
      </c>
    </row>
    <row r="761" spans="1:9" x14ac:dyDescent="0.25">
      <c r="A761" t="str">
        <f>IF(SUM('A3.2'!P779:T779)=5,'Angaben KH-Standort'!$D$26,"")</f>
        <v/>
      </c>
      <c r="B761" t="str">
        <f>IF(SUM('A3.2'!P779:T779)=5,'Angaben KH-Standort'!$D$27,"")</f>
        <v/>
      </c>
      <c r="C761" t="str">
        <f>IF(SUM('A3.2'!P779:T779)=5,'Angaben KH-Standort'!$D$13,"")</f>
        <v/>
      </c>
      <c r="D761" t="str">
        <f>IF(SUM('A3.2'!P779:T779)=5,'A1'!$F774,"")</f>
        <v/>
      </c>
      <c r="E761" t="str">
        <f>IF(SUM('A3.2'!P779:T779)=5,'A3.2'!C779,"")</f>
        <v/>
      </c>
      <c r="F761" t="str">
        <f>IF(SUM('A3.2'!P779:T779)=5,'A3.2'!D779,"")</f>
        <v/>
      </c>
      <c r="G761" s="194" t="str">
        <f>IF(SUM('A3.2'!P779:T779)=5,'A3.2'!E779,"")</f>
        <v/>
      </c>
      <c r="H761" t="str">
        <f>IF(SUM('A3.2'!P779:T779)=5,'A3.2'!F779,"")</f>
        <v/>
      </c>
      <c r="I761" t="str">
        <f>IF(SUM('A3.2'!P779:T779)=5,'A3.2'!G779,"")</f>
        <v/>
      </c>
    </row>
    <row r="762" spans="1:9" x14ac:dyDescent="0.25">
      <c r="A762" t="str">
        <f>IF(SUM('A3.2'!P780:T780)=5,'Angaben KH-Standort'!$D$26,"")</f>
        <v/>
      </c>
      <c r="B762" t="str">
        <f>IF(SUM('A3.2'!P780:T780)=5,'Angaben KH-Standort'!$D$27,"")</f>
        <v/>
      </c>
      <c r="C762" t="str">
        <f>IF(SUM('A3.2'!P780:T780)=5,'Angaben KH-Standort'!$D$13,"")</f>
        <v/>
      </c>
      <c r="D762" t="str">
        <f>IF(SUM('A3.2'!P780:T780)=5,'A1'!$F775,"")</f>
        <v/>
      </c>
      <c r="E762" t="str">
        <f>IF(SUM('A3.2'!P780:T780)=5,'A3.2'!C780,"")</f>
        <v/>
      </c>
      <c r="F762" t="str">
        <f>IF(SUM('A3.2'!P780:T780)=5,'A3.2'!D780,"")</f>
        <v/>
      </c>
      <c r="G762" s="194" t="str">
        <f>IF(SUM('A3.2'!P780:T780)=5,'A3.2'!E780,"")</f>
        <v/>
      </c>
      <c r="H762" t="str">
        <f>IF(SUM('A3.2'!P780:T780)=5,'A3.2'!F780,"")</f>
        <v/>
      </c>
      <c r="I762" t="str">
        <f>IF(SUM('A3.2'!P780:T780)=5,'A3.2'!G780,"")</f>
        <v/>
      </c>
    </row>
    <row r="763" spans="1:9" x14ac:dyDescent="0.25">
      <c r="A763" t="str">
        <f>IF(SUM('A3.2'!P781:T781)=5,'Angaben KH-Standort'!$D$26,"")</f>
        <v/>
      </c>
      <c r="B763" t="str">
        <f>IF(SUM('A3.2'!P781:T781)=5,'Angaben KH-Standort'!$D$27,"")</f>
        <v/>
      </c>
      <c r="C763" t="str">
        <f>IF(SUM('A3.2'!P781:T781)=5,'Angaben KH-Standort'!$D$13,"")</f>
        <v/>
      </c>
      <c r="D763" t="str">
        <f>IF(SUM('A3.2'!P781:T781)=5,'A1'!$F776,"")</f>
        <v/>
      </c>
      <c r="E763" t="str">
        <f>IF(SUM('A3.2'!P781:T781)=5,'A3.2'!C781,"")</f>
        <v/>
      </c>
      <c r="F763" t="str">
        <f>IF(SUM('A3.2'!P781:T781)=5,'A3.2'!D781,"")</f>
        <v/>
      </c>
      <c r="G763" s="194" t="str">
        <f>IF(SUM('A3.2'!P781:T781)=5,'A3.2'!E781,"")</f>
        <v/>
      </c>
      <c r="H763" t="str">
        <f>IF(SUM('A3.2'!P781:T781)=5,'A3.2'!F781,"")</f>
        <v/>
      </c>
      <c r="I763" t="str">
        <f>IF(SUM('A3.2'!P781:T781)=5,'A3.2'!G781,"")</f>
        <v/>
      </c>
    </row>
    <row r="764" spans="1:9" x14ac:dyDescent="0.25">
      <c r="A764" t="str">
        <f>IF(SUM('A3.2'!P782:T782)=5,'Angaben KH-Standort'!$D$26,"")</f>
        <v/>
      </c>
      <c r="B764" t="str">
        <f>IF(SUM('A3.2'!P782:T782)=5,'Angaben KH-Standort'!$D$27,"")</f>
        <v/>
      </c>
      <c r="C764" t="str">
        <f>IF(SUM('A3.2'!P782:T782)=5,'Angaben KH-Standort'!$D$13,"")</f>
        <v/>
      </c>
      <c r="D764" t="str">
        <f>IF(SUM('A3.2'!P782:T782)=5,'A1'!$F777,"")</f>
        <v/>
      </c>
      <c r="E764" t="str">
        <f>IF(SUM('A3.2'!P782:T782)=5,'A3.2'!C782,"")</f>
        <v/>
      </c>
      <c r="F764" t="str">
        <f>IF(SUM('A3.2'!P782:T782)=5,'A3.2'!D782,"")</f>
        <v/>
      </c>
      <c r="G764" s="194" t="str">
        <f>IF(SUM('A3.2'!P782:T782)=5,'A3.2'!E782,"")</f>
        <v/>
      </c>
      <c r="H764" t="str">
        <f>IF(SUM('A3.2'!P782:T782)=5,'A3.2'!F782,"")</f>
        <v/>
      </c>
      <c r="I764" t="str">
        <f>IF(SUM('A3.2'!P782:T782)=5,'A3.2'!G782,"")</f>
        <v/>
      </c>
    </row>
    <row r="765" spans="1:9" x14ac:dyDescent="0.25">
      <c r="A765" t="str">
        <f>IF(SUM('A3.2'!P783:T783)=5,'Angaben KH-Standort'!$D$26,"")</f>
        <v/>
      </c>
      <c r="B765" t="str">
        <f>IF(SUM('A3.2'!P783:T783)=5,'Angaben KH-Standort'!$D$27,"")</f>
        <v/>
      </c>
      <c r="C765" t="str">
        <f>IF(SUM('A3.2'!P783:T783)=5,'Angaben KH-Standort'!$D$13,"")</f>
        <v/>
      </c>
      <c r="D765" t="str">
        <f>IF(SUM('A3.2'!P783:T783)=5,'A1'!$F778,"")</f>
        <v/>
      </c>
      <c r="E765" t="str">
        <f>IF(SUM('A3.2'!P783:T783)=5,'A3.2'!C783,"")</f>
        <v/>
      </c>
      <c r="F765" t="str">
        <f>IF(SUM('A3.2'!P783:T783)=5,'A3.2'!D783,"")</f>
        <v/>
      </c>
      <c r="G765" s="194" t="str">
        <f>IF(SUM('A3.2'!P783:T783)=5,'A3.2'!E783,"")</f>
        <v/>
      </c>
      <c r="H765" t="str">
        <f>IF(SUM('A3.2'!P783:T783)=5,'A3.2'!F783,"")</f>
        <v/>
      </c>
      <c r="I765" t="str">
        <f>IF(SUM('A3.2'!P783:T783)=5,'A3.2'!G783,"")</f>
        <v/>
      </c>
    </row>
    <row r="766" spans="1:9" x14ac:dyDescent="0.25">
      <c r="A766" t="str">
        <f>IF(SUM('A3.2'!P784:T784)=5,'Angaben KH-Standort'!$D$26,"")</f>
        <v/>
      </c>
      <c r="B766" t="str">
        <f>IF(SUM('A3.2'!P784:T784)=5,'Angaben KH-Standort'!$D$27,"")</f>
        <v/>
      </c>
      <c r="C766" t="str">
        <f>IF(SUM('A3.2'!P784:T784)=5,'Angaben KH-Standort'!$D$13,"")</f>
        <v/>
      </c>
      <c r="D766" t="str">
        <f>IF(SUM('A3.2'!P784:T784)=5,'A1'!$F779,"")</f>
        <v/>
      </c>
      <c r="E766" t="str">
        <f>IF(SUM('A3.2'!P784:T784)=5,'A3.2'!C784,"")</f>
        <v/>
      </c>
      <c r="F766" t="str">
        <f>IF(SUM('A3.2'!P784:T784)=5,'A3.2'!D784,"")</f>
        <v/>
      </c>
      <c r="G766" s="194" t="str">
        <f>IF(SUM('A3.2'!P784:T784)=5,'A3.2'!E784,"")</f>
        <v/>
      </c>
      <c r="H766" t="str">
        <f>IF(SUM('A3.2'!P784:T784)=5,'A3.2'!F784,"")</f>
        <v/>
      </c>
      <c r="I766" t="str">
        <f>IF(SUM('A3.2'!P784:T784)=5,'A3.2'!G784,"")</f>
        <v/>
      </c>
    </row>
    <row r="767" spans="1:9" x14ac:dyDescent="0.25">
      <c r="A767" t="str">
        <f>IF(SUM('A3.2'!P785:T785)=5,'Angaben KH-Standort'!$D$26,"")</f>
        <v/>
      </c>
      <c r="B767" t="str">
        <f>IF(SUM('A3.2'!P785:T785)=5,'Angaben KH-Standort'!$D$27,"")</f>
        <v/>
      </c>
      <c r="C767" t="str">
        <f>IF(SUM('A3.2'!P785:T785)=5,'Angaben KH-Standort'!$D$13,"")</f>
        <v/>
      </c>
      <c r="D767" t="str">
        <f>IF(SUM('A3.2'!P785:T785)=5,'A1'!$F780,"")</f>
        <v/>
      </c>
      <c r="E767" t="str">
        <f>IF(SUM('A3.2'!P785:T785)=5,'A3.2'!C785,"")</f>
        <v/>
      </c>
      <c r="F767" t="str">
        <f>IF(SUM('A3.2'!P785:T785)=5,'A3.2'!D785,"")</f>
        <v/>
      </c>
      <c r="G767" s="194" t="str">
        <f>IF(SUM('A3.2'!P785:T785)=5,'A3.2'!E785,"")</f>
        <v/>
      </c>
      <c r="H767" t="str">
        <f>IF(SUM('A3.2'!P785:T785)=5,'A3.2'!F785,"")</f>
        <v/>
      </c>
      <c r="I767" t="str">
        <f>IF(SUM('A3.2'!P785:T785)=5,'A3.2'!G785,"")</f>
        <v/>
      </c>
    </row>
    <row r="768" spans="1:9" x14ac:dyDescent="0.25">
      <c r="A768" t="str">
        <f>IF(SUM('A3.2'!P786:T786)=5,'Angaben KH-Standort'!$D$26,"")</f>
        <v/>
      </c>
      <c r="B768" t="str">
        <f>IF(SUM('A3.2'!P786:T786)=5,'Angaben KH-Standort'!$D$27,"")</f>
        <v/>
      </c>
      <c r="C768" t="str">
        <f>IF(SUM('A3.2'!P786:T786)=5,'Angaben KH-Standort'!$D$13,"")</f>
        <v/>
      </c>
      <c r="D768" t="str">
        <f>IF(SUM('A3.2'!P786:T786)=5,'A1'!$F781,"")</f>
        <v/>
      </c>
      <c r="E768" t="str">
        <f>IF(SUM('A3.2'!P786:T786)=5,'A3.2'!C786,"")</f>
        <v/>
      </c>
      <c r="F768" t="str">
        <f>IF(SUM('A3.2'!P786:T786)=5,'A3.2'!D786,"")</f>
        <v/>
      </c>
      <c r="G768" s="194" t="str">
        <f>IF(SUM('A3.2'!P786:T786)=5,'A3.2'!E786,"")</f>
        <v/>
      </c>
      <c r="H768" t="str">
        <f>IF(SUM('A3.2'!P786:T786)=5,'A3.2'!F786,"")</f>
        <v/>
      </c>
      <c r="I768" t="str">
        <f>IF(SUM('A3.2'!P786:T786)=5,'A3.2'!G786,"")</f>
        <v/>
      </c>
    </row>
    <row r="769" spans="1:9" x14ac:dyDescent="0.25">
      <c r="A769" t="str">
        <f>IF(SUM('A3.2'!P787:T787)=5,'Angaben KH-Standort'!$D$26,"")</f>
        <v/>
      </c>
      <c r="B769" t="str">
        <f>IF(SUM('A3.2'!P787:T787)=5,'Angaben KH-Standort'!$D$27,"")</f>
        <v/>
      </c>
      <c r="C769" t="str">
        <f>IF(SUM('A3.2'!P787:T787)=5,'Angaben KH-Standort'!$D$13,"")</f>
        <v/>
      </c>
      <c r="D769" t="str">
        <f>IF(SUM('A3.2'!P787:T787)=5,'A1'!$F782,"")</f>
        <v/>
      </c>
      <c r="E769" t="str">
        <f>IF(SUM('A3.2'!P787:T787)=5,'A3.2'!C787,"")</f>
        <v/>
      </c>
      <c r="F769" t="str">
        <f>IF(SUM('A3.2'!P787:T787)=5,'A3.2'!D787,"")</f>
        <v/>
      </c>
      <c r="G769" s="194" t="str">
        <f>IF(SUM('A3.2'!P787:T787)=5,'A3.2'!E787,"")</f>
        <v/>
      </c>
      <c r="H769" t="str">
        <f>IF(SUM('A3.2'!P787:T787)=5,'A3.2'!F787,"")</f>
        <v/>
      </c>
      <c r="I769" t="str">
        <f>IF(SUM('A3.2'!P787:T787)=5,'A3.2'!G787,"")</f>
        <v/>
      </c>
    </row>
    <row r="770" spans="1:9" x14ac:dyDescent="0.25">
      <c r="A770" t="str">
        <f>IF(SUM('A3.2'!P788:T788)=5,'Angaben KH-Standort'!$D$26,"")</f>
        <v/>
      </c>
      <c r="B770" t="str">
        <f>IF(SUM('A3.2'!P788:T788)=5,'Angaben KH-Standort'!$D$27,"")</f>
        <v/>
      </c>
      <c r="C770" t="str">
        <f>IF(SUM('A3.2'!P788:T788)=5,'Angaben KH-Standort'!$D$13,"")</f>
        <v/>
      </c>
      <c r="D770" t="str">
        <f>IF(SUM('A3.2'!P788:T788)=5,'A1'!$F783,"")</f>
        <v/>
      </c>
      <c r="E770" t="str">
        <f>IF(SUM('A3.2'!P788:T788)=5,'A3.2'!C788,"")</f>
        <v/>
      </c>
      <c r="F770" t="str">
        <f>IF(SUM('A3.2'!P788:T788)=5,'A3.2'!D788,"")</f>
        <v/>
      </c>
      <c r="G770" s="194" t="str">
        <f>IF(SUM('A3.2'!P788:T788)=5,'A3.2'!E788,"")</f>
        <v/>
      </c>
      <c r="H770" t="str">
        <f>IF(SUM('A3.2'!P788:T788)=5,'A3.2'!F788,"")</f>
        <v/>
      </c>
      <c r="I770" t="str">
        <f>IF(SUM('A3.2'!P788:T788)=5,'A3.2'!G788,"")</f>
        <v/>
      </c>
    </row>
    <row r="771" spans="1:9" x14ac:dyDescent="0.25">
      <c r="A771" t="str">
        <f>IF(SUM('A3.2'!P789:T789)=5,'Angaben KH-Standort'!$D$26,"")</f>
        <v/>
      </c>
      <c r="B771" t="str">
        <f>IF(SUM('A3.2'!P789:T789)=5,'Angaben KH-Standort'!$D$27,"")</f>
        <v/>
      </c>
      <c r="C771" t="str">
        <f>IF(SUM('A3.2'!P789:T789)=5,'Angaben KH-Standort'!$D$13,"")</f>
        <v/>
      </c>
      <c r="D771" t="str">
        <f>IF(SUM('A3.2'!P789:T789)=5,'A1'!$F784,"")</f>
        <v/>
      </c>
      <c r="E771" t="str">
        <f>IF(SUM('A3.2'!P789:T789)=5,'A3.2'!C789,"")</f>
        <v/>
      </c>
      <c r="F771" t="str">
        <f>IF(SUM('A3.2'!P789:T789)=5,'A3.2'!D789,"")</f>
        <v/>
      </c>
      <c r="G771" s="194" t="str">
        <f>IF(SUM('A3.2'!P789:T789)=5,'A3.2'!E789,"")</f>
        <v/>
      </c>
      <c r="H771" t="str">
        <f>IF(SUM('A3.2'!P789:T789)=5,'A3.2'!F789,"")</f>
        <v/>
      </c>
      <c r="I771" t="str">
        <f>IF(SUM('A3.2'!P789:T789)=5,'A3.2'!G789,"")</f>
        <v/>
      </c>
    </row>
    <row r="772" spans="1:9" x14ac:dyDescent="0.25">
      <c r="A772" t="str">
        <f>IF(SUM('A3.2'!P790:T790)=5,'Angaben KH-Standort'!$D$26,"")</f>
        <v/>
      </c>
      <c r="B772" t="str">
        <f>IF(SUM('A3.2'!P790:T790)=5,'Angaben KH-Standort'!$D$27,"")</f>
        <v/>
      </c>
      <c r="C772" t="str">
        <f>IF(SUM('A3.2'!P790:T790)=5,'Angaben KH-Standort'!$D$13,"")</f>
        <v/>
      </c>
      <c r="D772" t="str">
        <f>IF(SUM('A3.2'!P790:T790)=5,'A1'!$F785,"")</f>
        <v/>
      </c>
      <c r="E772" t="str">
        <f>IF(SUM('A3.2'!P790:T790)=5,'A3.2'!C790,"")</f>
        <v/>
      </c>
      <c r="F772" t="str">
        <f>IF(SUM('A3.2'!P790:T790)=5,'A3.2'!D790,"")</f>
        <v/>
      </c>
      <c r="G772" s="194" t="str">
        <f>IF(SUM('A3.2'!P790:T790)=5,'A3.2'!E790,"")</f>
        <v/>
      </c>
      <c r="H772" t="str">
        <f>IF(SUM('A3.2'!P790:T790)=5,'A3.2'!F790,"")</f>
        <v/>
      </c>
      <c r="I772" t="str">
        <f>IF(SUM('A3.2'!P790:T790)=5,'A3.2'!G790,"")</f>
        <v/>
      </c>
    </row>
    <row r="773" spans="1:9" x14ac:dyDescent="0.25">
      <c r="A773" t="str">
        <f>IF(SUM('A3.2'!P791:T791)=5,'Angaben KH-Standort'!$D$26,"")</f>
        <v/>
      </c>
      <c r="B773" t="str">
        <f>IF(SUM('A3.2'!P791:T791)=5,'Angaben KH-Standort'!$D$27,"")</f>
        <v/>
      </c>
      <c r="C773" t="str">
        <f>IF(SUM('A3.2'!P791:T791)=5,'Angaben KH-Standort'!$D$13,"")</f>
        <v/>
      </c>
      <c r="D773" t="str">
        <f>IF(SUM('A3.2'!P791:T791)=5,'A1'!$F786,"")</f>
        <v/>
      </c>
      <c r="E773" t="str">
        <f>IF(SUM('A3.2'!P791:T791)=5,'A3.2'!C791,"")</f>
        <v/>
      </c>
      <c r="F773" t="str">
        <f>IF(SUM('A3.2'!P791:T791)=5,'A3.2'!D791,"")</f>
        <v/>
      </c>
      <c r="G773" s="194" t="str">
        <f>IF(SUM('A3.2'!P791:T791)=5,'A3.2'!E791,"")</f>
        <v/>
      </c>
      <c r="H773" t="str">
        <f>IF(SUM('A3.2'!P791:T791)=5,'A3.2'!F791,"")</f>
        <v/>
      </c>
      <c r="I773" t="str">
        <f>IF(SUM('A3.2'!P791:T791)=5,'A3.2'!G791,"")</f>
        <v/>
      </c>
    </row>
    <row r="774" spans="1:9" x14ac:dyDescent="0.25">
      <c r="A774" t="str">
        <f>IF(SUM('A3.2'!P792:T792)=5,'Angaben KH-Standort'!$D$26,"")</f>
        <v/>
      </c>
      <c r="B774" t="str">
        <f>IF(SUM('A3.2'!P792:T792)=5,'Angaben KH-Standort'!$D$27,"")</f>
        <v/>
      </c>
      <c r="C774" t="str">
        <f>IF(SUM('A3.2'!P792:T792)=5,'Angaben KH-Standort'!$D$13,"")</f>
        <v/>
      </c>
      <c r="D774" t="str">
        <f>IF(SUM('A3.2'!P792:T792)=5,'A1'!$F787,"")</f>
        <v/>
      </c>
      <c r="E774" t="str">
        <f>IF(SUM('A3.2'!P792:T792)=5,'A3.2'!C792,"")</f>
        <v/>
      </c>
      <c r="F774" t="str">
        <f>IF(SUM('A3.2'!P792:T792)=5,'A3.2'!D792,"")</f>
        <v/>
      </c>
      <c r="G774" s="194" t="str">
        <f>IF(SUM('A3.2'!P792:T792)=5,'A3.2'!E792,"")</f>
        <v/>
      </c>
      <c r="H774" t="str">
        <f>IF(SUM('A3.2'!P792:T792)=5,'A3.2'!F792,"")</f>
        <v/>
      </c>
      <c r="I774" t="str">
        <f>IF(SUM('A3.2'!P792:T792)=5,'A3.2'!G792,"")</f>
        <v/>
      </c>
    </row>
    <row r="775" spans="1:9" x14ac:dyDescent="0.25">
      <c r="A775" t="str">
        <f>IF(SUM('A3.2'!P793:T793)=5,'Angaben KH-Standort'!$D$26,"")</f>
        <v/>
      </c>
      <c r="B775" t="str">
        <f>IF(SUM('A3.2'!P793:T793)=5,'Angaben KH-Standort'!$D$27,"")</f>
        <v/>
      </c>
      <c r="C775" t="str">
        <f>IF(SUM('A3.2'!P793:T793)=5,'Angaben KH-Standort'!$D$13,"")</f>
        <v/>
      </c>
      <c r="D775" t="str">
        <f>IF(SUM('A3.2'!P793:T793)=5,'A1'!$F788,"")</f>
        <v/>
      </c>
      <c r="E775" t="str">
        <f>IF(SUM('A3.2'!P793:T793)=5,'A3.2'!C793,"")</f>
        <v/>
      </c>
      <c r="F775" t="str">
        <f>IF(SUM('A3.2'!P793:T793)=5,'A3.2'!D793,"")</f>
        <v/>
      </c>
      <c r="G775" s="194" t="str">
        <f>IF(SUM('A3.2'!P793:T793)=5,'A3.2'!E793,"")</f>
        <v/>
      </c>
      <c r="H775" t="str">
        <f>IF(SUM('A3.2'!P793:T793)=5,'A3.2'!F793,"")</f>
        <v/>
      </c>
      <c r="I775" t="str">
        <f>IF(SUM('A3.2'!P793:T793)=5,'A3.2'!G793,"")</f>
        <v/>
      </c>
    </row>
    <row r="776" spans="1:9" x14ac:dyDescent="0.25">
      <c r="A776" t="str">
        <f>IF(SUM('A3.2'!P794:T794)=5,'Angaben KH-Standort'!$D$26,"")</f>
        <v/>
      </c>
      <c r="B776" t="str">
        <f>IF(SUM('A3.2'!P794:T794)=5,'Angaben KH-Standort'!$D$27,"")</f>
        <v/>
      </c>
      <c r="C776" t="str">
        <f>IF(SUM('A3.2'!P794:T794)=5,'Angaben KH-Standort'!$D$13,"")</f>
        <v/>
      </c>
      <c r="D776" t="str">
        <f>IF(SUM('A3.2'!P794:T794)=5,'A1'!$F789,"")</f>
        <v/>
      </c>
      <c r="E776" t="str">
        <f>IF(SUM('A3.2'!P794:T794)=5,'A3.2'!C794,"")</f>
        <v/>
      </c>
      <c r="F776" t="str">
        <f>IF(SUM('A3.2'!P794:T794)=5,'A3.2'!D794,"")</f>
        <v/>
      </c>
      <c r="G776" s="194" t="str">
        <f>IF(SUM('A3.2'!P794:T794)=5,'A3.2'!E794,"")</f>
        <v/>
      </c>
      <c r="H776" t="str">
        <f>IF(SUM('A3.2'!P794:T794)=5,'A3.2'!F794,"")</f>
        <v/>
      </c>
      <c r="I776" t="str">
        <f>IF(SUM('A3.2'!P794:T794)=5,'A3.2'!G794,"")</f>
        <v/>
      </c>
    </row>
    <row r="777" spans="1:9" x14ac:dyDescent="0.25">
      <c r="A777" t="str">
        <f>IF(SUM('A3.2'!P795:T795)=5,'Angaben KH-Standort'!$D$26,"")</f>
        <v/>
      </c>
      <c r="B777" t="str">
        <f>IF(SUM('A3.2'!P795:T795)=5,'Angaben KH-Standort'!$D$27,"")</f>
        <v/>
      </c>
      <c r="C777" t="str">
        <f>IF(SUM('A3.2'!P795:T795)=5,'Angaben KH-Standort'!$D$13,"")</f>
        <v/>
      </c>
      <c r="D777" t="str">
        <f>IF(SUM('A3.2'!P795:T795)=5,'A1'!$F790,"")</f>
        <v/>
      </c>
      <c r="E777" t="str">
        <f>IF(SUM('A3.2'!P795:T795)=5,'A3.2'!C795,"")</f>
        <v/>
      </c>
      <c r="F777" t="str">
        <f>IF(SUM('A3.2'!P795:T795)=5,'A3.2'!D795,"")</f>
        <v/>
      </c>
      <c r="G777" s="194" t="str">
        <f>IF(SUM('A3.2'!P795:T795)=5,'A3.2'!E795,"")</f>
        <v/>
      </c>
      <c r="H777" t="str">
        <f>IF(SUM('A3.2'!P795:T795)=5,'A3.2'!F795,"")</f>
        <v/>
      </c>
      <c r="I777" t="str">
        <f>IF(SUM('A3.2'!P795:T795)=5,'A3.2'!G795,"")</f>
        <v/>
      </c>
    </row>
    <row r="778" spans="1:9" x14ac:dyDescent="0.25">
      <c r="A778" t="str">
        <f>IF(SUM('A3.2'!P796:T796)=5,'Angaben KH-Standort'!$D$26,"")</f>
        <v/>
      </c>
      <c r="B778" t="str">
        <f>IF(SUM('A3.2'!P796:T796)=5,'Angaben KH-Standort'!$D$27,"")</f>
        <v/>
      </c>
      <c r="C778" t="str">
        <f>IF(SUM('A3.2'!P796:T796)=5,'Angaben KH-Standort'!$D$13,"")</f>
        <v/>
      </c>
      <c r="D778" t="str">
        <f>IF(SUM('A3.2'!P796:T796)=5,'A1'!$F791,"")</f>
        <v/>
      </c>
      <c r="E778" t="str">
        <f>IF(SUM('A3.2'!P796:T796)=5,'A3.2'!C796,"")</f>
        <v/>
      </c>
      <c r="F778" t="str">
        <f>IF(SUM('A3.2'!P796:T796)=5,'A3.2'!D796,"")</f>
        <v/>
      </c>
      <c r="G778" s="194" t="str">
        <f>IF(SUM('A3.2'!P796:T796)=5,'A3.2'!E796,"")</f>
        <v/>
      </c>
      <c r="H778" t="str">
        <f>IF(SUM('A3.2'!P796:T796)=5,'A3.2'!F796,"")</f>
        <v/>
      </c>
      <c r="I778" t="str">
        <f>IF(SUM('A3.2'!P796:T796)=5,'A3.2'!G796,"")</f>
        <v/>
      </c>
    </row>
    <row r="779" spans="1:9" x14ac:dyDescent="0.25">
      <c r="A779" t="str">
        <f>IF(SUM('A3.2'!P797:T797)=5,'Angaben KH-Standort'!$D$26,"")</f>
        <v/>
      </c>
      <c r="B779" t="str">
        <f>IF(SUM('A3.2'!P797:T797)=5,'Angaben KH-Standort'!$D$27,"")</f>
        <v/>
      </c>
      <c r="C779" t="str">
        <f>IF(SUM('A3.2'!P797:T797)=5,'Angaben KH-Standort'!$D$13,"")</f>
        <v/>
      </c>
      <c r="D779" t="str">
        <f>IF(SUM('A3.2'!P797:T797)=5,'A1'!$F792,"")</f>
        <v/>
      </c>
      <c r="E779" t="str">
        <f>IF(SUM('A3.2'!P797:T797)=5,'A3.2'!C797,"")</f>
        <v/>
      </c>
      <c r="F779" t="str">
        <f>IF(SUM('A3.2'!P797:T797)=5,'A3.2'!D797,"")</f>
        <v/>
      </c>
      <c r="G779" s="194" t="str">
        <f>IF(SUM('A3.2'!P797:T797)=5,'A3.2'!E797,"")</f>
        <v/>
      </c>
      <c r="H779" t="str">
        <f>IF(SUM('A3.2'!P797:T797)=5,'A3.2'!F797,"")</f>
        <v/>
      </c>
      <c r="I779" t="str">
        <f>IF(SUM('A3.2'!P797:T797)=5,'A3.2'!G797,"")</f>
        <v/>
      </c>
    </row>
    <row r="780" spans="1:9" x14ac:dyDescent="0.25">
      <c r="A780" t="str">
        <f>IF(SUM('A3.2'!P798:T798)=5,'Angaben KH-Standort'!$D$26,"")</f>
        <v/>
      </c>
      <c r="B780" t="str">
        <f>IF(SUM('A3.2'!P798:T798)=5,'Angaben KH-Standort'!$D$27,"")</f>
        <v/>
      </c>
      <c r="C780" t="str">
        <f>IF(SUM('A3.2'!P798:T798)=5,'Angaben KH-Standort'!$D$13,"")</f>
        <v/>
      </c>
      <c r="D780" t="str">
        <f>IF(SUM('A3.2'!P798:T798)=5,'A1'!$F793,"")</f>
        <v/>
      </c>
      <c r="E780" t="str">
        <f>IF(SUM('A3.2'!P798:T798)=5,'A3.2'!C798,"")</f>
        <v/>
      </c>
      <c r="F780" t="str">
        <f>IF(SUM('A3.2'!P798:T798)=5,'A3.2'!D798,"")</f>
        <v/>
      </c>
      <c r="G780" s="194" t="str">
        <f>IF(SUM('A3.2'!P798:T798)=5,'A3.2'!E798,"")</f>
        <v/>
      </c>
      <c r="H780" t="str">
        <f>IF(SUM('A3.2'!P798:T798)=5,'A3.2'!F798,"")</f>
        <v/>
      </c>
      <c r="I780" t="str">
        <f>IF(SUM('A3.2'!P798:T798)=5,'A3.2'!G798,"")</f>
        <v/>
      </c>
    </row>
    <row r="781" spans="1:9" x14ac:dyDescent="0.25">
      <c r="A781" t="str">
        <f>IF(SUM('A3.2'!P799:T799)=5,'Angaben KH-Standort'!$D$26,"")</f>
        <v/>
      </c>
      <c r="B781" t="str">
        <f>IF(SUM('A3.2'!P799:T799)=5,'Angaben KH-Standort'!$D$27,"")</f>
        <v/>
      </c>
      <c r="C781" t="str">
        <f>IF(SUM('A3.2'!P799:T799)=5,'Angaben KH-Standort'!$D$13,"")</f>
        <v/>
      </c>
      <c r="D781" t="str">
        <f>IF(SUM('A3.2'!P799:T799)=5,'A1'!$F794,"")</f>
        <v/>
      </c>
      <c r="E781" t="str">
        <f>IF(SUM('A3.2'!P799:T799)=5,'A3.2'!C799,"")</f>
        <v/>
      </c>
      <c r="F781" t="str">
        <f>IF(SUM('A3.2'!P799:T799)=5,'A3.2'!D799,"")</f>
        <v/>
      </c>
      <c r="G781" s="194" t="str">
        <f>IF(SUM('A3.2'!P799:T799)=5,'A3.2'!E799,"")</f>
        <v/>
      </c>
      <c r="H781" t="str">
        <f>IF(SUM('A3.2'!P799:T799)=5,'A3.2'!F799,"")</f>
        <v/>
      </c>
      <c r="I781" t="str">
        <f>IF(SUM('A3.2'!P799:T799)=5,'A3.2'!G799,"")</f>
        <v/>
      </c>
    </row>
    <row r="782" spans="1:9" x14ac:dyDescent="0.25">
      <c r="A782" t="str">
        <f>IF(SUM('A3.2'!P800:T800)=5,'Angaben KH-Standort'!$D$26,"")</f>
        <v/>
      </c>
      <c r="B782" t="str">
        <f>IF(SUM('A3.2'!P800:T800)=5,'Angaben KH-Standort'!$D$27,"")</f>
        <v/>
      </c>
      <c r="C782" t="str">
        <f>IF(SUM('A3.2'!P800:T800)=5,'Angaben KH-Standort'!$D$13,"")</f>
        <v/>
      </c>
      <c r="D782" t="str">
        <f>IF(SUM('A3.2'!P800:T800)=5,'A1'!$F795,"")</f>
        <v/>
      </c>
      <c r="E782" t="str">
        <f>IF(SUM('A3.2'!P800:T800)=5,'A3.2'!C800,"")</f>
        <v/>
      </c>
      <c r="F782" t="str">
        <f>IF(SUM('A3.2'!P800:T800)=5,'A3.2'!D800,"")</f>
        <v/>
      </c>
      <c r="G782" s="194" t="str">
        <f>IF(SUM('A3.2'!P800:T800)=5,'A3.2'!E800,"")</f>
        <v/>
      </c>
      <c r="H782" t="str">
        <f>IF(SUM('A3.2'!P800:T800)=5,'A3.2'!F800,"")</f>
        <v/>
      </c>
      <c r="I782" t="str">
        <f>IF(SUM('A3.2'!P800:T800)=5,'A3.2'!G800,"")</f>
        <v/>
      </c>
    </row>
    <row r="783" spans="1:9" x14ac:dyDescent="0.25">
      <c r="A783" t="str">
        <f>IF(SUM('A3.2'!P801:T801)=5,'Angaben KH-Standort'!$D$26,"")</f>
        <v/>
      </c>
      <c r="B783" t="str">
        <f>IF(SUM('A3.2'!P801:T801)=5,'Angaben KH-Standort'!$D$27,"")</f>
        <v/>
      </c>
      <c r="C783" t="str">
        <f>IF(SUM('A3.2'!P801:T801)=5,'Angaben KH-Standort'!$D$13,"")</f>
        <v/>
      </c>
      <c r="D783" t="str">
        <f>IF(SUM('A3.2'!P801:T801)=5,'A1'!$F796,"")</f>
        <v/>
      </c>
      <c r="E783" t="str">
        <f>IF(SUM('A3.2'!P801:T801)=5,'A3.2'!C801,"")</f>
        <v/>
      </c>
      <c r="F783" t="str">
        <f>IF(SUM('A3.2'!P801:T801)=5,'A3.2'!D801,"")</f>
        <v/>
      </c>
      <c r="G783" s="194" t="str">
        <f>IF(SUM('A3.2'!P801:T801)=5,'A3.2'!E801,"")</f>
        <v/>
      </c>
      <c r="H783" t="str">
        <f>IF(SUM('A3.2'!P801:T801)=5,'A3.2'!F801,"")</f>
        <v/>
      </c>
      <c r="I783" t="str">
        <f>IF(SUM('A3.2'!P801:T801)=5,'A3.2'!G801,"")</f>
        <v/>
      </c>
    </row>
    <row r="784" spans="1:9" x14ac:dyDescent="0.25">
      <c r="A784" t="str">
        <f>IF(SUM('A3.2'!P802:T802)=5,'Angaben KH-Standort'!$D$26,"")</f>
        <v/>
      </c>
      <c r="B784" t="str">
        <f>IF(SUM('A3.2'!P802:T802)=5,'Angaben KH-Standort'!$D$27,"")</f>
        <v/>
      </c>
      <c r="C784" t="str">
        <f>IF(SUM('A3.2'!P802:T802)=5,'Angaben KH-Standort'!$D$13,"")</f>
        <v/>
      </c>
      <c r="D784" t="str">
        <f>IF(SUM('A3.2'!P802:T802)=5,'A1'!$F797,"")</f>
        <v/>
      </c>
      <c r="E784" t="str">
        <f>IF(SUM('A3.2'!P802:T802)=5,'A3.2'!C802,"")</f>
        <v/>
      </c>
      <c r="F784" t="str">
        <f>IF(SUM('A3.2'!P802:T802)=5,'A3.2'!D802,"")</f>
        <v/>
      </c>
      <c r="G784" s="194" t="str">
        <f>IF(SUM('A3.2'!P802:T802)=5,'A3.2'!E802,"")</f>
        <v/>
      </c>
      <c r="H784" t="str">
        <f>IF(SUM('A3.2'!P802:T802)=5,'A3.2'!F802,"")</f>
        <v/>
      </c>
      <c r="I784" t="str">
        <f>IF(SUM('A3.2'!P802:T802)=5,'A3.2'!G802,"")</f>
        <v/>
      </c>
    </row>
    <row r="785" spans="1:9" x14ac:dyDescent="0.25">
      <c r="A785" t="str">
        <f>IF(SUM('A3.2'!P803:T803)=5,'Angaben KH-Standort'!$D$26,"")</f>
        <v/>
      </c>
      <c r="B785" t="str">
        <f>IF(SUM('A3.2'!P803:T803)=5,'Angaben KH-Standort'!$D$27,"")</f>
        <v/>
      </c>
      <c r="C785" t="str">
        <f>IF(SUM('A3.2'!P803:T803)=5,'Angaben KH-Standort'!$D$13,"")</f>
        <v/>
      </c>
      <c r="D785" t="str">
        <f>IF(SUM('A3.2'!P803:T803)=5,'A1'!$F798,"")</f>
        <v/>
      </c>
      <c r="E785" t="str">
        <f>IF(SUM('A3.2'!P803:T803)=5,'A3.2'!C803,"")</f>
        <v/>
      </c>
      <c r="F785" t="str">
        <f>IF(SUM('A3.2'!P803:T803)=5,'A3.2'!D803,"")</f>
        <v/>
      </c>
      <c r="G785" s="194" t="str">
        <f>IF(SUM('A3.2'!P803:T803)=5,'A3.2'!E803,"")</f>
        <v/>
      </c>
      <c r="H785" t="str">
        <f>IF(SUM('A3.2'!P803:T803)=5,'A3.2'!F803,"")</f>
        <v/>
      </c>
      <c r="I785" t="str">
        <f>IF(SUM('A3.2'!P803:T803)=5,'A3.2'!G803,"")</f>
        <v/>
      </c>
    </row>
    <row r="786" spans="1:9" x14ac:dyDescent="0.25">
      <c r="A786" t="str">
        <f>IF(SUM('A3.2'!P804:T804)=5,'Angaben KH-Standort'!$D$26,"")</f>
        <v/>
      </c>
      <c r="B786" t="str">
        <f>IF(SUM('A3.2'!P804:T804)=5,'Angaben KH-Standort'!$D$27,"")</f>
        <v/>
      </c>
      <c r="C786" t="str">
        <f>IF(SUM('A3.2'!P804:T804)=5,'Angaben KH-Standort'!$D$13,"")</f>
        <v/>
      </c>
      <c r="D786" t="str">
        <f>IF(SUM('A3.2'!P804:T804)=5,'A1'!$F799,"")</f>
        <v/>
      </c>
      <c r="E786" t="str">
        <f>IF(SUM('A3.2'!P804:T804)=5,'A3.2'!C804,"")</f>
        <v/>
      </c>
      <c r="F786" t="str">
        <f>IF(SUM('A3.2'!P804:T804)=5,'A3.2'!D804,"")</f>
        <v/>
      </c>
      <c r="G786" s="194" t="str">
        <f>IF(SUM('A3.2'!P804:T804)=5,'A3.2'!E804,"")</f>
        <v/>
      </c>
      <c r="H786" t="str">
        <f>IF(SUM('A3.2'!P804:T804)=5,'A3.2'!F804,"")</f>
        <v/>
      </c>
      <c r="I786" t="str">
        <f>IF(SUM('A3.2'!P804:T804)=5,'A3.2'!G804,"")</f>
        <v/>
      </c>
    </row>
    <row r="787" spans="1:9" x14ac:dyDescent="0.25">
      <c r="A787" t="str">
        <f>IF(SUM('A3.2'!P805:T805)=5,'Angaben KH-Standort'!$D$26,"")</f>
        <v/>
      </c>
      <c r="B787" t="str">
        <f>IF(SUM('A3.2'!P805:T805)=5,'Angaben KH-Standort'!$D$27,"")</f>
        <v/>
      </c>
      <c r="C787" t="str">
        <f>IF(SUM('A3.2'!P805:T805)=5,'Angaben KH-Standort'!$D$13,"")</f>
        <v/>
      </c>
      <c r="D787" t="str">
        <f>IF(SUM('A3.2'!P805:T805)=5,'A1'!$F800,"")</f>
        <v/>
      </c>
      <c r="E787" t="str">
        <f>IF(SUM('A3.2'!P805:T805)=5,'A3.2'!C805,"")</f>
        <v/>
      </c>
      <c r="F787" t="str">
        <f>IF(SUM('A3.2'!P805:T805)=5,'A3.2'!D805,"")</f>
        <v/>
      </c>
      <c r="G787" s="194" t="str">
        <f>IF(SUM('A3.2'!P805:T805)=5,'A3.2'!E805,"")</f>
        <v/>
      </c>
      <c r="H787" t="str">
        <f>IF(SUM('A3.2'!P805:T805)=5,'A3.2'!F805,"")</f>
        <v/>
      </c>
      <c r="I787" t="str">
        <f>IF(SUM('A3.2'!P805:T805)=5,'A3.2'!G805,"")</f>
        <v/>
      </c>
    </row>
    <row r="788" spans="1:9" x14ac:dyDescent="0.25">
      <c r="A788" t="str">
        <f>IF(SUM('A3.2'!P806:T806)=5,'Angaben KH-Standort'!$D$26,"")</f>
        <v/>
      </c>
      <c r="B788" t="str">
        <f>IF(SUM('A3.2'!P806:T806)=5,'Angaben KH-Standort'!$D$27,"")</f>
        <v/>
      </c>
      <c r="C788" t="str">
        <f>IF(SUM('A3.2'!P806:T806)=5,'Angaben KH-Standort'!$D$13,"")</f>
        <v/>
      </c>
      <c r="D788" t="str">
        <f>IF(SUM('A3.2'!P806:T806)=5,'A1'!$F801,"")</f>
        <v/>
      </c>
      <c r="E788" t="str">
        <f>IF(SUM('A3.2'!P806:T806)=5,'A3.2'!C806,"")</f>
        <v/>
      </c>
      <c r="F788" t="str">
        <f>IF(SUM('A3.2'!P806:T806)=5,'A3.2'!D806,"")</f>
        <v/>
      </c>
      <c r="G788" s="194" t="str">
        <f>IF(SUM('A3.2'!P806:T806)=5,'A3.2'!E806,"")</f>
        <v/>
      </c>
      <c r="H788" t="str">
        <f>IF(SUM('A3.2'!P806:T806)=5,'A3.2'!F806,"")</f>
        <v/>
      </c>
      <c r="I788" t="str">
        <f>IF(SUM('A3.2'!P806:T806)=5,'A3.2'!G806,"")</f>
        <v/>
      </c>
    </row>
    <row r="789" spans="1:9" x14ac:dyDescent="0.25">
      <c r="A789" t="str">
        <f>IF(SUM('A3.2'!P807:T807)=5,'Angaben KH-Standort'!$D$26,"")</f>
        <v/>
      </c>
      <c r="B789" t="str">
        <f>IF(SUM('A3.2'!P807:T807)=5,'Angaben KH-Standort'!$D$27,"")</f>
        <v/>
      </c>
      <c r="C789" t="str">
        <f>IF(SUM('A3.2'!P807:T807)=5,'Angaben KH-Standort'!$D$13,"")</f>
        <v/>
      </c>
      <c r="D789" t="str">
        <f>IF(SUM('A3.2'!P807:T807)=5,'A1'!$F802,"")</f>
        <v/>
      </c>
      <c r="E789" t="str">
        <f>IF(SUM('A3.2'!P807:T807)=5,'A3.2'!C807,"")</f>
        <v/>
      </c>
      <c r="F789" t="str">
        <f>IF(SUM('A3.2'!P807:T807)=5,'A3.2'!D807,"")</f>
        <v/>
      </c>
      <c r="G789" s="194" t="str">
        <f>IF(SUM('A3.2'!P807:T807)=5,'A3.2'!E807,"")</f>
        <v/>
      </c>
      <c r="H789" t="str">
        <f>IF(SUM('A3.2'!P807:T807)=5,'A3.2'!F807,"")</f>
        <v/>
      </c>
      <c r="I789" t="str">
        <f>IF(SUM('A3.2'!P807:T807)=5,'A3.2'!G807,"")</f>
        <v/>
      </c>
    </row>
    <row r="790" spans="1:9" x14ac:dyDescent="0.25">
      <c r="A790" t="str">
        <f>IF(SUM('A3.2'!P808:T808)=5,'Angaben KH-Standort'!$D$26,"")</f>
        <v/>
      </c>
      <c r="B790" t="str">
        <f>IF(SUM('A3.2'!P808:T808)=5,'Angaben KH-Standort'!$D$27,"")</f>
        <v/>
      </c>
      <c r="C790" t="str">
        <f>IF(SUM('A3.2'!P808:T808)=5,'Angaben KH-Standort'!$D$13,"")</f>
        <v/>
      </c>
      <c r="D790" t="str">
        <f>IF(SUM('A3.2'!P808:T808)=5,'A1'!$F803,"")</f>
        <v/>
      </c>
      <c r="E790" t="str">
        <f>IF(SUM('A3.2'!P808:T808)=5,'A3.2'!C808,"")</f>
        <v/>
      </c>
      <c r="F790" t="str">
        <f>IF(SUM('A3.2'!P808:T808)=5,'A3.2'!D808,"")</f>
        <v/>
      </c>
      <c r="G790" s="194" t="str">
        <f>IF(SUM('A3.2'!P808:T808)=5,'A3.2'!E808,"")</f>
        <v/>
      </c>
      <c r="H790" t="str">
        <f>IF(SUM('A3.2'!P808:T808)=5,'A3.2'!F808,"")</f>
        <v/>
      </c>
      <c r="I790" t="str">
        <f>IF(SUM('A3.2'!P808:T808)=5,'A3.2'!G808,"")</f>
        <v/>
      </c>
    </row>
    <row r="791" spans="1:9" x14ac:dyDescent="0.25">
      <c r="A791" t="str">
        <f>IF(SUM('A3.2'!P809:T809)=5,'Angaben KH-Standort'!$D$26,"")</f>
        <v/>
      </c>
      <c r="B791" t="str">
        <f>IF(SUM('A3.2'!P809:T809)=5,'Angaben KH-Standort'!$D$27,"")</f>
        <v/>
      </c>
      <c r="C791" t="str">
        <f>IF(SUM('A3.2'!P809:T809)=5,'Angaben KH-Standort'!$D$13,"")</f>
        <v/>
      </c>
      <c r="D791" t="str">
        <f>IF(SUM('A3.2'!P809:T809)=5,'A1'!$F804,"")</f>
        <v/>
      </c>
      <c r="E791" t="str">
        <f>IF(SUM('A3.2'!P809:T809)=5,'A3.2'!C809,"")</f>
        <v/>
      </c>
      <c r="F791" t="str">
        <f>IF(SUM('A3.2'!P809:T809)=5,'A3.2'!D809,"")</f>
        <v/>
      </c>
      <c r="G791" s="194" t="str">
        <f>IF(SUM('A3.2'!P809:T809)=5,'A3.2'!E809,"")</f>
        <v/>
      </c>
      <c r="H791" t="str">
        <f>IF(SUM('A3.2'!P809:T809)=5,'A3.2'!F809,"")</f>
        <v/>
      </c>
      <c r="I791" t="str">
        <f>IF(SUM('A3.2'!P809:T809)=5,'A3.2'!G809,"")</f>
        <v/>
      </c>
    </row>
    <row r="792" spans="1:9" x14ac:dyDescent="0.25">
      <c r="A792" t="str">
        <f>IF(SUM('A3.2'!P810:T810)=5,'Angaben KH-Standort'!$D$26,"")</f>
        <v/>
      </c>
      <c r="B792" t="str">
        <f>IF(SUM('A3.2'!P810:T810)=5,'Angaben KH-Standort'!$D$27,"")</f>
        <v/>
      </c>
      <c r="C792" t="str">
        <f>IF(SUM('A3.2'!P810:T810)=5,'Angaben KH-Standort'!$D$13,"")</f>
        <v/>
      </c>
      <c r="D792" t="str">
        <f>IF(SUM('A3.2'!P810:T810)=5,'A1'!$F805,"")</f>
        <v/>
      </c>
      <c r="E792" t="str">
        <f>IF(SUM('A3.2'!P810:T810)=5,'A3.2'!C810,"")</f>
        <v/>
      </c>
      <c r="F792" t="str">
        <f>IF(SUM('A3.2'!P810:T810)=5,'A3.2'!D810,"")</f>
        <v/>
      </c>
      <c r="G792" s="194" t="str">
        <f>IF(SUM('A3.2'!P810:T810)=5,'A3.2'!E810,"")</f>
        <v/>
      </c>
      <c r="H792" t="str">
        <f>IF(SUM('A3.2'!P810:T810)=5,'A3.2'!F810,"")</f>
        <v/>
      </c>
      <c r="I792" t="str">
        <f>IF(SUM('A3.2'!P810:T810)=5,'A3.2'!G810,"")</f>
        <v/>
      </c>
    </row>
    <row r="793" spans="1:9" x14ac:dyDescent="0.25">
      <c r="A793" t="str">
        <f>IF(SUM('A3.2'!P811:T811)=5,'Angaben KH-Standort'!$D$26,"")</f>
        <v/>
      </c>
      <c r="B793" t="str">
        <f>IF(SUM('A3.2'!P811:T811)=5,'Angaben KH-Standort'!$D$27,"")</f>
        <v/>
      </c>
      <c r="C793" t="str">
        <f>IF(SUM('A3.2'!P811:T811)=5,'Angaben KH-Standort'!$D$13,"")</f>
        <v/>
      </c>
      <c r="D793" t="str">
        <f>IF(SUM('A3.2'!P811:T811)=5,'A1'!$F806,"")</f>
        <v/>
      </c>
      <c r="E793" t="str">
        <f>IF(SUM('A3.2'!P811:T811)=5,'A3.2'!C811,"")</f>
        <v/>
      </c>
      <c r="F793" t="str">
        <f>IF(SUM('A3.2'!P811:T811)=5,'A3.2'!D811,"")</f>
        <v/>
      </c>
      <c r="G793" s="194" t="str">
        <f>IF(SUM('A3.2'!P811:T811)=5,'A3.2'!E811,"")</f>
        <v/>
      </c>
      <c r="H793" t="str">
        <f>IF(SUM('A3.2'!P811:T811)=5,'A3.2'!F811,"")</f>
        <v/>
      </c>
      <c r="I793" t="str">
        <f>IF(SUM('A3.2'!P811:T811)=5,'A3.2'!G811,"")</f>
        <v/>
      </c>
    </row>
    <row r="794" spans="1:9" x14ac:dyDescent="0.25">
      <c r="A794" t="str">
        <f>IF(SUM('A3.2'!P812:T812)=5,'Angaben KH-Standort'!$D$26,"")</f>
        <v/>
      </c>
      <c r="B794" t="str">
        <f>IF(SUM('A3.2'!P812:T812)=5,'Angaben KH-Standort'!$D$27,"")</f>
        <v/>
      </c>
      <c r="C794" t="str">
        <f>IF(SUM('A3.2'!P812:T812)=5,'Angaben KH-Standort'!$D$13,"")</f>
        <v/>
      </c>
      <c r="D794" t="str">
        <f>IF(SUM('A3.2'!P812:T812)=5,'A1'!$F807,"")</f>
        <v/>
      </c>
      <c r="E794" t="str">
        <f>IF(SUM('A3.2'!P812:T812)=5,'A3.2'!C812,"")</f>
        <v/>
      </c>
      <c r="F794" t="str">
        <f>IF(SUM('A3.2'!P812:T812)=5,'A3.2'!D812,"")</f>
        <v/>
      </c>
      <c r="G794" s="194" t="str">
        <f>IF(SUM('A3.2'!P812:T812)=5,'A3.2'!E812,"")</f>
        <v/>
      </c>
      <c r="H794" t="str">
        <f>IF(SUM('A3.2'!P812:T812)=5,'A3.2'!F812,"")</f>
        <v/>
      </c>
      <c r="I794" t="str">
        <f>IF(SUM('A3.2'!P812:T812)=5,'A3.2'!G812,"")</f>
        <v/>
      </c>
    </row>
    <row r="795" spans="1:9" x14ac:dyDescent="0.25">
      <c r="A795" t="str">
        <f>IF(SUM('A3.2'!P813:T813)=5,'Angaben KH-Standort'!$D$26,"")</f>
        <v/>
      </c>
      <c r="B795" t="str">
        <f>IF(SUM('A3.2'!P813:T813)=5,'Angaben KH-Standort'!$D$27,"")</f>
        <v/>
      </c>
      <c r="C795" t="str">
        <f>IF(SUM('A3.2'!P813:T813)=5,'Angaben KH-Standort'!$D$13,"")</f>
        <v/>
      </c>
      <c r="D795" t="str">
        <f>IF(SUM('A3.2'!P813:T813)=5,'A1'!$F808,"")</f>
        <v/>
      </c>
      <c r="E795" t="str">
        <f>IF(SUM('A3.2'!P813:T813)=5,'A3.2'!C813,"")</f>
        <v/>
      </c>
      <c r="F795" t="str">
        <f>IF(SUM('A3.2'!P813:T813)=5,'A3.2'!D813,"")</f>
        <v/>
      </c>
      <c r="G795" s="194" t="str">
        <f>IF(SUM('A3.2'!P813:T813)=5,'A3.2'!E813,"")</f>
        <v/>
      </c>
      <c r="H795" t="str">
        <f>IF(SUM('A3.2'!P813:T813)=5,'A3.2'!F813,"")</f>
        <v/>
      </c>
      <c r="I795" t="str">
        <f>IF(SUM('A3.2'!P813:T813)=5,'A3.2'!G813,"")</f>
        <v/>
      </c>
    </row>
    <row r="796" spans="1:9" x14ac:dyDescent="0.25">
      <c r="A796" t="str">
        <f>IF(SUM('A3.2'!P814:T814)=5,'Angaben KH-Standort'!$D$26,"")</f>
        <v/>
      </c>
      <c r="B796" t="str">
        <f>IF(SUM('A3.2'!P814:T814)=5,'Angaben KH-Standort'!$D$27,"")</f>
        <v/>
      </c>
      <c r="C796" t="str">
        <f>IF(SUM('A3.2'!P814:T814)=5,'Angaben KH-Standort'!$D$13,"")</f>
        <v/>
      </c>
      <c r="D796" t="str">
        <f>IF(SUM('A3.2'!P814:T814)=5,'A1'!$F809,"")</f>
        <v/>
      </c>
      <c r="E796" t="str">
        <f>IF(SUM('A3.2'!P814:T814)=5,'A3.2'!C814,"")</f>
        <v/>
      </c>
      <c r="F796" t="str">
        <f>IF(SUM('A3.2'!P814:T814)=5,'A3.2'!D814,"")</f>
        <v/>
      </c>
      <c r="G796" s="194" t="str">
        <f>IF(SUM('A3.2'!P814:T814)=5,'A3.2'!E814,"")</f>
        <v/>
      </c>
      <c r="H796" t="str">
        <f>IF(SUM('A3.2'!P814:T814)=5,'A3.2'!F814,"")</f>
        <v/>
      </c>
      <c r="I796" t="str">
        <f>IF(SUM('A3.2'!P814:T814)=5,'A3.2'!G814,"")</f>
        <v/>
      </c>
    </row>
    <row r="797" spans="1:9" x14ac:dyDescent="0.25">
      <c r="A797" t="str">
        <f>IF(SUM('A3.2'!P815:T815)=5,'Angaben KH-Standort'!$D$26,"")</f>
        <v/>
      </c>
      <c r="B797" t="str">
        <f>IF(SUM('A3.2'!P815:T815)=5,'Angaben KH-Standort'!$D$27,"")</f>
        <v/>
      </c>
      <c r="C797" t="str">
        <f>IF(SUM('A3.2'!P815:T815)=5,'Angaben KH-Standort'!$D$13,"")</f>
        <v/>
      </c>
      <c r="D797" t="str">
        <f>IF(SUM('A3.2'!P815:T815)=5,'A1'!$F810,"")</f>
        <v/>
      </c>
      <c r="E797" t="str">
        <f>IF(SUM('A3.2'!P815:T815)=5,'A3.2'!C815,"")</f>
        <v/>
      </c>
      <c r="F797" t="str">
        <f>IF(SUM('A3.2'!P815:T815)=5,'A3.2'!D815,"")</f>
        <v/>
      </c>
      <c r="G797" s="194" t="str">
        <f>IF(SUM('A3.2'!P815:T815)=5,'A3.2'!E815,"")</f>
        <v/>
      </c>
      <c r="H797" t="str">
        <f>IF(SUM('A3.2'!P815:T815)=5,'A3.2'!F815,"")</f>
        <v/>
      </c>
      <c r="I797" t="str">
        <f>IF(SUM('A3.2'!P815:T815)=5,'A3.2'!G815,"")</f>
        <v/>
      </c>
    </row>
    <row r="798" spans="1:9" x14ac:dyDescent="0.25">
      <c r="A798" t="str">
        <f>IF(SUM('A3.2'!P816:T816)=5,'Angaben KH-Standort'!$D$26,"")</f>
        <v/>
      </c>
      <c r="B798" t="str">
        <f>IF(SUM('A3.2'!P816:T816)=5,'Angaben KH-Standort'!$D$27,"")</f>
        <v/>
      </c>
      <c r="C798" t="str">
        <f>IF(SUM('A3.2'!P816:T816)=5,'Angaben KH-Standort'!$D$13,"")</f>
        <v/>
      </c>
      <c r="D798" t="str">
        <f>IF(SUM('A3.2'!P816:T816)=5,'A1'!$F811,"")</f>
        <v/>
      </c>
      <c r="E798" t="str">
        <f>IF(SUM('A3.2'!P816:T816)=5,'A3.2'!C816,"")</f>
        <v/>
      </c>
      <c r="F798" t="str">
        <f>IF(SUM('A3.2'!P816:T816)=5,'A3.2'!D816,"")</f>
        <v/>
      </c>
      <c r="G798" s="194" t="str">
        <f>IF(SUM('A3.2'!P816:T816)=5,'A3.2'!E816,"")</f>
        <v/>
      </c>
      <c r="H798" t="str">
        <f>IF(SUM('A3.2'!P816:T816)=5,'A3.2'!F816,"")</f>
        <v/>
      </c>
      <c r="I798" t="str">
        <f>IF(SUM('A3.2'!P816:T816)=5,'A3.2'!G816,"")</f>
        <v/>
      </c>
    </row>
    <row r="799" spans="1:9" x14ac:dyDescent="0.25">
      <c r="A799" t="str">
        <f>IF(SUM('A3.2'!P817:T817)=5,'Angaben KH-Standort'!$D$26,"")</f>
        <v/>
      </c>
      <c r="B799" t="str">
        <f>IF(SUM('A3.2'!P817:T817)=5,'Angaben KH-Standort'!$D$27,"")</f>
        <v/>
      </c>
      <c r="C799" t="str">
        <f>IF(SUM('A3.2'!P817:T817)=5,'Angaben KH-Standort'!$D$13,"")</f>
        <v/>
      </c>
      <c r="D799" t="str">
        <f>IF(SUM('A3.2'!P817:T817)=5,'A1'!$F812,"")</f>
        <v/>
      </c>
      <c r="E799" t="str">
        <f>IF(SUM('A3.2'!P817:T817)=5,'A3.2'!C817,"")</f>
        <v/>
      </c>
      <c r="F799" t="str">
        <f>IF(SUM('A3.2'!P817:T817)=5,'A3.2'!D817,"")</f>
        <v/>
      </c>
      <c r="G799" s="194" t="str">
        <f>IF(SUM('A3.2'!P817:T817)=5,'A3.2'!E817,"")</f>
        <v/>
      </c>
      <c r="H799" t="str">
        <f>IF(SUM('A3.2'!P817:T817)=5,'A3.2'!F817,"")</f>
        <v/>
      </c>
      <c r="I799" t="str">
        <f>IF(SUM('A3.2'!P817:T817)=5,'A3.2'!G817,"")</f>
        <v/>
      </c>
    </row>
    <row r="800" spans="1:9" x14ac:dyDescent="0.25">
      <c r="A800" t="str">
        <f>IF(SUM('A3.2'!P818:T818)=5,'Angaben KH-Standort'!$D$26,"")</f>
        <v/>
      </c>
      <c r="B800" t="str">
        <f>IF(SUM('A3.2'!P818:T818)=5,'Angaben KH-Standort'!$D$27,"")</f>
        <v/>
      </c>
      <c r="C800" t="str">
        <f>IF(SUM('A3.2'!P818:T818)=5,'Angaben KH-Standort'!$D$13,"")</f>
        <v/>
      </c>
      <c r="D800" t="str">
        <f>IF(SUM('A3.2'!P818:T818)=5,'A1'!$F813,"")</f>
        <v/>
      </c>
      <c r="E800" t="str">
        <f>IF(SUM('A3.2'!P818:T818)=5,'A3.2'!C818,"")</f>
        <v/>
      </c>
      <c r="F800" t="str">
        <f>IF(SUM('A3.2'!P818:T818)=5,'A3.2'!D818,"")</f>
        <v/>
      </c>
      <c r="G800" s="194" t="str">
        <f>IF(SUM('A3.2'!P818:T818)=5,'A3.2'!E818,"")</f>
        <v/>
      </c>
      <c r="H800" t="str">
        <f>IF(SUM('A3.2'!P818:T818)=5,'A3.2'!F818,"")</f>
        <v/>
      </c>
      <c r="I800" t="str">
        <f>IF(SUM('A3.2'!P818:T818)=5,'A3.2'!G818,"")</f>
        <v/>
      </c>
    </row>
    <row r="801" spans="1:9" x14ac:dyDescent="0.25">
      <c r="A801" t="str">
        <f>IF(SUM('A3.2'!P819:T819)=5,'Angaben KH-Standort'!$D$26,"")</f>
        <v/>
      </c>
      <c r="B801" t="str">
        <f>IF(SUM('A3.2'!P819:T819)=5,'Angaben KH-Standort'!$D$27,"")</f>
        <v/>
      </c>
      <c r="C801" t="str">
        <f>IF(SUM('A3.2'!P819:T819)=5,'Angaben KH-Standort'!$D$13,"")</f>
        <v/>
      </c>
      <c r="D801" t="str">
        <f>IF(SUM('A3.2'!P819:T819)=5,'A1'!$F814,"")</f>
        <v/>
      </c>
      <c r="E801" t="str">
        <f>IF(SUM('A3.2'!P819:T819)=5,'A3.2'!C819,"")</f>
        <v/>
      </c>
      <c r="F801" t="str">
        <f>IF(SUM('A3.2'!P819:T819)=5,'A3.2'!D819,"")</f>
        <v/>
      </c>
      <c r="G801" s="194" t="str">
        <f>IF(SUM('A3.2'!P819:T819)=5,'A3.2'!E819,"")</f>
        <v/>
      </c>
      <c r="H801" t="str">
        <f>IF(SUM('A3.2'!P819:T819)=5,'A3.2'!F819,"")</f>
        <v/>
      </c>
      <c r="I801" t="str">
        <f>IF(SUM('A3.2'!P819:T819)=5,'A3.2'!G819,"")</f>
        <v/>
      </c>
    </row>
    <row r="802" spans="1:9" x14ac:dyDescent="0.25">
      <c r="A802" t="str">
        <f>IF(SUM('A3.2'!P820:T820)=5,'Angaben KH-Standort'!$D$26,"")</f>
        <v/>
      </c>
      <c r="B802" t="str">
        <f>IF(SUM('A3.2'!P820:T820)=5,'Angaben KH-Standort'!$D$27,"")</f>
        <v/>
      </c>
      <c r="C802" t="str">
        <f>IF(SUM('A3.2'!P820:T820)=5,'Angaben KH-Standort'!$D$13,"")</f>
        <v/>
      </c>
      <c r="D802" t="str">
        <f>IF(SUM('A3.2'!P820:T820)=5,'A1'!$F815,"")</f>
        <v/>
      </c>
      <c r="E802" t="str">
        <f>IF(SUM('A3.2'!P820:T820)=5,'A3.2'!C820,"")</f>
        <v/>
      </c>
      <c r="F802" t="str">
        <f>IF(SUM('A3.2'!P820:T820)=5,'A3.2'!D820,"")</f>
        <v/>
      </c>
      <c r="G802" s="194" t="str">
        <f>IF(SUM('A3.2'!P820:T820)=5,'A3.2'!E820,"")</f>
        <v/>
      </c>
      <c r="H802" t="str">
        <f>IF(SUM('A3.2'!P820:T820)=5,'A3.2'!F820,"")</f>
        <v/>
      </c>
      <c r="I802" t="str">
        <f>IF(SUM('A3.2'!P820:T820)=5,'A3.2'!G820,"")</f>
        <v/>
      </c>
    </row>
    <row r="803" spans="1:9" x14ac:dyDescent="0.25">
      <c r="A803" t="str">
        <f>IF(SUM('A3.2'!P821:T821)=5,'Angaben KH-Standort'!$D$26,"")</f>
        <v/>
      </c>
      <c r="B803" t="str">
        <f>IF(SUM('A3.2'!P821:T821)=5,'Angaben KH-Standort'!$D$27,"")</f>
        <v/>
      </c>
      <c r="C803" t="str">
        <f>IF(SUM('A3.2'!P821:T821)=5,'Angaben KH-Standort'!$D$13,"")</f>
        <v/>
      </c>
      <c r="D803" t="str">
        <f>IF(SUM('A3.2'!P821:T821)=5,'A1'!$F816,"")</f>
        <v/>
      </c>
      <c r="E803" t="str">
        <f>IF(SUM('A3.2'!P821:T821)=5,'A3.2'!C821,"")</f>
        <v/>
      </c>
      <c r="F803" t="str">
        <f>IF(SUM('A3.2'!P821:T821)=5,'A3.2'!D821,"")</f>
        <v/>
      </c>
      <c r="G803" s="194" t="str">
        <f>IF(SUM('A3.2'!P821:T821)=5,'A3.2'!E821,"")</f>
        <v/>
      </c>
      <c r="H803" t="str">
        <f>IF(SUM('A3.2'!P821:T821)=5,'A3.2'!F821,"")</f>
        <v/>
      </c>
      <c r="I803" t="str">
        <f>IF(SUM('A3.2'!P821:T821)=5,'A3.2'!G821,"")</f>
        <v/>
      </c>
    </row>
    <row r="804" spans="1:9" x14ac:dyDescent="0.25">
      <c r="A804" t="str">
        <f>IF(SUM('A3.2'!P822:T822)=5,'Angaben KH-Standort'!$D$26,"")</f>
        <v/>
      </c>
      <c r="B804" t="str">
        <f>IF(SUM('A3.2'!P822:T822)=5,'Angaben KH-Standort'!$D$27,"")</f>
        <v/>
      </c>
      <c r="C804" t="str">
        <f>IF(SUM('A3.2'!P822:T822)=5,'Angaben KH-Standort'!$D$13,"")</f>
        <v/>
      </c>
      <c r="D804" t="str">
        <f>IF(SUM('A3.2'!P822:T822)=5,'A1'!$F817,"")</f>
        <v/>
      </c>
      <c r="E804" t="str">
        <f>IF(SUM('A3.2'!P822:T822)=5,'A3.2'!C822,"")</f>
        <v/>
      </c>
      <c r="F804" t="str">
        <f>IF(SUM('A3.2'!P822:T822)=5,'A3.2'!D822,"")</f>
        <v/>
      </c>
      <c r="G804" s="194" t="str">
        <f>IF(SUM('A3.2'!P822:T822)=5,'A3.2'!E822,"")</f>
        <v/>
      </c>
      <c r="H804" t="str">
        <f>IF(SUM('A3.2'!P822:T822)=5,'A3.2'!F822,"")</f>
        <v/>
      </c>
      <c r="I804" t="str">
        <f>IF(SUM('A3.2'!P822:T822)=5,'A3.2'!G822,"")</f>
        <v/>
      </c>
    </row>
    <row r="805" spans="1:9" x14ac:dyDescent="0.25">
      <c r="A805" t="str">
        <f>IF(SUM('A3.2'!P823:T823)=5,'Angaben KH-Standort'!$D$26,"")</f>
        <v/>
      </c>
      <c r="B805" t="str">
        <f>IF(SUM('A3.2'!P823:T823)=5,'Angaben KH-Standort'!$D$27,"")</f>
        <v/>
      </c>
      <c r="C805" t="str">
        <f>IF(SUM('A3.2'!P823:T823)=5,'Angaben KH-Standort'!$D$13,"")</f>
        <v/>
      </c>
      <c r="D805" t="str">
        <f>IF(SUM('A3.2'!P823:T823)=5,'A1'!$F818,"")</f>
        <v/>
      </c>
      <c r="E805" t="str">
        <f>IF(SUM('A3.2'!P823:T823)=5,'A3.2'!C823,"")</f>
        <v/>
      </c>
      <c r="F805" t="str">
        <f>IF(SUM('A3.2'!P823:T823)=5,'A3.2'!D823,"")</f>
        <v/>
      </c>
      <c r="G805" s="194" t="str">
        <f>IF(SUM('A3.2'!P823:T823)=5,'A3.2'!E823,"")</f>
        <v/>
      </c>
      <c r="H805" t="str">
        <f>IF(SUM('A3.2'!P823:T823)=5,'A3.2'!F823,"")</f>
        <v/>
      </c>
      <c r="I805" t="str">
        <f>IF(SUM('A3.2'!P823:T823)=5,'A3.2'!G823,"")</f>
        <v/>
      </c>
    </row>
    <row r="806" spans="1:9" x14ac:dyDescent="0.25">
      <c r="A806" t="str">
        <f>IF(SUM('A3.2'!P824:T824)=5,'Angaben KH-Standort'!$D$26,"")</f>
        <v/>
      </c>
      <c r="B806" t="str">
        <f>IF(SUM('A3.2'!P824:T824)=5,'Angaben KH-Standort'!$D$27,"")</f>
        <v/>
      </c>
      <c r="C806" t="str">
        <f>IF(SUM('A3.2'!P824:T824)=5,'Angaben KH-Standort'!$D$13,"")</f>
        <v/>
      </c>
      <c r="D806" t="str">
        <f>IF(SUM('A3.2'!P824:T824)=5,'A1'!$F819,"")</f>
        <v/>
      </c>
      <c r="E806" t="str">
        <f>IF(SUM('A3.2'!P824:T824)=5,'A3.2'!C824,"")</f>
        <v/>
      </c>
      <c r="F806" t="str">
        <f>IF(SUM('A3.2'!P824:T824)=5,'A3.2'!D824,"")</f>
        <v/>
      </c>
      <c r="G806" s="194" t="str">
        <f>IF(SUM('A3.2'!P824:T824)=5,'A3.2'!E824,"")</f>
        <v/>
      </c>
      <c r="H806" t="str">
        <f>IF(SUM('A3.2'!P824:T824)=5,'A3.2'!F824,"")</f>
        <v/>
      </c>
      <c r="I806" t="str">
        <f>IF(SUM('A3.2'!P824:T824)=5,'A3.2'!G824,"")</f>
        <v/>
      </c>
    </row>
    <row r="807" spans="1:9" x14ac:dyDescent="0.25">
      <c r="A807" t="str">
        <f>IF(SUM('A3.2'!P825:T825)=5,'Angaben KH-Standort'!$D$26,"")</f>
        <v/>
      </c>
      <c r="B807" t="str">
        <f>IF(SUM('A3.2'!P825:T825)=5,'Angaben KH-Standort'!$D$27,"")</f>
        <v/>
      </c>
      <c r="C807" t="str">
        <f>IF(SUM('A3.2'!P825:T825)=5,'Angaben KH-Standort'!$D$13,"")</f>
        <v/>
      </c>
      <c r="D807" t="str">
        <f>IF(SUM('A3.2'!P825:T825)=5,'A1'!$F820,"")</f>
        <v/>
      </c>
      <c r="E807" t="str">
        <f>IF(SUM('A3.2'!P825:T825)=5,'A3.2'!C825,"")</f>
        <v/>
      </c>
      <c r="F807" t="str">
        <f>IF(SUM('A3.2'!P825:T825)=5,'A3.2'!D825,"")</f>
        <v/>
      </c>
      <c r="G807" s="194" t="str">
        <f>IF(SUM('A3.2'!P825:T825)=5,'A3.2'!E825,"")</f>
        <v/>
      </c>
      <c r="H807" t="str">
        <f>IF(SUM('A3.2'!P825:T825)=5,'A3.2'!F825,"")</f>
        <v/>
      </c>
      <c r="I807" t="str">
        <f>IF(SUM('A3.2'!P825:T825)=5,'A3.2'!G825,"")</f>
        <v/>
      </c>
    </row>
    <row r="808" spans="1:9" x14ac:dyDescent="0.25">
      <c r="A808" t="str">
        <f>IF(SUM('A3.2'!P826:T826)=5,'Angaben KH-Standort'!$D$26,"")</f>
        <v/>
      </c>
      <c r="B808" t="str">
        <f>IF(SUM('A3.2'!P826:T826)=5,'Angaben KH-Standort'!$D$27,"")</f>
        <v/>
      </c>
      <c r="C808" t="str">
        <f>IF(SUM('A3.2'!P826:T826)=5,'Angaben KH-Standort'!$D$13,"")</f>
        <v/>
      </c>
      <c r="D808" t="str">
        <f>IF(SUM('A3.2'!P826:T826)=5,'A1'!$F821,"")</f>
        <v/>
      </c>
      <c r="E808" t="str">
        <f>IF(SUM('A3.2'!P826:T826)=5,'A3.2'!C826,"")</f>
        <v/>
      </c>
      <c r="F808" t="str">
        <f>IF(SUM('A3.2'!P826:T826)=5,'A3.2'!D826,"")</f>
        <v/>
      </c>
      <c r="G808" s="194" t="str">
        <f>IF(SUM('A3.2'!P826:T826)=5,'A3.2'!E826,"")</f>
        <v/>
      </c>
      <c r="H808" t="str">
        <f>IF(SUM('A3.2'!P826:T826)=5,'A3.2'!F826,"")</f>
        <v/>
      </c>
      <c r="I808" t="str">
        <f>IF(SUM('A3.2'!P826:T826)=5,'A3.2'!G826,"")</f>
        <v/>
      </c>
    </row>
    <row r="809" spans="1:9" x14ac:dyDescent="0.25">
      <c r="A809" t="str">
        <f>IF(SUM('A3.2'!P827:T827)=5,'Angaben KH-Standort'!$D$26,"")</f>
        <v/>
      </c>
      <c r="B809" t="str">
        <f>IF(SUM('A3.2'!P827:T827)=5,'Angaben KH-Standort'!$D$27,"")</f>
        <v/>
      </c>
      <c r="C809" t="str">
        <f>IF(SUM('A3.2'!P827:T827)=5,'Angaben KH-Standort'!$D$13,"")</f>
        <v/>
      </c>
      <c r="D809" t="str">
        <f>IF(SUM('A3.2'!P827:T827)=5,'A1'!$F822,"")</f>
        <v/>
      </c>
      <c r="E809" t="str">
        <f>IF(SUM('A3.2'!P827:T827)=5,'A3.2'!C827,"")</f>
        <v/>
      </c>
      <c r="F809" t="str">
        <f>IF(SUM('A3.2'!P827:T827)=5,'A3.2'!D827,"")</f>
        <v/>
      </c>
      <c r="G809" s="194" t="str">
        <f>IF(SUM('A3.2'!P827:T827)=5,'A3.2'!E827,"")</f>
        <v/>
      </c>
      <c r="H809" t="str">
        <f>IF(SUM('A3.2'!P827:T827)=5,'A3.2'!F827,"")</f>
        <v/>
      </c>
      <c r="I809" t="str">
        <f>IF(SUM('A3.2'!P827:T827)=5,'A3.2'!G827,"")</f>
        <v/>
      </c>
    </row>
    <row r="810" spans="1:9" x14ac:dyDescent="0.25">
      <c r="A810" t="str">
        <f>IF(SUM('A3.2'!P828:T828)=5,'Angaben KH-Standort'!$D$26,"")</f>
        <v/>
      </c>
      <c r="B810" t="str">
        <f>IF(SUM('A3.2'!P828:T828)=5,'Angaben KH-Standort'!$D$27,"")</f>
        <v/>
      </c>
      <c r="C810" t="str">
        <f>IF(SUM('A3.2'!P828:T828)=5,'Angaben KH-Standort'!$D$13,"")</f>
        <v/>
      </c>
      <c r="D810" t="str">
        <f>IF(SUM('A3.2'!P828:T828)=5,'A1'!$F823,"")</f>
        <v/>
      </c>
      <c r="E810" t="str">
        <f>IF(SUM('A3.2'!P828:T828)=5,'A3.2'!C828,"")</f>
        <v/>
      </c>
      <c r="F810" t="str">
        <f>IF(SUM('A3.2'!P828:T828)=5,'A3.2'!D828,"")</f>
        <v/>
      </c>
      <c r="G810" s="194" t="str">
        <f>IF(SUM('A3.2'!P828:T828)=5,'A3.2'!E828,"")</f>
        <v/>
      </c>
      <c r="H810" t="str">
        <f>IF(SUM('A3.2'!P828:T828)=5,'A3.2'!F828,"")</f>
        <v/>
      </c>
      <c r="I810" t="str">
        <f>IF(SUM('A3.2'!P828:T828)=5,'A3.2'!G828,"")</f>
        <v/>
      </c>
    </row>
    <row r="811" spans="1:9" x14ac:dyDescent="0.25">
      <c r="A811" t="str">
        <f>IF(SUM('A3.2'!P829:T829)=5,'Angaben KH-Standort'!$D$26,"")</f>
        <v/>
      </c>
      <c r="B811" t="str">
        <f>IF(SUM('A3.2'!P829:T829)=5,'Angaben KH-Standort'!$D$27,"")</f>
        <v/>
      </c>
      <c r="C811" t="str">
        <f>IF(SUM('A3.2'!P829:T829)=5,'Angaben KH-Standort'!$D$13,"")</f>
        <v/>
      </c>
      <c r="D811" t="str">
        <f>IF(SUM('A3.2'!P829:T829)=5,'A1'!$F824,"")</f>
        <v/>
      </c>
      <c r="E811" t="str">
        <f>IF(SUM('A3.2'!P829:T829)=5,'A3.2'!C829,"")</f>
        <v/>
      </c>
      <c r="F811" t="str">
        <f>IF(SUM('A3.2'!P829:T829)=5,'A3.2'!D829,"")</f>
        <v/>
      </c>
      <c r="G811" s="194" t="str">
        <f>IF(SUM('A3.2'!P829:T829)=5,'A3.2'!E829,"")</f>
        <v/>
      </c>
      <c r="H811" t="str">
        <f>IF(SUM('A3.2'!P829:T829)=5,'A3.2'!F829,"")</f>
        <v/>
      </c>
      <c r="I811" t="str">
        <f>IF(SUM('A3.2'!P829:T829)=5,'A3.2'!G829,"")</f>
        <v/>
      </c>
    </row>
    <row r="812" spans="1:9" x14ac:dyDescent="0.25">
      <c r="A812" t="str">
        <f>IF(SUM('A3.2'!P830:T830)=5,'Angaben KH-Standort'!$D$26,"")</f>
        <v/>
      </c>
      <c r="B812" t="str">
        <f>IF(SUM('A3.2'!P830:T830)=5,'Angaben KH-Standort'!$D$27,"")</f>
        <v/>
      </c>
      <c r="C812" t="str">
        <f>IF(SUM('A3.2'!P830:T830)=5,'Angaben KH-Standort'!$D$13,"")</f>
        <v/>
      </c>
      <c r="D812" t="str">
        <f>IF(SUM('A3.2'!P830:T830)=5,'A1'!$F825,"")</f>
        <v/>
      </c>
      <c r="E812" t="str">
        <f>IF(SUM('A3.2'!P830:T830)=5,'A3.2'!C830,"")</f>
        <v/>
      </c>
      <c r="F812" t="str">
        <f>IF(SUM('A3.2'!P830:T830)=5,'A3.2'!D830,"")</f>
        <v/>
      </c>
      <c r="G812" s="194" t="str">
        <f>IF(SUM('A3.2'!P830:T830)=5,'A3.2'!E830,"")</f>
        <v/>
      </c>
      <c r="H812" t="str">
        <f>IF(SUM('A3.2'!P830:T830)=5,'A3.2'!F830,"")</f>
        <v/>
      </c>
      <c r="I812" t="str">
        <f>IF(SUM('A3.2'!P830:T830)=5,'A3.2'!G830,"")</f>
        <v/>
      </c>
    </row>
    <row r="813" spans="1:9" x14ac:dyDescent="0.25">
      <c r="A813" t="str">
        <f>IF(SUM('A3.2'!P831:T831)=5,'Angaben KH-Standort'!$D$26,"")</f>
        <v/>
      </c>
      <c r="B813" t="str">
        <f>IF(SUM('A3.2'!P831:T831)=5,'Angaben KH-Standort'!$D$27,"")</f>
        <v/>
      </c>
      <c r="C813" t="str">
        <f>IF(SUM('A3.2'!P831:T831)=5,'Angaben KH-Standort'!$D$13,"")</f>
        <v/>
      </c>
      <c r="D813" t="str">
        <f>IF(SUM('A3.2'!P831:T831)=5,'A1'!$F826,"")</f>
        <v/>
      </c>
      <c r="E813" t="str">
        <f>IF(SUM('A3.2'!P831:T831)=5,'A3.2'!C831,"")</f>
        <v/>
      </c>
      <c r="F813" t="str">
        <f>IF(SUM('A3.2'!P831:T831)=5,'A3.2'!D831,"")</f>
        <v/>
      </c>
      <c r="G813" s="194" t="str">
        <f>IF(SUM('A3.2'!P831:T831)=5,'A3.2'!E831,"")</f>
        <v/>
      </c>
      <c r="H813" t="str">
        <f>IF(SUM('A3.2'!P831:T831)=5,'A3.2'!F831,"")</f>
        <v/>
      </c>
      <c r="I813" t="str">
        <f>IF(SUM('A3.2'!P831:T831)=5,'A3.2'!G831,"")</f>
        <v/>
      </c>
    </row>
    <row r="814" spans="1:9" x14ac:dyDescent="0.25">
      <c r="A814" t="str">
        <f>IF(SUM('A3.2'!P832:T832)=5,'Angaben KH-Standort'!$D$26,"")</f>
        <v/>
      </c>
      <c r="B814" t="str">
        <f>IF(SUM('A3.2'!P832:T832)=5,'Angaben KH-Standort'!$D$27,"")</f>
        <v/>
      </c>
      <c r="C814" t="str">
        <f>IF(SUM('A3.2'!P832:T832)=5,'Angaben KH-Standort'!$D$13,"")</f>
        <v/>
      </c>
      <c r="D814" t="str">
        <f>IF(SUM('A3.2'!P832:T832)=5,'A1'!$F827,"")</f>
        <v/>
      </c>
      <c r="E814" t="str">
        <f>IF(SUM('A3.2'!P832:T832)=5,'A3.2'!C832,"")</f>
        <v/>
      </c>
      <c r="F814" t="str">
        <f>IF(SUM('A3.2'!P832:T832)=5,'A3.2'!D832,"")</f>
        <v/>
      </c>
      <c r="G814" s="194" t="str">
        <f>IF(SUM('A3.2'!P832:T832)=5,'A3.2'!E832,"")</f>
        <v/>
      </c>
      <c r="H814" t="str">
        <f>IF(SUM('A3.2'!P832:T832)=5,'A3.2'!F832,"")</f>
        <v/>
      </c>
      <c r="I814" t="str">
        <f>IF(SUM('A3.2'!P832:T832)=5,'A3.2'!G832,"")</f>
        <v/>
      </c>
    </row>
    <row r="815" spans="1:9" x14ac:dyDescent="0.25">
      <c r="A815" t="str">
        <f>IF(SUM('A3.2'!P833:T833)=5,'Angaben KH-Standort'!$D$26,"")</f>
        <v/>
      </c>
      <c r="B815" t="str">
        <f>IF(SUM('A3.2'!P833:T833)=5,'Angaben KH-Standort'!$D$27,"")</f>
        <v/>
      </c>
      <c r="C815" t="str">
        <f>IF(SUM('A3.2'!P833:T833)=5,'Angaben KH-Standort'!$D$13,"")</f>
        <v/>
      </c>
      <c r="D815" t="str">
        <f>IF(SUM('A3.2'!P833:T833)=5,'A1'!$F828,"")</f>
        <v/>
      </c>
      <c r="E815" t="str">
        <f>IF(SUM('A3.2'!P833:T833)=5,'A3.2'!C833,"")</f>
        <v/>
      </c>
      <c r="F815" t="str">
        <f>IF(SUM('A3.2'!P833:T833)=5,'A3.2'!D833,"")</f>
        <v/>
      </c>
      <c r="G815" s="194" t="str">
        <f>IF(SUM('A3.2'!P833:T833)=5,'A3.2'!E833,"")</f>
        <v/>
      </c>
      <c r="H815" t="str">
        <f>IF(SUM('A3.2'!P833:T833)=5,'A3.2'!F833,"")</f>
        <v/>
      </c>
      <c r="I815" t="str">
        <f>IF(SUM('A3.2'!P833:T833)=5,'A3.2'!G833,"")</f>
        <v/>
      </c>
    </row>
    <row r="816" spans="1:9" x14ac:dyDescent="0.25">
      <c r="A816" t="str">
        <f>IF(SUM('A3.2'!P834:T834)=5,'Angaben KH-Standort'!$D$26,"")</f>
        <v/>
      </c>
      <c r="B816" t="str">
        <f>IF(SUM('A3.2'!P834:T834)=5,'Angaben KH-Standort'!$D$27,"")</f>
        <v/>
      </c>
      <c r="C816" t="str">
        <f>IF(SUM('A3.2'!P834:T834)=5,'Angaben KH-Standort'!$D$13,"")</f>
        <v/>
      </c>
      <c r="D816" t="str">
        <f>IF(SUM('A3.2'!P834:T834)=5,'A1'!$F829,"")</f>
        <v/>
      </c>
      <c r="E816" t="str">
        <f>IF(SUM('A3.2'!P834:T834)=5,'A3.2'!C834,"")</f>
        <v/>
      </c>
      <c r="F816" t="str">
        <f>IF(SUM('A3.2'!P834:T834)=5,'A3.2'!D834,"")</f>
        <v/>
      </c>
      <c r="G816" s="194" t="str">
        <f>IF(SUM('A3.2'!P834:T834)=5,'A3.2'!E834,"")</f>
        <v/>
      </c>
      <c r="H816" t="str">
        <f>IF(SUM('A3.2'!P834:T834)=5,'A3.2'!F834,"")</f>
        <v/>
      </c>
      <c r="I816" t="str">
        <f>IF(SUM('A3.2'!P834:T834)=5,'A3.2'!G834,"")</f>
        <v/>
      </c>
    </row>
    <row r="817" spans="1:9" x14ac:dyDescent="0.25">
      <c r="A817" t="str">
        <f>IF(SUM('A3.2'!P835:T835)=5,'Angaben KH-Standort'!$D$26,"")</f>
        <v/>
      </c>
      <c r="B817" t="str">
        <f>IF(SUM('A3.2'!P835:T835)=5,'Angaben KH-Standort'!$D$27,"")</f>
        <v/>
      </c>
      <c r="C817" t="str">
        <f>IF(SUM('A3.2'!P835:T835)=5,'Angaben KH-Standort'!$D$13,"")</f>
        <v/>
      </c>
      <c r="D817" t="str">
        <f>IF(SUM('A3.2'!P835:T835)=5,'A1'!$F830,"")</f>
        <v/>
      </c>
      <c r="E817" t="str">
        <f>IF(SUM('A3.2'!P835:T835)=5,'A3.2'!C835,"")</f>
        <v/>
      </c>
      <c r="F817" t="str">
        <f>IF(SUM('A3.2'!P835:T835)=5,'A3.2'!D835,"")</f>
        <v/>
      </c>
      <c r="G817" s="194" t="str">
        <f>IF(SUM('A3.2'!P835:T835)=5,'A3.2'!E835,"")</f>
        <v/>
      </c>
      <c r="H817" t="str">
        <f>IF(SUM('A3.2'!P835:T835)=5,'A3.2'!F835,"")</f>
        <v/>
      </c>
      <c r="I817" t="str">
        <f>IF(SUM('A3.2'!P835:T835)=5,'A3.2'!G835,"")</f>
        <v/>
      </c>
    </row>
    <row r="818" spans="1:9" x14ac:dyDescent="0.25">
      <c r="A818" t="str">
        <f>IF(SUM('A3.2'!P836:T836)=5,'Angaben KH-Standort'!$D$26,"")</f>
        <v/>
      </c>
      <c r="B818" t="str">
        <f>IF(SUM('A3.2'!P836:T836)=5,'Angaben KH-Standort'!$D$27,"")</f>
        <v/>
      </c>
      <c r="C818" t="str">
        <f>IF(SUM('A3.2'!P836:T836)=5,'Angaben KH-Standort'!$D$13,"")</f>
        <v/>
      </c>
      <c r="D818" t="str">
        <f>IF(SUM('A3.2'!P836:T836)=5,'A1'!$F831,"")</f>
        <v/>
      </c>
      <c r="E818" t="str">
        <f>IF(SUM('A3.2'!P836:T836)=5,'A3.2'!C836,"")</f>
        <v/>
      </c>
      <c r="F818" t="str">
        <f>IF(SUM('A3.2'!P836:T836)=5,'A3.2'!D836,"")</f>
        <v/>
      </c>
      <c r="G818" s="194" t="str">
        <f>IF(SUM('A3.2'!P836:T836)=5,'A3.2'!E836,"")</f>
        <v/>
      </c>
      <c r="H818" t="str">
        <f>IF(SUM('A3.2'!P836:T836)=5,'A3.2'!F836,"")</f>
        <v/>
      </c>
      <c r="I818" t="str">
        <f>IF(SUM('A3.2'!P836:T836)=5,'A3.2'!G836,"")</f>
        <v/>
      </c>
    </row>
    <row r="819" spans="1:9" x14ac:dyDescent="0.25">
      <c r="A819" t="str">
        <f>IF(SUM('A3.2'!P837:T837)=5,'Angaben KH-Standort'!$D$26,"")</f>
        <v/>
      </c>
      <c r="B819" t="str">
        <f>IF(SUM('A3.2'!P837:T837)=5,'Angaben KH-Standort'!$D$27,"")</f>
        <v/>
      </c>
      <c r="C819" t="str">
        <f>IF(SUM('A3.2'!P837:T837)=5,'Angaben KH-Standort'!$D$13,"")</f>
        <v/>
      </c>
      <c r="D819" t="str">
        <f>IF(SUM('A3.2'!P837:T837)=5,'A1'!$F832,"")</f>
        <v/>
      </c>
      <c r="E819" t="str">
        <f>IF(SUM('A3.2'!P837:T837)=5,'A3.2'!C837,"")</f>
        <v/>
      </c>
      <c r="F819" t="str">
        <f>IF(SUM('A3.2'!P837:T837)=5,'A3.2'!D837,"")</f>
        <v/>
      </c>
      <c r="G819" s="194" t="str">
        <f>IF(SUM('A3.2'!P837:T837)=5,'A3.2'!E837,"")</f>
        <v/>
      </c>
      <c r="H819" t="str">
        <f>IF(SUM('A3.2'!P837:T837)=5,'A3.2'!F837,"")</f>
        <v/>
      </c>
      <c r="I819" t="str">
        <f>IF(SUM('A3.2'!P837:T837)=5,'A3.2'!G837,"")</f>
        <v/>
      </c>
    </row>
    <row r="820" spans="1:9" x14ac:dyDescent="0.25">
      <c r="A820" t="str">
        <f>IF(SUM('A3.2'!P838:T838)=5,'Angaben KH-Standort'!$D$26,"")</f>
        <v/>
      </c>
      <c r="B820" t="str">
        <f>IF(SUM('A3.2'!P838:T838)=5,'Angaben KH-Standort'!$D$27,"")</f>
        <v/>
      </c>
      <c r="C820" t="str">
        <f>IF(SUM('A3.2'!P838:T838)=5,'Angaben KH-Standort'!$D$13,"")</f>
        <v/>
      </c>
      <c r="D820" t="str">
        <f>IF(SUM('A3.2'!P838:T838)=5,'A1'!$F833,"")</f>
        <v/>
      </c>
      <c r="E820" t="str">
        <f>IF(SUM('A3.2'!P838:T838)=5,'A3.2'!C838,"")</f>
        <v/>
      </c>
      <c r="F820" t="str">
        <f>IF(SUM('A3.2'!P838:T838)=5,'A3.2'!D838,"")</f>
        <v/>
      </c>
      <c r="G820" s="194" t="str">
        <f>IF(SUM('A3.2'!P838:T838)=5,'A3.2'!E838,"")</f>
        <v/>
      </c>
      <c r="H820" t="str">
        <f>IF(SUM('A3.2'!P838:T838)=5,'A3.2'!F838,"")</f>
        <v/>
      </c>
      <c r="I820" t="str">
        <f>IF(SUM('A3.2'!P838:T838)=5,'A3.2'!G838,"")</f>
        <v/>
      </c>
    </row>
    <row r="821" spans="1:9" x14ac:dyDescent="0.25">
      <c r="A821" t="str">
        <f>IF(SUM('A3.2'!P839:T839)=5,'Angaben KH-Standort'!$D$26,"")</f>
        <v/>
      </c>
      <c r="B821" t="str">
        <f>IF(SUM('A3.2'!P839:T839)=5,'Angaben KH-Standort'!$D$27,"")</f>
        <v/>
      </c>
      <c r="C821" t="str">
        <f>IF(SUM('A3.2'!P839:T839)=5,'Angaben KH-Standort'!$D$13,"")</f>
        <v/>
      </c>
      <c r="D821" t="str">
        <f>IF(SUM('A3.2'!P839:T839)=5,'A1'!$F834,"")</f>
        <v/>
      </c>
      <c r="E821" t="str">
        <f>IF(SUM('A3.2'!P839:T839)=5,'A3.2'!C839,"")</f>
        <v/>
      </c>
      <c r="F821" t="str">
        <f>IF(SUM('A3.2'!P839:T839)=5,'A3.2'!D839,"")</f>
        <v/>
      </c>
      <c r="G821" s="194" t="str">
        <f>IF(SUM('A3.2'!P839:T839)=5,'A3.2'!E839,"")</f>
        <v/>
      </c>
      <c r="H821" t="str">
        <f>IF(SUM('A3.2'!P839:T839)=5,'A3.2'!F839,"")</f>
        <v/>
      </c>
      <c r="I821" t="str">
        <f>IF(SUM('A3.2'!P839:T839)=5,'A3.2'!G839,"")</f>
        <v/>
      </c>
    </row>
    <row r="822" spans="1:9" x14ac:dyDescent="0.25">
      <c r="A822" t="str">
        <f>IF(SUM('A3.2'!P840:T840)=5,'Angaben KH-Standort'!$D$26,"")</f>
        <v/>
      </c>
      <c r="B822" t="str">
        <f>IF(SUM('A3.2'!P840:T840)=5,'Angaben KH-Standort'!$D$27,"")</f>
        <v/>
      </c>
      <c r="C822" t="str">
        <f>IF(SUM('A3.2'!P840:T840)=5,'Angaben KH-Standort'!$D$13,"")</f>
        <v/>
      </c>
      <c r="D822" t="str">
        <f>IF(SUM('A3.2'!P840:T840)=5,'A1'!$F835,"")</f>
        <v/>
      </c>
      <c r="E822" t="str">
        <f>IF(SUM('A3.2'!P840:T840)=5,'A3.2'!C840,"")</f>
        <v/>
      </c>
      <c r="F822" t="str">
        <f>IF(SUM('A3.2'!P840:T840)=5,'A3.2'!D840,"")</f>
        <v/>
      </c>
      <c r="G822" s="194" t="str">
        <f>IF(SUM('A3.2'!P840:T840)=5,'A3.2'!E840,"")</f>
        <v/>
      </c>
      <c r="H822" t="str">
        <f>IF(SUM('A3.2'!P840:T840)=5,'A3.2'!F840,"")</f>
        <v/>
      </c>
      <c r="I822" t="str">
        <f>IF(SUM('A3.2'!P840:T840)=5,'A3.2'!G840,"")</f>
        <v/>
      </c>
    </row>
    <row r="823" spans="1:9" x14ac:dyDescent="0.25">
      <c r="A823" t="str">
        <f>IF(SUM('A3.2'!P841:T841)=5,'Angaben KH-Standort'!$D$26,"")</f>
        <v/>
      </c>
      <c r="B823" t="str">
        <f>IF(SUM('A3.2'!P841:T841)=5,'Angaben KH-Standort'!$D$27,"")</f>
        <v/>
      </c>
      <c r="C823" t="str">
        <f>IF(SUM('A3.2'!P841:T841)=5,'Angaben KH-Standort'!$D$13,"")</f>
        <v/>
      </c>
      <c r="D823" t="str">
        <f>IF(SUM('A3.2'!P841:T841)=5,'A1'!$F836,"")</f>
        <v/>
      </c>
      <c r="E823" t="str">
        <f>IF(SUM('A3.2'!P841:T841)=5,'A3.2'!C841,"")</f>
        <v/>
      </c>
      <c r="F823" t="str">
        <f>IF(SUM('A3.2'!P841:T841)=5,'A3.2'!D841,"")</f>
        <v/>
      </c>
      <c r="G823" s="194" t="str">
        <f>IF(SUM('A3.2'!P841:T841)=5,'A3.2'!E841,"")</f>
        <v/>
      </c>
      <c r="H823" t="str">
        <f>IF(SUM('A3.2'!P841:T841)=5,'A3.2'!F841,"")</f>
        <v/>
      </c>
      <c r="I823" t="str">
        <f>IF(SUM('A3.2'!P841:T841)=5,'A3.2'!G841,"")</f>
        <v/>
      </c>
    </row>
    <row r="824" spans="1:9" x14ac:dyDescent="0.25">
      <c r="A824" t="str">
        <f>IF(SUM('A3.2'!P842:T842)=5,'Angaben KH-Standort'!$D$26,"")</f>
        <v/>
      </c>
      <c r="B824" t="str">
        <f>IF(SUM('A3.2'!P842:T842)=5,'Angaben KH-Standort'!$D$27,"")</f>
        <v/>
      </c>
      <c r="C824" t="str">
        <f>IF(SUM('A3.2'!P842:T842)=5,'Angaben KH-Standort'!$D$13,"")</f>
        <v/>
      </c>
      <c r="D824" t="str">
        <f>IF(SUM('A3.2'!P842:T842)=5,'A1'!$F837,"")</f>
        <v/>
      </c>
      <c r="E824" t="str">
        <f>IF(SUM('A3.2'!P842:T842)=5,'A3.2'!C842,"")</f>
        <v/>
      </c>
      <c r="F824" t="str">
        <f>IF(SUM('A3.2'!P842:T842)=5,'A3.2'!D842,"")</f>
        <v/>
      </c>
      <c r="G824" s="194" t="str">
        <f>IF(SUM('A3.2'!P842:T842)=5,'A3.2'!E842,"")</f>
        <v/>
      </c>
      <c r="H824" t="str">
        <f>IF(SUM('A3.2'!P842:T842)=5,'A3.2'!F842,"")</f>
        <v/>
      </c>
      <c r="I824" t="str">
        <f>IF(SUM('A3.2'!P842:T842)=5,'A3.2'!G842,"")</f>
        <v/>
      </c>
    </row>
    <row r="825" spans="1:9" x14ac:dyDescent="0.25">
      <c r="A825" t="str">
        <f>IF(SUM('A3.2'!P843:T843)=5,'Angaben KH-Standort'!$D$26,"")</f>
        <v/>
      </c>
      <c r="B825" t="str">
        <f>IF(SUM('A3.2'!P843:T843)=5,'Angaben KH-Standort'!$D$27,"")</f>
        <v/>
      </c>
      <c r="C825" t="str">
        <f>IF(SUM('A3.2'!P843:T843)=5,'Angaben KH-Standort'!$D$13,"")</f>
        <v/>
      </c>
      <c r="D825" t="str">
        <f>IF(SUM('A3.2'!P843:T843)=5,'A1'!$F838,"")</f>
        <v/>
      </c>
      <c r="E825" t="str">
        <f>IF(SUM('A3.2'!P843:T843)=5,'A3.2'!C843,"")</f>
        <v/>
      </c>
      <c r="F825" t="str">
        <f>IF(SUM('A3.2'!P843:T843)=5,'A3.2'!D843,"")</f>
        <v/>
      </c>
      <c r="G825" s="194" t="str">
        <f>IF(SUM('A3.2'!P843:T843)=5,'A3.2'!E843,"")</f>
        <v/>
      </c>
      <c r="H825" t="str">
        <f>IF(SUM('A3.2'!P843:T843)=5,'A3.2'!F843,"")</f>
        <v/>
      </c>
      <c r="I825" t="str">
        <f>IF(SUM('A3.2'!P843:T843)=5,'A3.2'!G843,"")</f>
        <v/>
      </c>
    </row>
    <row r="826" spans="1:9" x14ac:dyDescent="0.25">
      <c r="A826" t="str">
        <f>IF(SUM('A3.2'!P844:T844)=5,'Angaben KH-Standort'!$D$26,"")</f>
        <v/>
      </c>
      <c r="B826" t="str">
        <f>IF(SUM('A3.2'!P844:T844)=5,'Angaben KH-Standort'!$D$27,"")</f>
        <v/>
      </c>
      <c r="C826" t="str">
        <f>IF(SUM('A3.2'!P844:T844)=5,'Angaben KH-Standort'!$D$13,"")</f>
        <v/>
      </c>
      <c r="D826" t="str">
        <f>IF(SUM('A3.2'!P844:T844)=5,'A1'!$F839,"")</f>
        <v/>
      </c>
      <c r="E826" t="str">
        <f>IF(SUM('A3.2'!P844:T844)=5,'A3.2'!C844,"")</f>
        <v/>
      </c>
      <c r="F826" t="str">
        <f>IF(SUM('A3.2'!P844:T844)=5,'A3.2'!D844,"")</f>
        <v/>
      </c>
      <c r="G826" s="194" t="str">
        <f>IF(SUM('A3.2'!P844:T844)=5,'A3.2'!E844,"")</f>
        <v/>
      </c>
      <c r="H826" t="str">
        <f>IF(SUM('A3.2'!P844:T844)=5,'A3.2'!F844,"")</f>
        <v/>
      </c>
      <c r="I826" t="str">
        <f>IF(SUM('A3.2'!P844:T844)=5,'A3.2'!G844,"")</f>
        <v/>
      </c>
    </row>
    <row r="827" spans="1:9" x14ac:dyDescent="0.25">
      <c r="A827" t="str">
        <f>IF(SUM('A3.2'!P845:T845)=5,'Angaben KH-Standort'!$D$26,"")</f>
        <v/>
      </c>
      <c r="B827" t="str">
        <f>IF(SUM('A3.2'!P845:T845)=5,'Angaben KH-Standort'!$D$27,"")</f>
        <v/>
      </c>
      <c r="C827" t="str">
        <f>IF(SUM('A3.2'!P845:T845)=5,'Angaben KH-Standort'!$D$13,"")</f>
        <v/>
      </c>
      <c r="D827" t="str">
        <f>IF(SUM('A3.2'!P845:T845)=5,'A1'!$F840,"")</f>
        <v/>
      </c>
      <c r="E827" t="str">
        <f>IF(SUM('A3.2'!P845:T845)=5,'A3.2'!C845,"")</f>
        <v/>
      </c>
      <c r="F827" t="str">
        <f>IF(SUM('A3.2'!P845:T845)=5,'A3.2'!D845,"")</f>
        <v/>
      </c>
      <c r="G827" s="194" t="str">
        <f>IF(SUM('A3.2'!P845:T845)=5,'A3.2'!E845,"")</f>
        <v/>
      </c>
      <c r="H827" t="str">
        <f>IF(SUM('A3.2'!P845:T845)=5,'A3.2'!F845,"")</f>
        <v/>
      </c>
      <c r="I827" t="str">
        <f>IF(SUM('A3.2'!P845:T845)=5,'A3.2'!G845,"")</f>
        <v/>
      </c>
    </row>
    <row r="828" spans="1:9" x14ac:dyDescent="0.25">
      <c r="A828" t="str">
        <f>IF(SUM('A3.2'!P846:T846)=5,'Angaben KH-Standort'!$D$26,"")</f>
        <v/>
      </c>
      <c r="B828" t="str">
        <f>IF(SUM('A3.2'!P846:T846)=5,'Angaben KH-Standort'!$D$27,"")</f>
        <v/>
      </c>
      <c r="C828" t="str">
        <f>IF(SUM('A3.2'!P846:T846)=5,'Angaben KH-Standort'!$D$13,"")</f>
        <v/>
      </c>
      <c r="D828" t="str">
        <f>IF(SUM('A3.2'!P846:T846)=5,'A1'!$F841,"")</f>
        <v/>
      </c>
      <c r="E828" t="str">
        <f>IF(SUM('A3.2'!P846:T846)=5,'A3.2'!C846,"")</f>
        <v/>
      </c>
      <c r="F828" t="str">
        <f>IF(SUM('A3.2'!P846:T846)=5,'A3.2'!D846,"")</f>
        <v/>
      </c>
      <c r="G828" s="194" t="str">
        <f>IF(SUM('A3.2'!P846:T846)=5,'A3.2'!E846,"")</f>
        <v/>
      </c>
      <c r="H828" t="str">
        <f>IF(SUM('A3.2'!P846:T846)=5,'A3.2'!F846,"")</f>
        <v/>
      </c>
      <c r="I828" t="str">
        <f>IF(SUM('A3.2'!P846:T846)=5,'A3.2'!G846,"")</f>
        <v/>
      </c>
    </row>
    <row r="829" spans="1:9" x14ac:dyDescent="0.25">
      <c r="A829" t="str">
        <f>IF(SUM('A3.2'!P847:T847)=5,'Angaben KH-Standort'!$D$26,"")</f>
        <v/>
      </c>
      <c r="B829" t="str">
        <f>IF(SUM('A3.2'!P847:T847)=5,'Angaben KH-Standort'!$D$27,"")</f>
        <v/>
      </c>
      <c r="C829" t="str">
        <f>IF(SUM('A3.2'!P847:T847)=5,'Angaben KH-Standort'!$D$13,"")</f>
        <v/>
      </c>
      <c r="D829" t="str">
        <f>IF(SUM('A3.2'!P847:T847)=5,'A1'!$F842,"")</f>
        <v/>
      </c>
      <c r="E829" t="str">
        <f>IF(SUM('A3.2'!P847:T847)=5,'A3.2'!C847,"")</f>
        <v/>
      </c>
      <c r="F829" t="str">
        <f>IF(SUM('A3.2'!P847:T847)=5,'A3.2'!D847,"")</f>
        <v/>
      </c>
      <c r="G829" s="194" t="str">
        <f>IF(SUM('A3.2'!P847:T847)=5,'A3.2'!E847,"")</f>
        <v/>
      </c>
      <c r="H829" t="str">
        <f>IF(SUM('A3.2'!P847:T847)=5,'A3.2'!F847,"")</f>
        <v/>
      </c>
      <c r="I829" t="str">
        <f>IF(SUM('A3.2'!P847:T847)=5,'A3.2'!G847,"")</f>
        <v/>
      </c>
    </row>
    <row r="830" spans="1:9" x14ac:dyDescent="0.25">
      <c r="A830" t="str">
        <f>IF(SUM('A3.2'!P848:T848)=5,'Angaben KH-Standort'!$D$26,"")</f>
        <v/>
      </c>
      <c r="B830" t="str">
        <f>IF(SUM('A3.2'!P848:T848)=5,'Angaben KH-Standort'!$D$27,"")</f>
        <v/>
      </c>
      <c r="C830" t="str">
        <f>IF(SUM('A3.2'!P848:T848)=5,'Angaben KH-Standort'!$D$13,"")</f>
        <v/>
      </c>
      <c r="D830" t="str">
        <f>IF(SUM('A3.2'!P848:T848)=5,'A1'!$F843,"")</f>
        <v/>
      </c>
      <c r="E830" t="str">
        <f>IF(SUM('A3.2'!P848:T848)=5,'A3.2'!C848,"")</f>
        <v/>
      </c>
      <c r="F830" t="str">
        <f>IF(SUM('A3.2'!P848:T848)=5,'A3.2'!D848,"")</f>
        <v/>
      </c>
      <c r="G830" s="194" t="str">
        <f>IF(SUM('A3.2'!P848:T848)=5,'A3.2'!E848,"")</f>
        <v/>
      </c>
      <c r="H830" t="str">
        <f>IF(SUM('A3.2'!P848:T848)=5,'A3.2'!F848,"")</f>
        <v/>
      </c>
      <c r="I830" t="str">
        <f>IF(SUM('A3.2'!P848:T848)=5,'A3.2'!G848,"")</f>
        <v/>
      </c>
    </row>
    <row r="831" spans="1:9" x14ac:dyDescent="0.25">
      <c r="A831" t="str">
        <f>IF(SUM('A3.2'!P849:T849)=5,'Angaben KH-Standort'!$D$26,"")</f>
        <v/>
      </c>
      <c r="B831" t="str">
        <f>IF(SUM('A3.2'!P849:T849)=5,'Angaben KH-Standort'!$D$27,"")</f>
        <v/>
      </c>
      <c r="C831" t="str">
        <f>IF(SUM('A3.2'!P849:T849)=5,'Angaben KH-Standort'!$D$13,"")</f>
        <v/>
      </c>
      <c r="D831" t="str">
        <f>IF(SUM('A3.2'!P849:T849)=5,'A1'!$F844,"")</f>
        <v/>
      </c>
      <c r="E831" t="str">
        <f>IF(SUM('A3.2'!P849:T849)=5,'A3.2'!C849,"")</f>
        <v/>
      </c>
      <c r="F831" t="str">
        <f>IF(SUM('A3.2'!P849:T849)=5,'A3.2'!D849,"")</f>
        <v/>
      </c>
      <c r="G831" s="194" t="str">
        <f>IF(SUM('A3.2'!P849:T849)=5,'A3.2'!E849,"")</f>
        <v/>
      </c>
      <c r="H831" t="str">
        <f>IF(SUM('A3.2'!P849:T849)=5,'A3.2'!F849,"")</f>
        <v/>
      </c>
      <c r="I831" t="str">
        <f>IF(SUM('A3.2'!P849:T849)=5,'A3.2'!G849,"")</f>
        <v/>
      </c>
    </row>
    <row r="832" spans="1:9" x14ac:dyDescent="0.25">
      <c r="A832" t="str">
        <f>IF(SUM('A3.2'!P850:T850)=5,'Angaben KH-Standort'!$D$26,"")</f>
        <v/>
      </c>
      <c r="B832" t="str">
        <f>IF(SUM('A3.2'!P850:T850)=5,'Angaben KH-Standort'!$D$27,"")</f>
        <v/>
      </c>
      <c r="C832" t="str">
        <f>IF(SUM('A3.2'!P850:T850)=5,'Angaben KH-Standort'!$D$13,"")</f>
        <v/>
      </c>
      <c r="D832" t="str">
        <f>IF(SUM('A3.2'!P850:T850)=5,'A1'!$F845,"")</f>
        <v/>
      </c>
      <c r="E832" t="str">
        <f>IF(SUM('A3.2'!P850:T850)=5,'A3.2'!C850,"")</f>
        <v/>
      </c>
      <c r="F832" t="str">
        <f>IF(SUM('A3.2'!P850:T850)=5,'A3.2'!D850,"")</f>
        <v/>
      </c>
      <c r="G832" s="194" t="str">
        <f>IF(SUM('A3.2'!P850:T850)=5,'A3.2'!E850,"")</f>
        <v/>
      </c>
      <c r="H832" t="str">
        <f>IF(SUM('A3.2'!P850:T850)=5,'A3.2'!F850,"")</f>
        <v/>
      </c>
      <c r="I832" t="str">
        <f>IF(SUM('A3.2'!P850:T850)=5,'A3.2'!G850,"")</f>
        <v/>
      </c>
    </row>
    <row r="833" spans="1:9" x14ac:dyDescent="0.25">
      <c r="A833" t="str">
        <f>IF(SUM('A3.2'!P851:T851)=5,'Angaben KH-Standort'!$D$26,"")</f>
        <v/>
      </c>
      <c r="B833" t="str">
        <f>IF(SUM('A3.2'!P851:T851)=5,'Angaben KH-Standort'!$D$27,"")</f>
        <v/>
      </c>
      <c r="C833" t="str">
        <f>IF(SUM('A3.2'!P851:T851)=5,'Angaben KH-Standort'!$D$13,"")</f>
        <v/>
      </c>
      <c r="D833" t="str">
        <f>IF(SUM('A3.2'!P851:T851)=5,'A1'!$F846,"")</f>
        <v/>
      </c>
      <c r="E833" t="str">
        <f>IF(SUM('A3.2'!P851:T851)=5,'A3.2'!C851,"")</f>
        <v/>
      </c>
      <c r="F833" t="str">
        <f>IF(SUM('A3.2'!P851:T851)=5,'A3.2'!D851,"")</f>
        <v/>
      </c>
      <c r="G833" s="194" t="str">
        <f>IF(SUM('A3.2'!P851:T851)=5,'A3.2'!E851,"")</f>
        <v/>
      </c>
      <c r="H833" t="str">
        <f>IF(SUM('A3.2'!P851:T851)=5,'A3.2'!F851,"")</f>
        <v/>
      </c>
      <c r="I833" t="str">
        <f>IF(SUM('A3.2'!P851:T851)=5,'A3.2'!G851,"")</f>
        <v/>
      </c>
    </row>
    <row r="834" spans="1:9" x14ac:dyDescent="0.25">
      <c r="A834" t="str">
        <f>IF(SUM('A3.2'!P852:T852)=5,'Angaben KH-Standort'!$D$26,"")</f>
        <v/>
      </c>
      <c r="B834" t="str">
        <f>IF(SUM('A3.2'!P852:T852)=5,'Angaben KH-Standort'!$D$27,"")</f>
        <v/>
      </c>
      <c r="C834" t="str">
        <f>IF(SUM('A3.2'!P852:T852)=5,'Angaben KH-Standort'!$D$13,"")</f>
        <v/>
      </c>
      <c r="D834" t="str">
        <f>IF(SUM('A3.2'!P852:T852)=5,'A1'!$F847,"")</f>
        <v/>
      </c>
      <c r="E834" t="str">
        <f>IF(SUM('A3.2'!P852:T852)=5,'A3.2'!C852,"")</f>
        <v/>
      </c>
      <c r="F834" t="str">
        <f>IF(SUM('A3.2'!P852:T852)=5,'A3.2'!D852,"")</f>
        <v/>
      </c>
      <c r="G834" s="194" t="str">
        <f>IF(SUM('A3.2'!P852:T852)=5,'A3.2'!E852,"")</f>
        <v/>
      </c>
      <c r="H834" t="str">
        <f>IF(SUM('A3.2'!P852:T852)=5,'A3.2'!F852,"")</f>
        <v/>
      </c>
      <c r="I834" t="str">
        <f>IF(SUM('A3.2'!P852:T852)=5,'A3.2'!G852,"")</f>
        <v/>
      </c>
    </row>
    <row r="835" spans="1:9" x14ac:dyDescent="0.25">
      <c r="A835" t="str">
        <f>IF(SUM('A3.2'!P853:T853)=5,'Angaben KH-Standort'!$D$26,"")</f>
        <v/>
      </c>
      <c r="B835" t="str">
        <f>IF(SUM('A3.2'!P853:T853)=5,'Angaben KH-Standort'!$D$27,"")</f>
        <v/>
      </c>
      <c r="C835" t="str">
        <f>IF(SUM('A3.2'!P853:T853)=5,'Angaben KH-Standort'!$D$13,"")</f>
        <v/>
      </c>
      <c r="D835" t="str">
        <f>IF(SUM('A3.2'!P853:T853)=5,'A1'!$F848,"")</f>
        <v/>
      </c>
      <c r="E835" t="str">
        <f>IF(SUM('A3.2'!P853:T853)=5,'A3.2'!C853,"")</f>
        <v/>
      </c>
      <c r="F835" t="str">
        <f>IF(SUM('A3.2'!P853:T853)=5,'A3.2'!D853,"")</f>
        <v/>
      </c>
      <c r="G835" s="194" t="str">
        <f>IF(SUM('A3.2'!P853:T853)=5,'A3.2'!E853,"")</f>
        <v/>
      </c>
      <c r="H835" t="str">
        <f>IF(SUM('A3.2'!P853:T853)=5,'A3.2'!F853,"")</f>
        <v/>
      </c>
      <c r="I835" t="str">
        <f>IF(SUM('A3.2'!P853:T853)=5,'A3.2'!G853,"")</f>
        <v/>
      </c>
    </row>
    <row r="836" spans="1:9" x14ac:dyDescent="0.25">
      <c r="A836" t="str">
        <f>IF(SUM('A3.2'!P854:T854)=5,'Angaben KH-Standort'!$D$26,"")</f>
        <v/>
      </c>
      <c r="B836" t="str">
        <f>IF(SUM('A3.2'!P854:T854)=5,'Angaben KH-Standort'!$D$27,"")</f>
        <v/>
      </c>
      <c r="C836" t="str">
        <f>IF(SUM('A3.2'!P854:T854)=5,'Angaben KH-Standort'!$D$13,"")</f>
        <v/>
      </c>
      <c r="D836" t="str">
        <f>IF(SUM('A3.2'!P854:T854)=5,'A1'!$F849,"")</f>
        <v/>
      </c>
      <c r="E836" t="str">
        <f>IF(SUM('A3.2'!P854:T854)=5,'A3.2'!C854,"")</f>
        <v/>
      </c>
      <c r="F836" t="str">
        <f>IF(SUM('A3.2'!P854:T854)=5,'A3.2'!D854,"")</f>
        <v/>
      </c>
      <c r="G836" s="194" t="str">
        <f>IF(SUM('A3.2'!P854:T854)=5,'A3.2'!E854,"")</f>
        <v/>
      </c>
      <c r="H836" t="str">
        <f>IF(SUM('A3.2'!P854:T854)=5,'A3.2'!F854,"")</f>
        <v/>
      </c>
      <c r="I836" t="str">
        <f>IF(SUM('A3.2'!P854:T854)=5,'A3.2'!G854,"")</f>
        <v/>
      </c>
    </row>
    <row r="837" spans="1:9" x14ac:dyDescent="0.25">
      <c r="A837" t="str">
        <f>IF(SUM('A3.2'!P855:T855)=5,'Angaben KH-Standort'!$D$26,"")</f>
        <v/>
      </c>
      <c r="B837" t="str">
        <f>IF(SUM('A3.2'!P855:T855)=5,'Angaben KH-Standort'!$D$27,"")</f>
        <v/>
      </c>
      <c r="C837" t="str">
        <f>IF(SUM('A3.2'!P855:T855)=5,'Angaben KH-Standort'!$D$13,"")</f>
        <v/>
      </c>
      <c r="D837" t="str">
        <f>IF(SUM('A3.2'!P855:T855)=5,'A1'!$F850,"")</f>
        <v/>
      </c>
      <c r="E837" t="str">
        <f>IF(SUM('A3.2'!P855:T855)=5,'A3.2'!C855,"")</f>
        <v/>
      </c>
      <c r="F837" t="str">
        <f>IF(SUM('A3.2'!P855:T855)=5,'A3.2'!D855,"")</f>
        <v/>
      </c>
      <c r="G837" s="194" t="str">
        <f>IF(SUM('A3.2'!P855:T855)=5,'A3.2'!E855,"")</f>
        <v/>
      </c>
      <c r="H837" t="str">
        <f>IF(SUM('A3.2'!P855:T855)=5,'A3.2'!F855,"")</f>
        <v/>
      </c>
      <c r="I837" t="str">
        <f>IF(SUM('A3.2'!P855:T855)=5,'A3.2'!G855,"")</f>
        <v/>
      </c>
    </row>
    <row r="838" spans="1:9" x14ac:dyDescent="0.25">
      <c r="A838" t="str">
        <f>IF(SUM('A3.2'!P856:T856)=5,'Angaben KH-Standort'!$D$26,"")</f>
        <v/>
      </c>
      <c r="B838" t="str">
        <f>IF(SUM('A3.2'!P856:T856)=5,'Angaben KH-Standort'!$D$27,"")</f>
        <v/>
      </c>
      <c r="C838" t="str">
        <f>IF(SUM('A3.2'!P856:T856)=5,'Angaben KH-Standort'!$D$13,"")</f>
        <v/>
      </c>
      <c r="D838" t="str">
        <f>IF(SUM('A3.2'!P856:T856)=5,'A1'!$F851,"")</f>
        <v/>
      </c>
      <c r="E838" t="str">
        <f>IF(SUM('A3.2'!P856:T856)=5,'A3.2'!C856,"")</f>
        <v/>
      </c>
      <c r="F838" t="str">
        <f>IF(SUM('A3.2'!P856:T856)=5,'A3.2'!D856,"")</f>
        <v/>
      </c>
      <c r="G838" s="194" t="str">
        <f>IF(SUM('A3.2'!P856:T856)=5,'A3.2'!E856,"")</f>
        <v/>
      </c>
      <c r="H838" t="str">
        <f>IF(SUM('A3.2'!P856:T856)=5,'A3.2'!F856,"")</f>
        <v/>
      </c>
      <c r="I838" t="str">
        <f>IF(SUM('A3.2'!P856:T856)=5,'A3.2'!G856,"")</f>
        <v/>
      </c>
    </row>
    <row r="839" spans="1:9" x14ac:dyDescent="0.25">
      <c r="A839" t="str">
        <f>IF(SUM('A3.2'!P857:T857)=5,'Angaben KH-Standort'!$D$26,"")</f>
        <v/>
      </c>
      <c r="B839" t="str">
        <f>IF(SUM('A3.2'!P857:T857)=5,'Angaben KH-Standort'!$D$27,"")</f>
        <v/>
      </c>
      <c r="C839" t="str">
        <f>IF(SUM('A3.2'!P857:T857)=5,'Angaben KH-Standort'!$D$13,"")</f>
        <v/>
      </c>
      <c r="D839" t="str">
        <f>IF(SUM('A3.2'!P857:T857)=5,'A1'!$F852,"")</f>
        <v/>
      </c>
      <c r="E839" t="str">
        <f>IF(SUM('A3.2'!P857:T857)=5,'A3.2'!C857,"")</f>
        <v/>
      </c>
      <c r="F839" t="str">
        <f>IF(SUM('A3.2'!P857:T857)=5,'A3.2'!D857,"")</f>
        <v/>
      </c>
      <c r="G839" s="194" t="str">
        <f>IF(SUM('A3.2'!P857:T857)=5,'A3.2'!E857,"")</f>
        <v/>
      </c>
      <c r="H839" t="str">
        <f>IF(SUM('A3.2'!P857:T857)=5,'A3.2'!F857,"")</f>
        <v/>
      </c>
      <c r="I839" t="str">
        <f>IF(SUM('A3.2'!P857:T857)=5,'A3.2'!G857,"")</f>
        <v/>
      </c>
    </row>
    <row r="840" spans="1:9" x14ac:dyDescent="0.25">
      <c r="A840" t="str">
        <f>IF(SUM('A3.2'!P858:T858)=5,'Angaben KH-Standort'!$D$26,"")</f>
        <v/>
      </c>
      <c r="B840" t="str">
        <f>IF(SUM('A3.2'!P858:T858)=5,'Angaben KH-Standort'!$D$27,"")</f>
        <v/>
      </c>
      <c r="C840" t="str">
        <f>IF(SUM('A3.2'!P858:T858)=5,'Angaben KH-Standort'!$D$13,"")</f>
        <v/>
      </c>
      <c r="D840" t="str">
        <f>IF(SUM('A3.2'!P858:T858)=5,'A1'!$F853,"")</f>
        <v/>
      </c>
      <c r="E840" t="str">
        <f>IF(SUM('A3.2'!P858:T858)=5,'A3.2'!C858,"")</f>
        <v/>
      </c>
      <c r="F840" t="str">
        <f>IF(SUM('A3.2'!P858:T858)=5,'A3.2'!D858,"")</f>
        <v/>
      </c>
      <c r="G840" s="194" t="str">
        <f>IF(SUM('A3.2'!P858:T858)=5,'A3.2'!E858,"")</f>
        <v/>
      </c>
      <c r="H840" t="str">
        <f>IF(SUM('A3.2'!P858:T858)=5,'A3.2'!F858,"")</f>
        <v/>
      </c>
      <c r="I840" t="str">
        <f>IF(SUM('A3.2'!P858:T858)=5,'A3.2'!G858,"")</f>
        <v/>
      </c>
    </row>
    <row r="841" spans="1:9" x14ac:dyDescent="0.25">
      <c r="A841" t="str">
        <f>IF(SUM('A3.2'!P859:T859)=5,'Angaben KH-Standort'!$D$26,"")</f>
        <v/>
      </c>
      <c r="B841" t="str">
        <f>IF(SUM('A3.2'!P859:T859)=5,'Angaben KH-Standort'!$D$27,"")</f>
        <v/>
      </c>
      <c r="C841" t="str">
        <f>IF(SUM('A3.2'!P859:T859)=5,'Angaben KH-Standort'!$D$13,"")</f>
        <v/>
      </c>
      <c r="D841" t="str">
        <f>IF(SUM('A3.2'!P859:T859)=5,'A1'!$F854,"")</f>
        <v/>
      </c>
      <c r="E841" t="str">
        <f>IF(SUM('A3.2'!P859:T859)=5,'A3.2'!C859,"")</f>
        <v/>
      </c>
      <c r="F841" t="str">
        <f>IF(SUM('A3.2'!P859:T859)=5,'A3.2'!D859,"")</f>
        <v/>
      </c>
      <c r="G841" s="194" t="str">
        <f>IF(SUM('A3.2'!P859:T859)=5,'A3.2'!E859,"")</f>
        <v/>
      </c>
      <c r="H841" t="str">
        <f>IF(SUM('A3.2'!P859:T859)=5,'A3.2'!F859,"")</f>
        <v/>
      </c>
      <c r="I841" t="str">
        <f>IF(SUM('A3.2'!P859:T859)=5,'A3.2'!G859,"")</f>
        <v/>
      </c>
    </row>
    <row r="842" spans="1:9" x14ac:dyDescent="0.25">
      <c r="A842" t="str">
        <f>IF(SUM('A3.2'!P860:T860)=5,'Angaben KH-Standort'!$D$26,"")</f>
        <v/>
      </c>
      <c r="B842" t="str">
        <f>IF(SUM('A3.2'!P860:T860)=5,'Angaben KH-Standort'!$D$27,"")</f>
        <v/>
      </c>
      <c r="C842" t="str">
        <f>IF(SUM('A3.2'!P860:T860)=5,'Angaben KH-Standort'!$D$13,"")</f>
        <v/>
      </c>
      <c r="D842" t="str">
        <f>IF(SUM('A3.2'!P860:T860)=5,'A1'!$F855,"")</f>
        <v/>
      </c>
      <c r="E842" t="str">
        <f>IF(SUM('A3.2'!P860:T860)=5,'A3.2'!C860,"")</f>
        <v/>
      </c>
      <c r="F842" t="str">
        <f>IF(SUM('A3.2'!P860:T860)=5,'A3.2'!D860,"")</f>
        <v/>
      </c>
      <c r="G842" s="194" t="str">
        <f>IF(SUM('A3.2'!P860:T860)=5,'A3.2'!E860,"")</f>
        <v/>
      </c>
      <c r="H842" t="str">
        <f>IF(SUM('A3.2'!P860:T860)=5,'A3.2'!F860,"")</f>
        <v/>
      </c>
      <c r="I842" t="str">
        <f>IF(SUM('A3.2'!P860:T860)=5,'A3.2'!G860,"")</f>
        <v/>
      </c>
    </row>
    <row r="843" spans="1:9" x14ac:dyDescent="0.25">
      <c r="A843" t="str">
        <f>IF(SUM('A3.2'!P861:T861)=5,'Angaben KH-Standort'!$D$26,"")</f>
        <v/>
      </c>
      <c r="B843" t="str">
        <f>IF(SUM('A3.2'!P861:T861)=5,'Angaben KH-Standort'!$D$27,"")</f>
        <v/>
      </c>
      <c r="C843" t="str">
        <f>IF(SUM('A3.2'!P861:T861)=5,'Angaben KH-Standort'!$D$13,"")</f>
        <v/>
      </c>
      <c r="D843" t="str">
        <f>IF(SUM('A3.2'!P861:T861)=5,'A1'!$F856,"")</f>
        <v/>
      </c>
      <c r="E843" t="str">
        <f>IF(SUM('A3.2'!P861:T861)=5,'A3.2'!C861,"")</f>
        <v/>
      </c>
      <c r="F843" t="str">
        <f>IF(SUM('A3.2'!P861:T861)=5,'A3.2'!D861,"")</f>
        <v/>
      </c>
      <c r="G843" s="194" t="str">
        <f>IF(SUM('A3.2'!P861:T861)=5,'A3.2'!E861,"")</f>
        <v/>
      </c>
      <c r="H843" t="str">
        <f>IF(SUM('A3.2'!P861:T861)=5,'A3.2'!F861,"")</f>
        <v/>
      </c>
      <c r="I843" t="str">
        <f>IF(SUM('A3.2'!P861:T861)=5,'A3.2'!G861,"")</f>
        <v/>
      </c>
    </row>
    <row r="844" spans="1:9" x14ac:dyDescent="0.25">
      <c r="A844" t="str">
        <f>IF(SUM('A3.2'!P862:T862)=5,'Angaben KH-Standort'!$D$26,"")</f>
        <v/>
      </c>
      <c r="B844" t="str">
        <f>IF(SUM('A3.2'!P862:T862)=5,'Angaben KH-Standort'!$D$27,"")</f>
        <v/>
      </c>
      <c r="C844" t="str">
        <f>IF(SUM('A3.2'!P862:T862)=5,'Angaben KH-Standort'!$D$13,"")</f>
        <v/>
      </c>
      <c r="D844" t="str">
        <f>IF(SUM('A3.2'!P862:T862)=5,'A1'!$F857,"")</f>
        <v/>
      </c>
      <c r="E844" t="str">
        <f>IF(SUM('A3.2'!P862:T862)=5,'A3.2'!C862,"")</f>
        <v/>
      </c>
      <c r="F844" t="str">
        <f>IF(SUM('A3.2'!P862:T862)=5,'A3.2'!D862,"")</f>
        <v/>
      </c>
      <c r="G844" s="194" t="str">
        <f>IF(SUM('A3.2'!P862:T862)=5,'A3.2'!E862,"")</f>
        <v/>
      </c>
      <c r="H844" t="str">
        <f>IF(SUM('A3.2'!P862:T862)=5,'A3.2'!F862,"")</f>
        <v/>
      </c>
      <c r="I844" t="str">
        <f>IF(SUM('A3.2'!P862:T862)=5,'A3.2'!G862,"")</f>
        <v/>
      </c>
    </row>
    <row r="845" spans="1:9" x14ac:dyDescent="0.25">
      <c r="A845" t="str">
        <f>IF(SUM('A3.2'!P863:T863)=5,'Angaben KH-Standort'!$D$26,"")</f>
        <v/>
      </c>
      <c r="B845" t="str">
        <f>IF(SUM('A3.2'!P863:T863)=5,'Angaben KH-Standort'!$D$27,"")</f>
        <v/>
      </c>
      <c r="C845" t="str">
        <f>IF(SUM('A3.2'!P863:T863)=5,'Angaben KH-Standort'!$D$13,"")</f>
        <v/>
      </c>
      <c r="D845" t="str">
        <f>IF(SUM('A3.2'!P863:T863)=5,'A1'!$F858,"")</f>
        <v/>
      </c>
      <c r="E845" t="str">
        <f>IF(SUM('A3.2'!P863:T863)=5,'A3.2'!C863,"")</f>
        <v/>
      </c>
      <c r="F845" t="str">
        <f>IF(SUM('A3.2'!P863:T863)=5,'A3.2'!D863,"")</f>
        <v/>
      </c>
      <c r="G845" s="194" t="str">
        <f>IF(SUM('A3.2'!P863:T863)=5,'A3.2'!E863,"")</f>
        <v/>
      </c>
      <c r="H845" t="str">
        <f>IF(SUM('A3.2'!P863:T863)=5,'A3.2'!F863,"")</f>
        <v/>
      </c>
      <c r="I845" t="str">
        <f>IF(SUM('A3.2'!P863:T863)=5,'A3.2'!G863,"")</f>
        <v/>
      </c>
    </row>
    <row r="846" spans="1:9" x14ac:dyDescent="0.25">
      <c r="A846" t="str">
        <f>IF(SUM('A3.2'!P864:T864)=5,'Angaben KH-Standort'!$D$26,"")</f>
        <v/>
      </c>
      <c r="B846" t="str">
        <f>IF(SUM('A3.2'!P864:T864)=5,'Angaben KH-Standort'!$D$27,"")</f>
        <v/>
      </c>
      <c r="C846" t="str">
        <f>IF(SUM('A3.2'!P864:T864)=5,'Angaben KH-Standort'!$D$13,"")</f>
        <v/>
      </c>
      <c r="D846" t="str">
        <f>IF(SUM('A3.2'!P864:T864)=5,'A1'!$F859,"")</f>
        <v/>
      </c>
      <c r="E846" t="str">
        <f>IF(SUM('A3.2'!P864:T864)=5,'A3.2'!C864,"")</f>
        <v/>
      </c>
      <c r="F846" t="str">
        <f>IF(SUM('A3.2'!P864:T864)=5,'A3.2'!D864,"")</f>
        <v/>
      </c>
      <c r="G846" s="194" t="str">
        <f>IF(SUM('A3.2'!P864:T864)=5,'A3.2'!E864,"")</f>
        <v/>
      </c>
      <c r="H846" t="str">
        <f>IF(SUM('A3.2'!P864:T864)=5,'A3.2'!F864,"")</f>
        <v/>
      </c>
      <c r="I846" t="str">
        <f>IF(SUM('A3.2'!P864:T864)=5,'A3.2'!G864,"")</f>
        <v/>
      </c>
    </row>
    <row r="847" spans="1:9" x14ac:dyDescent="0.25">
      <c r="A847" t="str">
        <f>IF(SUM('A3.2'!P865:T865)=5,'Angaben KH-Standort'!$D$26,"")</f>
        <v/>
      </c>
      <c r="B847" t="str">
        <f>IF(SUM('A3.2'!P865:T865)=5,'Angaben KH-Standort'!$D$27,"")</f>
        <v/>
      </c>
      <c r="C847" t="str">
        <f>IF(SUM('A3.2'!P865:T865)=5,'Angaben KH-Standort'!$D$13,"")</f>
        <v/>
      </c>
      <c r="D847" t="str">
        <f>IF(SUM('A3.2'!P865:T865)=5,'A1'!$F860,"")</f>
        <v/>
      </c>
      <c r="E847" t="str">
        <f>IF(SUM('A3.2'!P865:T865)=5,'A3.2'!C865,"")</f>
        <v/>
      </c>
      <c r="F847" t="str">
        <f>IF(SUM('A3.2'!P865:T865)=5,'A3.2'!D865,"")</f>
        <v/>
      </c>
      <c r="G847" s="194" t="str">
        <f>IF(SUM('A3.2'!P865:T865)=5,'A3.2'!E865,"")</f>
        <v/>
      </c>
      <c r="H847" t="str">
        <f>IF(SUM('A3.2'!P865:T865)=5,'A3.2'!F865,"")</f>
        <v/>
      </c>
      <c r="I847" t="str">
        <f>IF(SUM('A3.2'!P865:T865)=5,'A3.2'!G865,"")</f>
        <v/>
      </c>
    </row>
    <row r="848" spans="1:9" x14ac:dyDescent="0.25">
      <c r="A848" t="str">
        <f>IF(SUM('A3.2'!P866:T866)=5,'Angaben KH-Standort'!$D$26,"")</f>
        <v/>
      </c>
      <c r="B848" t="str">
        <f>IF(SUM('A3.2'!P866:T866)=5,'Angaben KH-Standort'!$D$27,"")</f>
        <v/>
      </c>
      <c r="C848" t="str">
        <f>IF(SUM('A3.2'!P866:T866)=5,'Angaben KH-Standort'!$D$13,"")</f>
        <v/>
      </c>
      <c r="D848" t="str">
        <f>IF(SUM('A3.2'!P866:T866)=5,'A1'!$F861,"")</f>
        <v/>
      </c>
      <c r="E848" t="str">
        <f>IF(SUM('A3.2'!P866:T866)=5,'A3.2'!C866,"")</f>
        <v/>
      </c>
      <c r="F848" t="str">
        <f>IF(SUM('A3.2'!P866:T866)=5,'A3.2'!D866,"")</f>
        <v/>
      </c>
      <c r="G848" s="194" t="str">
        <f>IF(SUM('A3.2'!P866:T866)=5,'A3.2'!E866,"")</f>
        <v/>
      </c>
      <c r="H848" t="str">
        <f>IF(SUM('A3.2'!P866:T866)=5,'A3.2'!F866,"")</f>
        <v/>
      </c>
      <c r="I848" t="str">
        <f>IF(SUM('A3.2'!P866:T866)=5,'A3.2'!G866,"")</f>
        <v/>
      </c>
    </row>
    <row r="849" spans="1:9" x14ac:dyDescent="0.25">
      <c r="A849" t="str">
        <f>IF(SUM('A3.2'!P867:T867)=5,'Angaben KH-Standort'!$D$26,"")</f>
        <v/>
      </c>
      <c r="B849" t="str">
        <f>IF(SUM('A3.2'!P867:T867)=5,'Angaben KH-Standort'!$D$27,"")</f>
        <v/>
      </c>
      <c r="C849" t="str">
        <f>IF(SUM('A3.2'!P867:T867)=5,'Angaben KH-Standort'!$D$13,"")</f>
        <v/>
      </c>
      <c r="D849" t="str">
        <f>IF(SUM('A3.2'!P867:T867)=5,'A1'!$F862,"")</f>
        <v/>
      </c>
      <c r="E849" t="str">
        <f>IF(SUM('A3.2'!P867:T867)=5,'A3.2'!C867,"")</f>
        <v/>
      </c>
      <c r="F849" t="str">
        <f>IF(SUM('A3.2'!P867:T867)=5,'A3.2'!D867,"")</f>
        <v/>
      </c>
      <c r="G849" s="194" t="str">
        <f>IF(SUM('A3.2'!P867:T867)=5,'A3.2'!E867,"")</f>
        <v/>
      </c>
      <c r="H849" t="str">
        <f>IF(SUM('A3.2'!P867:T867)=5,'A3.2'!F867,"")</f>
        <v/>
      </c>
      <c r="I849" t="str">
        <f>IF(SUM('A3.2'!P867:T867)=5,'A3.2'!G867,"")</f>
        <v/>
      </c>
    </row>
    <row r="850" spans="1:9" x14ac:dyDescent="0.25">
      <c r="A850" t="str">
        <f>IF(SUM('A3.2'!P868:T868)=5,'Angaben KH-Standort'!$D$26,"")</f>
        <v/>
      </c>
      <c r="B850" t="str">
        <f>IF(SUM('A3.2'!P868:T868)=5,'Angaben KH-Standort'!$D$27,"")</f>
        <v/>
      </c>
      <c r="C850" t="str">
        <f>IF(SUM('A3.2'!P868:T868)=5,'Angaben KH-Standort'!$D$13,"")</f>
        <v/>
      </c>
      <c r="D850" t="str">
        <f>IF(SUM('A3.2'!P868:T868)=5,'A1'!$F863,"")</f>
        <v/>
      </c>
      <c r="E850" t="str">
        <f>IF(SUM('A3.2'!P868:T868)=5,'A3.2'!C868,"")</f>
        <v/>
      </c>
      <c r="F850" t="str">
        <f>IF(SUM('A3.2'!P868:T868)=5,'A3.2'!D868,"")</f>
        <v/>
      </c>
      <c r="G850" s="194" t="str">
        <f>IF(SUM('A3.2'!P868:T868)=5,'A3.2'!E868,"")</f>
        <v/>
      </c>
      <c r="H850" t="str">
        <f>IF(SUM('A3.2'!P868:T868)=5,'A3.2'!F868,"")</f>
        <v/>
      </c>
      <c r="I850" t="str">
        <f>IF(SUM('A3.2'!P868:T868)=5,'A3.2'!G868,"")</f>
        <v/>
      </c>
    </row>
    <row r="851" spans="1:9" x14ac:dyDescent="0.25">
      <c r="A851" t="str">
        <f>IF(SUM('A3.2'!P869:T869)=5,'Angaben KH-Standort'!$D$26,"")</f>
        <v/>
      </c>
      <c r="B851" t="str">
        <f>IF(SUM('A3.2'!P869:T869)=5,'Angaben KH-Standort'!$D$27,"")</f>
        <v/>
      </c>
      <c r="C851" t="str">
        <f>IF(SUM('A3.2'!P869:T869)=5,'Angaben KH-Standort'!$D$13,"")</f>
        <v/>
      </c>
      <c r="D851" t="str">
        <f>IF(SUM('A3.2'!P869:T869)=5,'A1'!$F864,"")</f>
        <v/>
      </c>
      <c r="E851" t="str">
        <f>IF(SUM('A3.2'!P869:T869)=5,'A3.2'!C869,"")</f>
        <v/>
      </c>
      <c r="F851" t="str">
        <f>IF(SUM('A3.2'!P869:T869)=5,'A3.2'!D869,"")</f>
        <v/>
      </c>
      <c r="G851" s="194" t="str">
        <f>IF(SUM('A3.2'!P869:T869)=5,'A3.2'!E869,"")</f>
        <v/>
      </c>
      <c r="H851" t="str">
        <f>IF(SUM('A3.2'!P869:T869)=5,'A3.2'!F869,"")</f>
        <v/>
      </c>
      <c r="I851" t="str">
        <f>IF(SUM('A3.2'!P869:T869)=5,'A3.2'!G869,"")</f>
        <v/>
      </c>
    </row>
    <row r="852" spans="1:9" x14ac:dyDescent="0.25">
      <c r="A852" t="str">
        <f>IF(SUM('A3.2'!P870:T870)=5,'Angaben KH-Standort'!$D$26,"")</f>
        <v/>
      </c>
      <c r="B852" t="str">
        <f>IF(SUM('A3.2'!P870:T870)=5,'Angaben KH-Standort'!$D$27,"")</f>
        <v/>
      </c>
      <c r="C852" t="str">
        <f>IF(SUM('A3.2'!P870:T870)=5,'Angaben KH-Standort'!$D$13,"")</f>
        <v/>
      </c>
      <c r="D852" t="str">
        <f>IF(SUM('A3.2'!P870:T870)=5,'A1'!$F865,"")</f>
        <v/>
      </c>
      <c r="E852" t="str">
        <f>IF(SUM('A3.2'!P870:T870)=5,'A3.2'!C870,"")</f>
        <v/>
      </c>
      <c r="F852" t="str">
        <f>IF(SUM('A3.2'!P870:T870)=5,'A3.2'!D870,"")</f>
        <v/>
      </c>
      <c r="G852" s="194" t="str">
        <f>IF(SUM('A3.2'!P870:T870)=5,'A3.2'!E870,"")</f>
        <v/>
      </c>
      <c r="H852" t="str">
        <f>IF(SUM('A3.2'!P870:T870)=5,'A3.2'!F870,"")</f>
        <v/>
      </c>
      <c r="I852" t="str">
        <f>IF(SUM('A3.2'!P870:T870)=5,'A3.2'!G870,"")</f>
        <v/>
      </c>
    </row>
    <row r="853" spans="1:9" x14ac:dyDescent="0.25">
      <c r="A853" t="str">
        <f>IF(SUM('A3.2'!P871:T871)=5,'Angaben KH-Standort'!$D$26,"")</f>
        <v/>
      </c>
      <c r="B853" t="str">
        <f>IF(SUM('A3.2'!P871:T871)=5,'Angaben KH-Standort'!$D$27,"")</f>
        <v/>
      </c>
      <c r="C853" t="str">
        <f>IF(SUM('A3.2'!P871:T871)=5,'Angaben KH-Standort'!$D$13,"")</f>
        <v/>
      </c>
      <c r="D853" t="str">
        <f>IF(SUM('A3.2'!P871:T871)=5,'A1'!$F866,"")</f>
        <v/>
      </c>
      <c r="E853" t="str">
        <f>IF(SUM('A3.2'!P871:T871)=5,'A3.2'!C871,"")</f>
        <v/>
      </c>
      <c r="F853" t="str">
        <f>IF(SUM('A3.2'!P871:T871)=5,'A3.2'!D871,"")</f>
        <v/>
      </c>
      <c r="G853" s="194" t="str">
        <f>IF(SUM('A3.2'!P871:T871)=5,'A3.2'!E871,"")</f>
        <v/>
      </c>
      <c r="H853" t="str">
        <f>IF(SUM('A3.2'!P871:T871)=5,'A3.2'!F871,"")</f>
        <v/>
      </c>
      <c r="I853" t="str">
        <f>IF(SUM('A3.2'!P871:T871)=5,'A3.2'!G871,"")</f>
        <v/>
      </c>
    </row>
    <row r="854" spans="1:9" x14ac:dyDescent="0.25">
      <c r="A854" t="str">
        <f>IF(SUM('A3.2'!P872:T872)=5,'Angaben KH-Standort'!$D$26,"")</f>
        <v/>
      </c>
      <c r="B854" t="str">
        <f>IF(SUM('A3.2'!P872:T872)=5,'Angaben KH-Standort'!$D$27,"")</f>
        <v/>
      </c>
      <c r="C854" t="str">
        <f>IF(SUM('A3.2'!P872:T872)=5,'Angaben KH-Standort'!$D$13,"")</f>
        <v/>
      </c>
      <c r="D854" t="str">
        <f>IF(SUM('A3.2'!P872:T872)=5,'A1'!$F867,"")</f>
        <v/>
      </c>
      <c r="E854" t="str">
        <f>IF(SUM('A3.2'!P872:T872)=5,'A3.2'!C872,"")</f>
        <v/>
      </c>
      <c r="F854" t="str">
        <f>IF(SUM('A3.2'!P872:T872)=5,'A3.2'!D872,"")</f>
        <v/>
      </c>
      <c r="G854" s="194" t="str">
        <f>IF(SUM('A3.2'!P872:T872)=5,'A3.2'!E872,"")</f>
        <v/>
      </c>
      <c r="H854" t="str">
        <f>IF(SUM('A3.2'!P872:T872)=5,'A3.2'!F872,"")</f>
        <v/>
      </c>
      <c r="I854" t="str">
        <f>IF(SUM('A3.2'!P872:T872)=5,'A3.2'!G872,"")</f>
        <v/>
      </c>
    </row>
    <row r="855" spans="1:9" x14ac:dyDescent="0.25">
      <c r="A855" t="str">
        <f>IF(SUM('A3.2'!P873:T873)=5,'Angaben KH-Standort'!$D$26,"")</f>
        <v/>
      </c>
      <c r="B855" t="str">
        <f>IF(SUM('A3.2'!P873:T873)=5,'Angaben KH-Standort'!$D$27,"")</f>
        <v/>
      </c>
      <c r="C855" t="str">
        <f>IF(SUM('A3.2'!P873:T873)=5,'Angaben KH-Standort'!$D$13,"")</f>
        <v/>
      </c>
      <c r="D855" t="str">
        <f>IF(SUM('A3.2'!P873:T873)=5,'A1'!$F868,"")</f>
        <v/>
      </c>
      <c r="E855" t="str">
        <f>IF(SUM('A3.2'!P873:T873)=5,'A3.2'!C873,"")</f>
        <v/>
      </c>
      <c r="F855" t="str">
        <f>IF(SUM('A3.2'!P873:T873)=5,'A3.2'!D873,"")</f>
        <v/>
      </c>
      <c r="G855" s="194" t="str">
        <f>IF(SUM('A3.2'!P873:T873)=5,'A3.2'!E873,"")</f>
        <v/>
      </c>
      <c r="H855" t="str">
        <f>IF(SUM('A3.2'!P873:T873)=5,'A3.2'!F873,"")</f>
        <v/>
      </c>
      <c r="I855" t="str">
        <f>IF(SUM('A3.2'!P873:T873)=5,'A3.2'!G873,"")</f>
        <v/>
      </c>
    </row>
    <row r="856" spans="1:9" x14ac:dyDescent="0.25">
      <c r="A856" t="str">
        <f>IF(SUM('A3.2'!P874:T874)=5,'Angaben KH-Standort'!$D$26,"")</f>
        <v/>
      </c>
      <c r="B856" t="str">
        <f>IF(SUM('A3.2'!P874:T874)=5,'Angaben KH-Standort'!$D$27,"")</f>
        <v/>
      </c>
      <c r="C856" t="str">
        <f>IF(SUM('A3.2'!P874:T874)=5,'Angaben KH-Standort'!$D$13,"")</f>
        <v/>
      </c>
      <c r="D856" t="str">
        <f>IF(SUM('A3.2'!P874:T874)=5,'A1'!$F869,"")</f>
        <v/>
      </c>
      <c r="E856" t="str">
        <f>IF(SUM('A3.2'!P874:T874)=5,'A3.2'!C874,"")</f>
        <v/>
      </c>
      <c r="F856" t="str">
        <f>IF(SUM('A3.2'!P874:T874)=5,'A3.2'!D874,"")</f>
        <v/>
      </c>
      <c r="G856" s="194" t="str">
        <f>IF(SUM('A3.2'!P874:T874)=5,'A3.2'!E874,"")</f>
        <v/>
      </c>
      <c r="H856" t="str">
        <f>IF(SUM('A3.2'!P874:T874)=5,'A3.2'!F874,"")</f>
        <v/>
      </c>
      <c r="I856" t="str">
        <f>IF(SUM('A3.2'!P874:T874)=5,'A3.2'!G874,"")</f>
        <v/>
      </c>
    </row>
    <row r="857" spans="1:9" x14ac:dyDescent="0.25">
      <c r="A857" t="str">
        <f>IF(SUM('A3.2'!P875:T875)=5,'Angaben KH-Standort'!$D$26,"")</f>
        <v/>
      </c>
      <c r="B857" t="str">
        <f>IF(SUM('A3.2'!P875:T875)=5,'Angaben KH-Standort'!$D$27,"")</f>
        <v/>
      </c>
      <c r="C857" t="str">
        <f>IF(SUM('A3.2'!P875:T875)=5,'Angaben KH-Standort'!$D$13,"")</f>
        <v/>
      </c>
      <c r="D857" t="str">
        <f>IF(SUM('A3.2'!P875:T875)=5,'A1'!$F870,"")</f>
        <v/>
      </c>
      <c r="E857" t="str">
        <f>IF(SUM('A3.2'!P875:T875)=5,'A3.2'!C875,"")</f>
        <v/>
      </c>
      <c r="F857" t="str">
        <f>IF(SUM('A3.2'!P875:T875)=5,'A3.2'!D875,"")</f>
        <v/>
      </c>
      <c r="G857" s="194" t="str">
        <f>IF(SUM('A3.2'!P875:T875)=5,'A3.2'!E875,"")</f>
        <v/>
      </c>
      <c r="H857" t="str">
        <f>IF(SUM('A3.2'!P875:T875)=5,'A3.2'!F875,"")</f>
        <v/>
      </c>
      <c r="I857" t="str">
        <f>IF(SUM('A3.2'!P875:T875)=5,'A3.2'!G875,"")</f>
        <v/>
      </c>
    </row>
    <row r="858" spans="1:9" x14ac:dyDescent="0.25">
      <c r="A858" t="str">
        <f>IF(SUM('A3.2'!P876:T876)=5,'Angaben KH-Standort'!$D$26,"")</f>
        <v/>
      </c>
      <c r="B858" t="str">
        <f>IF(SUM('A3.2'!P876:T876)=5,'Angaben KH-Standort'!$D$27,"")</f>
        <v/>
      </c>
      <c r="C858" t="str">
        <f>IF(SUM('A3.2'!P876:T876)=5,'Angaben KH-Standort'!$D$13,"")</f>
        <v/>
      </c>
      <c r="D858" t="str">
        <f>IF(SUM('A3.2'!P876:T876)=5,'A1'!$F871,"")</f>
        <v/>
      </c>
      <c r="E858" t="str">
        <f>IF(SUM('A3.2'!P876:T876)=5,'A3.2'!C876,"")</f>
        <v/>
      </c>
      <c r="F858" t="str">
        <f>IF(SUM('A3.2'!P876:T876)=5,'A3.2'!D876,"")</f>
        <v/>
      </c>
      <c r="G858" s="194" t="str">
        <f>IF(SUM('A3.2'!P876:T876)=5,'A3.2'!E876,"")</f>
        <v/>
      </c>
      <c r="H858" t="str">
        <f>IF(SUM('A3.2'!P876:T876)=5,'A3.2'!F876,"")</f>
        <v/>
      </c>
      <c r="I858" t="str">
        <f>IF(SUM('A3.2'!P876:T876)=5,'A3.2'!G876,"")</f>
        <v/>
      </c>
    </row>
    <row r="859" spans="1:9" x14ac:dyDescent="0.25">
      <c r="A859" t="str">
        <f>IF(SUM('A3.2'!P877:T877)=5,'Angaben KH-Standort'!$D$26,"")</f>
        <v/>
      </c>
      <c r="B859" t="str">
        <f>IF(SUM('A3.2'!P877:T877)=5,'Angaben KH-Standort'!$D$27,"")</f>
        <v/>
      </c>
      <c r="C859" t="str">
        <f>IF(SUM('A3.2'!P877:T877)=5,'Angaben KH-Standort'!$D$13,"")</f>
        <v/>
      </c>
      <c r="D859" t="str">
        <f>IF(SUM('A3.2'!P877:T877)=5,'A1'!$F872,"")</f>
        <v/>
      </c>
      <c r="E859" t="str">
        <f>IF(SUM('A3.2'!P877:T877)=5,'A3.2'!C877,"")</f>
        <v/>
      </c>
      <c r="F859" t="str">
        <f>IF(SUM('A3.2'!P877:T877)=5,'A3.2'!D877,"")</f>
        <v/>
      </c>
      <c r="G859" s="194" t="str">
        <f>IF(SUM('A3.2'!P877:T877)=5,'A3.2'!E877,"")</f>
        <v/>
      </c>
      <c r="H859" t="str">
        <f>IF(SUM('A3.2'!P877:T877)=5,'A3.2'!F877,"")</f>
        <v/>
      </c>
      <c r="I859" t="str">
        <f>IF(SUM('A3.2'!P877:T877)=5,'A3.2'!G877,"")</f>
        <v/>
      </c>
    </row>
    <row r="860" spans="1:9" x14ac:dyDescent="0.25">
      <c r="A860" t="str">
        <f>IF(SUM('A3.2'!P878:T878)=5,'Angaben KH-Standort'!$D$26,"")</f>
        <v/>
      </c>
      <c r="B860" t="str">
        <f>IF(SUM('A3.2'!P878:T878)=5,'Angaben KH-Standort'!$D$27,"")</f>
        <v/>
      </c>
      <c r="C860" t="str">
        <f>IF(SUM('A3.2'!P878:T878)=5,'Angaben KH-Standort'!$D$13,"")</f>
        <v/>
      </c>
      <c r="D860" t="str">
        <f>IF(SUM('A3.2'!P878:T878)=5,'A1'!$F873,"")</f>
        <v/>
      </c>
      <c r="E860" t="str">
        <f>IF(SUM('A3.2'!P878:T878)=5,'A3.2'!C878,"")</f>
        <v/>
      </c>
      <c r="F860" t="str">
        <f>IF(SUM('A3.2'!P878:T878)=5,'A3.2'!D878,"")</f>
        <v/>
      </c>
      <c r="G860" s="194" t="str">
        <f>IF(SUM('A3.2'!P878:T878)=5,'A3.2'!E878,"")</f>
        <v/>
      </c>
      <c r="H860" t="str">
        <f>IF(SUM('A3.2'!P878:T878)=5,'A3.2'!F878,"")</f>
        <v/>
      </c>
      <c r="I860" t="str">
        <f>IF(SUM('A3.2'!P878:T878)=5,'A3.2'!G878,"")</f>
        <v/>
      </c>
    </row>
    <row r="861" spans="1:9" x14ac:dyDescent="0.25">
      <c r="A861" t="str">
        <f>IF(SUM('A3.2'!P879:T879)=5,'Angaben KH-Standort'!$D$26,"")</f>
        <v/>
      </c>
      <c r="B861" t="str">
        <f>IF(SUM('A3.2'!P879:T879)=5,'Angaben KH-Standort'!$D$27,"")</f>
        <v/>
      </c>
      <c r="C861" t="str">
        <f>IF(SUM('A3.2'!P879:T879)=5,'Angaben KH-Standort'!$D$13,"")</f>
        <v/>
      </c>
      <c r="D861" t="str">
        <f>IF(SUM('A3.2'!P879:T879)=5,'A1'!$F874,"")</f>
        <v/>
      </c>
      <c r="E861" t="str">
        <f>IF(SUM('A3.2'!P879:T879)=5,'A3.2'!C879,"")</f>
        <v/>
      </c>
      <c r="F861" t="str">
        <f>IF(SUM('A3.2'!P879:T879)=5,'A3.2'!D879,"")</f>
        <v/>
      </c>
      <c r="G861" s="194" t="str">
        <f>IF(SUM('A3.2'!P879:T879)=5,'A3.2'!E879,"")</f>
        <v/>
      </c>
      <c r="H861" t="str">
        <f>IF(SUM('A3.2'!P879:T879)=5,'A3.2'!F879,"")</f>
        <v/>
      </c>
      <c r="I861" t="str">
        <f>IF(SUM('A3.2'!P879:T879)=5,'A3.2'!G879,"")</f>
        <v/>
      </c>
    </row>
    <row r="862" spans="1:9" x14ac:dyDescent="0.25">
      <c r="A862" t="str">
        <f>IF(SUM('A3.2'!P880:T880)=5,'Angaben KH-Standort'!$D$26,"")</f>
        <v/>
      </c>
      <c r="B862" t="str">
        <f>IF(SUM('A3.2'!P880:T880)=5,'Angaben KH-Standort'!$D$27,"")</f>
        <v/>
      </c>
      <c r="C862" t="str">
        <f>IF(SUM('A3.2'!P880:T880)=5,'Angaben KH-Standort'!$D$13,"")</f>
        <v/>
      </c>
      <c r="D862" t="str">
        <f>IF(SUM('A3.2'!P880:T880)=5,'A1'!$F875,"")</f>
        <v/>
      </c>
      <c r="E862" t="str">
        <f>IF(SUM('A3.2'!P880:T880)=5,'A3.2'!C880,"")</f>
        <v/>
      </c>
      <c r="F862" t="str">
        <f>IF(SUM('A3.2'!P880:T880)=5,'A3.2'!D880,"")</f>
        <v/>
      </c>
      <c r="G862" s="194" t="str">
        <f>IF(SUM('A3.2'!P880:T880)=5,'A3.2'!E880,"")</f>
        <v/>
      </c>
      <c r="H862" t="str">
        <f>IF(SUM('A3.2'!P880:T880)=5,'A3.2'!F880,"")</f>
        <v/>
      </c>
      <c r="I862" t="str">
        <f>IF(SUM('A3.2'!P880:T880)=5,'A3.2'!G880,"")</f>
        <v/>
      </c>
    </row>
    <row r="863" spans="1:9" x14ac:dyDescent="0.25">
      <c r="A863" t="str">
        <f>IF(SUM('A3.2'!P881:T881)=5,'Angaben KH-Standort'!$D$26,"")</f>
        <v/>
      </c>
      <c r="B863" t="str">
        <f>IF(SUM('A3.2'!P881:T881)=5,'Angaben KH-Standort'!$D$27,"")</f>
        <v/>
      </c>
      <c r="C863" t="str">
        <f>IF(SUM('A3.2'!P881:T881)=5,'Angaben KH-Standort'!$D$13,"")</f>
        <v/>
      </c>
      <c r="D863" t="str">
        <f>IF(SUM('A3.2'!P881:T881)=5,'A1'!$F876,"")</f>
        <v/>
      </c>
      <c r="E863" t="str">
        <f>IF(SUM('A3.2'!P881:T881)=5,'A3.2'!C881,"")</f>
        <v/>
      </c>
      <c r="F863" t="str">
        <f>IF(SUM('A3.2'!P881:T881)=5,'A3.2'!D881,"")</f>
        <v/>
      </c>
      <c r="G863" s="194" t="str">
        <f>IF(SUM('A3.2'!P881:T881)=5,'A3.2'!E881,"")</f>
        <v/>
      </c>
      <c r="H863" t="str">
        <f>IF(SUM('A3.2'!P881:T881)=5,'A3.2'!F881,"")</f>
        <v/>
      </c>
      <c r="I863" t="str">
        <f>IF(SUM('A3.2'!P881:T881)=5,'A3.2'!G881,"")</f>
        <v/>
      </c>
    </row>
    <row r="864" spans="1:9" x14ac:dyDescent="0.25">
      <c r="A864" t="str">
        <f>IF(SUM('A3.2'!P882:T882)=5,'Angaben KH-Standort'!$D$26,"")</f>
        <v/>
      </c>
      <c r="B864" t="str">
        <f>IF(SUM('A3.2'!P882:T882)=5,'Angaben KH-Standort'!$D$27,"")</f>
        <v/>
      </c>
      <c r="C864" t="str">
        <f>IF(SUM('A3.2'!P882:T882)=5,'Angaben KH-Standort'!$D$13,"")</f>
        <v/>
      </c>
      <c r="D864" t="str">
        <f>IF(SUM('A3.2'!P882:T882)=5,'A1'!$F877,"")</f>
        <v/>
      </c>
      <c r="E864" t="str">
        <f>IF(SUM('A3.2'!P882:T882)=5,'A3.2'!C882,"")</f>
        <v/>
      </c>
      <c r="F864" t="str">
        <f>IF(SUM('A3.2'!P882:T882)=5,'A3.2'!D882,"")</f>
        <v/>
      </c>
      <c r="G864" s="194" t="str">
        <f>IF(SUM('A3.2'!P882:T882)=5,'A3.2'!E882,"")</f>
        <v/>
      </c>
      <c r="H864" t="str">
        <f>IF(SUM('A3.2'!P882:T882)=5,'A3.2'!F882,"")</f>
        <v/>
      </c>
      <c r="I864" t="str">
        <f>IF(SUM('A3.2'!P882:T882)=5,'A3.2'!G882,"")</f>
        <v/>
      </c>
    </row>
    <row r="865" spans="1:9" x14ac:dyDescent="0.25">
      <c r="A865" t="str">
        <f>IF(SUM('A3.2'!P883:T883)=5,'Angaben KH-Standort'!$D$26,"")</f>
        <v/>
      </c>
      <c r="B865" t="str">
        <f>IF(SUM('A3.2'!P883:T883)=5,'Angaben KH-Standort'!$D$27,"")</f>
        <v/>
      </c>
      <c r="C865" t="str">
        <f>IF(SUM('A3.2'!P883:T883)=5,'Angaben KH-Standort'!$D$13,"")</f>
        <v/>
      </c>
      <c r="D865" t="str">
        <f>IF(SUM('A3.2'!P883:T883)=5,'A1'!$F878,"")</f>
        <v/>
      </c>
      <c r="E865" t="str">
        <f>IF(SUM('A3.2'!P883:T883)=5,'A3.2'!C883,"")</f>
        <v/>
      </c>
      <c r="F865" t="str">
        <f>IF(SUM('A3.2'!P883:T883)=5,'A3.2'!D883,"")</f>
        <v/>
      </c>
      <c r="G865" s="194" t="str">
        <f>IF(SUM('A3.2'!P883:T883)=5,'A3.2'!E883,"")</f>
        <v/>
      </c>
      <c r="H865" t="str">
        <f>IF(SUM('A3.2'!P883:T883)=5,'A3.2'!F883,"")</f>
        <v/>
      </c>
      <c r="I865" t="str">
        <f>IF(SUM('A3.2'!P883:T883)=5,'A3.2'!G883,"")</f>
        <v/>
      </c>
    </row>
    <row r="866" spans="1:9" x14ac:dyDescent="0.25">
      <c r="A866" t="str">
        <f>IF(SUM('A3.2'!P884:T884)=5,'Angaben KH-Standort'!$D$26,"")</f>
        <v/>
      </c>
      <c r="B866" t="str">
        <f>IF(SUM('A3.2'!P884:T884)=5,'Angaben KH-Standort'!$D$27,"")</f>
        <v/>
      </c>
      <c r="C866" t="str">
        <f>IF(SUM('A3.2'!P884:T884)=5,'Angaben KH-Standort'!$D$13,"")</f>
        <v/>
      </c>
      <c r="D866" t="str">
        <f>IF(SUM('A3.2'!P884:T884)=5,'A1'!$F879,"")</f>
        <v/>
      </c>
      <c r="E866" t="str">
        <f>IF(SUM('A3.2'!P884:T884)=5,'A3.2'!C884,"")</f>
        <v/>
      </c>
      <c r="F866" t="str">
        <f>IF(SUM('A3.2'!P884:T884)=5,'A3.2'!D884,"")</f>
        <v/>
      </c>
      <c r="G866" s="194" t="str">
        <f>IF(SUM('A3.2'!P884:T884)=5,'A3.2'!E884,"")</f>
        <v/>
      </c>
      <c r="H866" t="str">
        <f>IF(SUM('A3.2'!P884:T884)=5,'A3.2'!F884,"")</f>
        <v/>
      </c>
      <c r="I866" t="str">
        <f>IF(SUM('A3.2'!P884:T884)=5,'A3.2'!G884,"")</f>
        <v/>
      </c>
    </row>
    <row r="867" spans="1:9" x14ac:dyDescent="0.25">
      <c r="A867" t="str">
        <f>IF(SUM('A3.2'!P885:T885)=5,'Angaben KH-Standort'!$D$26,"")</f>
        <v/>
      </c>
      <c r="B867" t="str">
        <f>IF(SUM('A3.2'!P885:T885)=5,'Angaben KH-Standort'!$D$27,"")</f>
        <v/>
      </c>
      <c r="C867" t="str">
        <f>IF(SUM('A3.2'!P885:T885)=5,'Angaben KH-Standort'!$D$13,"")</f>
        <v/>
      </c>
      <c r="D867" t="str">
        <f>IF(SUM('A3.2'!P885:T885)=5,'A1'!$F880,"")</f>
        <v/>
      </c>
      <c r="E867" t="str">
        <f>IF(SUM('A3.2'!P885:T885)=5,'A3.2'!C885,"")</f>
        <v/>
      </c>
      <c r="F867" t="str">
        <f>IF(SUM('A3.2'!P885:T885)=5,'A3.2'!D885,"")</f>
        <v/>
      </c>
      <c r="G867" s="194" t="str">
        <f>IF(SUM('A3.2'!P885:T885)=5,'A3.2'!E885,"")</f>
        <v/>
      </c>
      <c r="H867" t="str">
        <f>IF(SUM('A3.2'!P885:T885)=5,'A3.2'!F885,"")</f>
        <v/>
      </c>
      <c r="I867" t="str">
        <f>IF(SUM('A3.2'!P885:T885)=5,'A3.2'!G885,"")</f>
        <v/>
      </c>
    </row>
    <row r="868" spans="1:9" x14ac:dyDescent="0.25">
      <c r="A868" t="str">
        <f>IF(SUM('A3.2'!P886:T886)=5,'Angaben KH-Standort'!$D$26,"")</f>
        <v/>
      </c>
      <c r="B868" t="str">
        <f>IF(SUM('A3.2'!P886:T886)=5,'Angaben KH-Standort'!$D$27,"")</f>
        <v/>
      </c>
      <c r="C868" t="str">
        <f>IF(SUM('A3.2'!P886:T886)=5,'Angaben KH-Standort'!$D$13,"")</f>
        <v/>
      </c>
      <c r="D868" t="str">
        <f>IF(SUM('A3.2'!P886:T886)=5,'A1'!$F881,"")</f>
        <v/>
      </c>
      <c r="E868" t="str">
        <f>IF(SUM('A3.2'!P886:T886)=5,'A3.2'!C886,"")</f>
        <v/>
      </c>
      <c r="F868" t="str">
        <f>IF(SUM('A3.2'!P886:T886)=5,'A3.2'!D886,"")</f>
        <v/>
      </c>
      <c r="G868" s="194" t="str">
        <f>IF(SUM('A3.2'!P886:T886)=5,'A3.2'!E886,"")</f>
        <v/>
      </c>
      <c r="H868" t="str">
        <f>IF(SUM('A3.2'!P886:T886)=5,'A3.2'!F886,"")</f>
        <v/>
      </c>
      <c r="I868" t="str">
        <f>IF(SUM('A3.2'!P886:T886)=5,'A3.2'!G886,"")</f>
        <v/>
      </c>
    </row>
    <row r="869" spans="1:9" x14ac:dyDescent="0.25">
      <c r="A869" t="str">
        <f>IF(SUM('A3.2'!P887:T887)=5,'Angaben KH-Standort'!$D$26,"")</f>
        <v/>
      </c>
      <c r="B869" t="str">
        <f>IF(SUM('A3.2'!P887:T887)=5,'Angaben KH-Standort'!$D$27,"")</f>
        <v/>
      </c>
      <c r="C869" t="str">
        <f>IF(SUM('A3.2'!P887:T887)=5,'Angaben KH-Standort'!$D$13,"")</f>
        <v/>
      </c>
      <c r="D869" t="str">
        <f>IF(SUM('A3.2'!P887:T887)=5,'A1'!$F882,"")</f>
        <v/>
      </c>
      <c r="E869" t="str">
        <f>IF(SUM('A3.2'!P887:T887)=5,'A3.2'!C887,"")</f>
        <v/>
      </c>
      <c r="F869" t="str">
        <f>IF(SUM('A3.2'!P887:T887)=5,'A3.2'!D887,"")</f>
        <v/>
      </c>
      <c r="G869" s="194" t="str">
        <f>IF(SUM('A3.2'!P887:T887)=5,'A3.2'!E887,"")</f>
        <v/>
      </c>
      <c r="H869" t="str">
        <f>IF(SUM('A3.2'!P887:T887)=5,'A3.2'!F887,"")</f>
        <v/>
      </c>
      <c r="I869" t="str">
        <f>IF(SUM('A3.2'!P887:T887)=5,'A3.2'!G887,"")</f>
        <v/>
      </c>
    </row>
    <row r="870" spans="1:9" x14ac:dyDescent="0.25">
      <c r="A870" t="str">
        <f>IF(SUM('A3.2'!P888:T888)=5,'Angaben KH-Standort'!$D$26,"")</f>
        <v/>
      </c>
      <c r="B870" t="str">
        <f>IF(SUM('A3.2'!P888:T888)=5,'Angaben KH-Standort'!$D$27,"")</f>
        <v/>
      </c>
      <c r="C870" t="str">
        <f>IF(SUM('A3.2'!P888:T888)=5,'Angaben KH-Standort'!$D$13,"")</f>
        <v/>
      </c>
      <c r="D870" t="str">
        <f>IF(SUM('A3.2'!P888:T888)=5,'A1'!$F883,"")</f>
        <v/>
      </c>
      <c r="E870" t="str">
        <f>IF(SUM('A3.2'!P888:T888)=5,'A3.2'!C888,"")</f>
        <v/>
      </c>
      <c r="F870" t="str">
        <f>IF(SUM('A3.2'!P888:T888)=5,'A3.2'!D888,"")</f>
        <v/>
      </c>
      <c r="G870" s="194" t="str">
        <f>IF(SUM('A3.2'!P888:T888)=5,'A3.2'!E888,"")</f>
        <v/>
      </c>
      <c r="H870" t="str">
        <f>IF(SUM('A3.2'!P888:T888)=5,'A3.2'!F888,"")</f>
        <v/>
      </c>
      <c r="I870" t="str">
        <f>IF(SUM('A3.2'!P888:T888)=5,'A3.2'!G888,"")</f>
        <v/>
      </c>
    </row>
    <row r="871" spans="1:9" x14ac:dyDescent="0.25">
      <c r="A871" t="str">
        <f>IF(SUM('A3.2'!P889:T889)=5,'Angaben KH-Standort'!$D$26,"")</f>
        <v/>
      </c>
      <c r="B871" t="str">
        <f>IF(SUM('A3.2'!P889:T889)=5,'Angaben KH-Standort'!$D$27,"")</f>
        <v/>
      </c>
      <c r="C871" t="str">
        <f>IF(SUM('A3.2'!P889:T889)=5,'Angaben KH-Standort'!$D$13,"")</f>
        <v/>
      </c>
      <c r="D871" t="str">
        <f>IF(SUM('A3.2'!P889:T889)=5,'A1'!$F884,"")</f>
        <v/>
      </c>
      <c r="E871" t="str">
        <f>IF(SUM('A3.2'!P889:T889)=5,'A3.2'!C889,"")</f>
        <v/>
      </c>
      <c r="F871" t="str">
        <f>IF(SUM('A3.2'!P889:T889)=5,'A3.2'!D889,"")</f>
        <v/>
      </c>
      <c r="G871" s="194" t="str">
        <f>IF(SUM('A3.2'!P889:T889)=5,'A3.2'!E889,"")</f>
        <v/>
      </c>
      <c r="H871" t="str">
        <f>IF(SUM('A3.2'!P889:T889)=5,'A3.2'!F889,"")</f>
        <v/>
      </c>
      <c r="I871" t="str">
        <f>IF(SUM('A3.2'!P889:T889)=5,'A3.2'!G889,"")</f>
        <v/>
      </c>
    </row>
    <row r="872" spans="1:9" x14ac:dyDescent="0.25">
      <c r="A872" t="str">
        <f>IF(SUM('A3.2'!P890:T890)=5,'Angaben KH-Standort'!$D$26,"")</f>
        <v/>
      </c>
      <c r="B872" t="str">
        <f>IF(SUM('A3.2'!P890:T890)=5,'Angaben KH-Standort'!$D$27,"")</f>
        <v/>
      </c>
      <c r="C872" t="str">
        <f>IF(SUM('A3.2'!P890:T890)=5,'Angaben KH-Standort'!$D$13,"")</f>
        <v/>
      </c>
      <c r="D872" t="str">
        <f>IF(SUM('A3.2'!P890:T890)=5,'A1'!$F885,"")</f>
        <v/>
      </c>
      <c r="E872" t="str">
        <f>IF(SUM('A3.2'!P890:T890)=5,'A3.2'!C890,"")</f>
        <v/>
      </c>
      <c r="F872" t="str">
        <f>IF(SUM('A3.2'!P890:T890)=5,'A3.2'!D890,"")</f>
        <v/>
      </c>
      <c r="G872" s="194" t="str">
        <f>IF(SUM('A3.2'!P890:T890)=5,'A3.2'!E890,"")</f>
        <v/>
      </c>
      <c r="H872" t="str">
        <f>IF(SUM('A3.2'!P890:T890)=5,'A3.2'!F890,"")</f>
        <v/>
      </c>
      <c r="I872" t="str">
        <f>IF(SUM('A3.2'!P890:T890)=5,'A3.2'!G890,"")</f>
        <v/>
      </c>
    </row>
    <row r="873" spans="1:9" x14ac:dyDescent="0.25">
      <c r="A873" t="str">
        <f>IF(SUM('A3.2'!P891:T891)=5,'Angaben KH-Standort'!$D$26,"")</f>
        <v/>
      </c>
      <c r="B873" t="str">
        <f>IF(SUM('A3.2'!P891:T891)=5,'Angaben KH-Standort'!$D$27,"")</f>
        <v/>
      </c>
      <c r="C873" t="str">
        <f>IF(SUM('A3.2'!P891:T891)=5,'Angaben KH-Standort'!$D$13,"")</f>
        <v/>
      </c>
      <c r="D873" t="str">
        <f>IF(SUM('A3.2'!P891:T891)=5,'A1'!$F886,"")</f>
        <v/>
      </c>
      <c r="E873" t="str">
        <f>IF(SUM('A3.2'!P891:T891)=5,'A3.2'!C891,"")</f>
        <v/>
      </c>
      <c r="F873" t="str">
        <f>IF(SUM('A3.2'!P891:T891)=5,'A3.2'!D891,"")</f>
        <v/>
      </c>
      <c r="G873" s="194" t="str">
        <f>IF(SUM('A3.2'!P891:T891)=5,'A3.2'!E891,"")</f>
        <v/>
      </c>
      <c r="H873" t="str">
        <f>IF(SUM('A3.2'!P891:T891)=5,'A3.2'!F891,"")</f>
        <v/>
      </c>
      <c r="I873" t="str">
        <f>IF(SUM('A3.2'!P891:T891)=5,'A3.2'!G891,"")</f>
        <v/>
      </c>
    </row>
    <row r="874" spans="1:9" x14ac:dyDescent="0.25">
      <c r="A874" t="str">
        <f>IF(SUM('A3.2'!P892:T892)=5,'Angaben KH-Standort'!$D$26,"")</f>
        <v/>
      </c>
      <c r="B874" t="str">
        <f>IF(SUM('A3.2'!P892:T892)=5,'Angaben KH-Standort'!$D$27,"")</f>
        <v/>
      </c>
      <c r="C874" t="str">
        <f>IF(SUM('A3.2'!P892:T892)=5,'Angaben KH-Standort'!$D$13,"")</f>
        <v/>
      </c>
      <c r="D874" t="str">
        <f>IF(SUM('A3.2'!P892:T892)=5,'A1'!$F887,"")</f>
        <v/>
      </c>
      <c r="E874" t="str">
        <f>IF(SUM('A3.2'!P892:T892)=5,'A3.2'!C892,"")</f>
        <v/>
      </c>
      <c r="F874" t="str">
        <f>IF(SUM('A3.2'!P892:T892)=5,'A3.2'!D892,"")</f>
        <v/>
      </c>
      <c r="G874" s="194" t="str">
        <f>IF(SUM('A3.2'!P892:T892)=5,'A3.2'!E892,"")</f>
        <v/>
      </c>
      <c r="H874" t="str">
        <f>IF(SUM('A3.2'!P892:T892)=5,'A3.2'!F892,"")</f>
        <v/>
      </c>
      <c r="I874" t="str">
        <f>IF(SUM('A3.2'!P892:T892)=5,'A3.2'!G892,"")</f>
        <v/>
      </c>
    </row>
    <row r="875" spans="1:9" x14ac:dyDescent="0.25">
      <c r="A875" t="str">
        <f>IF(SUM('A3.2'!P893:T893)=5,'Angaben KH-Standort'!$D$26,"")</f>
        <v/>
      </c>
      <c r="B875" t="str">
        <f>IF(SUM('A3.2'!P893:T893)=5,'Angaben KH-Standort'!$D$27,"")</f>
        <v/>
      </c>
      <c r="C875" t="str">
        <f>IF(SUM('A3.2'!P893:T893)=5,'Angaben KH-Standort'!$D$13,"")</f>
        <v/>
      </c>
      <c r="D875" t="str">
        <f>IF(SUM('A3.2'!P893:T893)=5,'A1'!$F888,"")</f>
        <v/>
      </c>
      <c r="E875" t="str">
        <f>IF(SUM('A3.2'!P893:T893)=5,'A3.2'!C893,"")</f>
        <v/>
      </c>
      <c r="F875" t="str">
        <f>IF(SUM('A3.2'!P893:T893)=5,'A3.2'!D893,"")</f>
        <v/>
      </c>
      <c r="G875" s="194" t="str">
        <f>IF(SUM('A3.2'!P893:T893)=5,'A3.2'!E893,"")</f>
        <v/>
      </c>
      <c r="H875" t="str">
        <f>IF(SUM('A3.2'!P893:T893)=5,'A3.2'!F893,"")</f>
        <v/>
      </c>
      <c r="I875" t="str">
        <f>IF(SUM('A3.2'!P893:T893)=5,'A3.2'!G893,"")</f>
        <v/>
      </c>
    </row>
    <row r="876" spans="1:9" x14ac:dyDescent="0.25">
      <c r="A876" t="str">
        <f>IF(SUM('A3.2'!P894:T894)=5,'Angaben KH-Standort'!$D$26,"")</f>
        <v/>
      </c>
      <c r="B876" t="str">
        <f>IF(SUM('A3.2'!P894:T894)=5,'Angaben KH-Standort'!$D$27,"")</f>
        <v/>
      </c>
      <c r="C876" t="str">
        <f>IF(SUM('A3.2'!P894:T894)=5,'Angaben KH-Standort'!$D$13,"")</f>
        <v/>
      </c>
      <c r="D876" t="str">
        <f>IF(SUM('A3.2'!P894:T894)=5,'A1'!$F889,"")</f>
        <v/>
      </c>
      <c r="E876" t="str">
        <f>IF(SUM('A3.2'!P894:T894)=5,'A3.2'!C894,"")</f>
        <v/>
      </c>
      <c r="F876" t="str">
        <f>IF(SUM('A3.2'!P894:T894)=5,'A3.2'!D894,"")</f>
        <v/>
      </c>
      <c r="G876" s="194" t="str">
        <f>IF(SUM('A3.2'!P894:T894)=5,'A3.2'!E894,"")</f>
        <v/>
      </c>
      <c r="H876" t="str">
        <f>IF(SUM('A3.2'!P894:T894)=5,'A3.2'!F894,"")</f>
        <v/>
      </c>
      <c r="I876" t="str">
        <f>IF(SUM('A3.2'!P894:T894)=5,'A3.2'!G894,"")</f>
        <v/>
      </c>
    </row>
    <row r="877" spans="1:9" x14ac:dyDescent="0.25">
      <c r="A877" t="str">
        <f>IF(SUM('A3.2'!P895:T895)=5,'Angaben KH-Standort'!$D$26,"")</f>
        <v/>
      </c>
      <c r="B877" t="str">
        <f>IF(SUM('A3.2'!P895:T895)=5,'Angaben KH-Standort'!$D$27,"")</f>
        <v/>
      </c>
      <c r="C877" t="str">
        <f>IF(SUM('A3.2'!P895:T895)=5,'Angaben KH-Standort'!$D$13,"")</f>
        <v/>
      </c>
      <c r="D877" t="str">
        <f>IF(SUM('A3.2'!P895:T895)=5,'A1'!$F890,"")</f>
        <v/>
      </c>
      <c r="E877" t="str">
        <f>IF(SUM('A3.2'!P895:T895)=5,'A3.2'!C895,"")</f>
        <v/>
      </c>
      <c r="F877" t="str">
        <f>IF(SUM('A3.2'!P895:T895)=5,'A3.2'!D895,"")</f>
        <v/>
      </c>
      <c r="G877" s="194" t="str">
        <f>IF(SUM('A3.2'!P895:T895)=5,'A3.2'!E895,"")</f>
        <v/>
      </c>
      <c r="H877" t="str">
        <f>IF(SUM('A3.2'!P895:T895)=5,'A3.2'!F895,"")</f>
        <v/>
      </c>
      <c r="I877" t="str">
        <f>IF(SUM('A3.2'!P895:T895)=5,'A3.2'!G895,"")</f>
        <v/>
      </c>
    </row>
    <row r="878" spans="1:9" x14ac:dyDescent="0.25">
      <c r="A878" t="str">
        <f>IF(SUM('A3.2'!P896:T896)=5,'Angaben KH-Standort'!$D$26,"")</f>
        <v/>
      </c>
      <c r="B878" t="str">
        <f>IF(SUM('A3.2'!P896:T896)=5,'Angaben KH-Standort'!$D$27,"")</f>
        <v/>
      </c>
      <c r="C878" t="str">
        <f>IF(SUM('A3.2'!P896:T896)=5,'Angaben KH-Standort'!$D$13,"")</f>
        <v/>
      </c>
      <c r="D878" t="str">
        <f>IF(SUM('A3.2'!P896:T896)=5,'A1'!$F891,"")</f>
        <v/>
      </c>
      <c r="E878" t="str">
        <f>IF(SUM('A3.2'!P896:T896)=5,'A3.2'!C896,"")</f>
        <v/>
      </c>
      <c r="F878" t="str">
        <f>IF(SUM('A3.2'!P896:T896)=5,'A3.2'!D896,"")</f>
        <v/>
      </c>
      <c r="G878" s="194" t="str">
        <f>IF(SUM('A3.2'!P896:T896)=5,'A3.2'!E896,"")</f>
        <v/>
      </c>
      <c r="H878" t="str">
        <f>IF(SUM('A3.2'!P896:T896)=5,'A3.2'!F896,"")</f>
        <v/>
      </c>
      <c r="I878" t="str">
        <f>IF(SUM('A3.2'!P896:T896)=5,'A3.2'!G896,"")</f>
        <v/>
      </c>
    </row>
    <row r="879" spans="1:9" x14ac:dyDescent="0.25">
      <c r="A879" t="str">
        <f>IF(SUM('A3.2'!P897:T897)=5,'Angaben KH-Standort'!$D$26,"")</f>
        <v/>
      </c>
      <c r="B879" t="str">
        <f>IF(SUM('A3.2'!P897:T897)=5,'Angaben KH-Standort'!$D$27,"")</f>
        <v/>
      </c>
      <c r="C879" t="str">
        <f>IF(SUM('A3.2'!P897:T897)=5,'Angaben KH-Standort'!$D$13,"")</f>
        <v/>
      </c>
      <c r="D879" t="str">
        <f>IF(SUM('A3.2'!P897:T897)=5,'A1'!$F892,"")</f>
        <v/>
      </c>
      <c r="E879" t="str">
        <f>IF(SUM('A3.2'!P897:T897)=5,'A3.2'!C897,"")</f>
        <v/>
      </c>
      <c r="F879" t="str">
        <f>IF(SUM('A3.2'!P897:T897)=5,'A3.2'!D897,"")</f>
        <v/>
      </c>
      <c r="G879" s="194" t="str">
        <f>IF(SUM('A3.2'!P897:T897)=5,'A3.2'!E897,"")</f>
        <v/>
      </c>
      <c r="H879" t="str">
        <f>IF(SUM('A3.2'!P897:T897)=5,'A3.2'!F897,"")</f>
        <v/>
      </c>
      <c r="I879" t="str">
        <f>IF(SUM('A3.2'!P897:T897)=5,'A3.2'!G897,"")</f>
        <v/>
      </c>
    </row>
    <row r="880" spans="1:9" x14ac:dyDescent="0.25">
      <c r="A880" t="str">
        <f>IF(SUM('A3.2'!P898:T898)=5,'Angaben KH-Standort'!$D$26,"")</f>
        <v/>
      </c>
      <c r="B880" t="str">
        <f>IF(SUM('A3.2'!P898:T898)=5,'Angaben KH-Standort'!$D$27,"")</f>
        <v/>
      </c>
      <c r="C880" t="str">
        <f>IF(SUM('A3.2'!P898:T898)=5,'Angaben KH-Standort'!$D$13,"")</f>
        <v/>
      </c>
      <c r="D880" t="str">
        <f>IF(SUM('A3.2'!P898:T898)=5,'A1'!$F893,"")</f>
        <v/>
      </c>
      <c r="E880" t="str">
        <f>IF(SUM('A3.2'!P898:T898)=5,'A3.2'!C898,"")</f>
        <v/>
      </c>
      <c r="F880" t="str">
        <f>IF(SUM('A3.2'!P898:T898)=5,'A3.2'!D898,"")</f>
        <v/>
      </c>
      <c r="G880" s="194" t="str">
        <f>IF(SUM('A3.2'!P898:T898)=5,'A3.2'!E898,"")</f>
        <v/>
      </c>
      <c r="H880" t="str">
        <f>IF(SUM('A3.2'!P898:T898)=5,'A3.2'!F898,"")</f>
        <v/>
      </c>
      <c r="I880" t="str">
        <f>IF(SUM('A3.2'!P898:T898)=5,'A3.2'!G898,"")</f>
        <v/>
      </c>
    </row>
    <row r="881" spans="1:9" x14ac:dyDescent="0.25">
      <c r="A881" t="str">
        <f>IF(SUM('A3.2'!P899:T899)=5,'Angaben KH-Standort'!$D$26,"")</f>
        <v/>
      </c>
      <c r="B881" t="str">
        <f>IF(SUM('A3.2'!P899:T899)=5,'Angaben KH-Standort'!$D$27,"")</f>
        <v/>
      </c>
      <c r="C881" t="str">
        <f>IF(SUM('A3.2'!P899:T899)=5,'Angaben KH-Standort'!$D$13,"")</f>
        <v/>
      </c>
      <c r="D881" t="str">
        <f>IF(SUM('A3.2'!P899:T899)=5,'A1'!$F894,"")</f>
        <v/>
      </c>
      <c r="E881" t="str">
        <f>IF(SUM('A3.2'!P899:T899)=5,'A3.2'!C899,"")</f>
        <v/>
      </c>
      <c r="F881" t="str">
        <f>IF(SUM('A3.2'!P899:T899)=5,'A3.2'!D899,"")</f>
        <v/>
      </c>
      <c r="G881" s="194" t="str">
        <f>IF(SUM('A3.2'!P899:T899)=5,'A3.2'!E899,"")</f>
        <v/>
      </c>
      <c r="H881" t="str">
        <f>IF(SUM('A3.2'!P899:T899)=5,'A3.2'!F899,"")</f>
        <v/>
      </c>
      <c r="I881" t="str">
        <f>IF(SUM('A3.2'!P899:T899)=5,'A3.2'!G899,"")</f>
        <v/>
      </c>
    </row>
    <row r="882" spans="1:9" x14ac:dyDescent="0.25">
      <c r="A882" t="str">
        <f>IF(SUM('A3.2'!P900:T900)=5,'Angaben KH-Standort'!$D$26,"")</f>
        <v/>
      </c>
      <c r="B882" t="str">
        <f>IF(SUM('A3.2'!P900:T900)=5,'Angaben KH-Standort'!$D$27,"")</f>
        <v/>
      </c>
      <c r="C882" t="str">
        <f>IF(SUM('A3.2'!P900:T900)=5,'Angaben KH-Standort'!$D$13,"")</f>
        <v/>
      </c>
      <c r="D882" t="str">
        <f>IF(SUM('A3.2'!P900:T900)=5,'A1'!$F895,"")</f>
        <v/>
      </c>
      <c r="E882" t="str">
        <f>IF(SUM('A3.2'!P900:T900)=5,'A3.2'!C900,"")</f>
        <v/>
      </c>
      <c r="F882" t="str">
        <f>IF(SUM('A3.2'!P900:T900)=5,'A3.2'!D900,"")</f>
        <v/>
      </c>
      <c r="G882" s="194" t="str">
        <f>IF(SUM('A3.2'!P900:T900)=5,'A3.2'!E900,"")</f>
        <v/>
      </c>
      <c r="H882" t="str">
        <f>IF(SUM('A3.2'!P900:T900)=5,'A3.2'!F900,"")</f>
        <v/>
      </c>
      <c r="I882" t="str">
        <f>IF(SUM('A3.2'!P900:T900)=5,'A3.2'!G900,"")</f>
        <v/>
      </c>
    </row>
    <row r="883" spans="1:9" x14ac:dyDescent="0.25">
      <c r="A883" t="str">
        <f>IF(SUM('A3.2'!P901:T901)=5,'Angaben KH-Standort'!$D$26,"")</f>
        <v/>
      </c>
      <c r="B883" t="str">
        <f>IF(SUM('A3.2'!P901:T901)=5,'Angaben KH-Standort'!$D$27,"")</f>
        <v/>
      </c>
      <c r="C883" t="str">
        <f>IF(SUM('A3.2'!P901:T901)=5,'Angaben KH-Standort'!$D$13,"")</f>
        <v/>
      </c>
      <c r="D883" t="str">
        <f>IF(SUM('A3.2'!P901:T901)=5,'A1'!$F896,"")</f>
        <v/>
      </c>
      <c r="E883" t="str">
        <f>IF(SUM('A3.2'!P901:T901)=5,'A3.2'!C901,"")</f>
        <v/>
      </c>
      <c r="F883" t="str">
        <f>IF(SUM('A3.2'!P901:T901)=5,'A3.2'!D901,"")</f>
        <v/>
      </c>
      <c r="G883" s="194" t="str">
        <f>IF(SUM('A3.2'!P901:T901)=5,'A3.2'!E901,"")</f>
        <v/>
      </c>
      <c r="H883" t="str">
        <f>IF(SUM('A3.2'!P901:T901)=5,'A3.2'!F901,"")</f>
        <v/>
      </c>
      <c r="I883" t="str">
        <f>IF(SUM('A3.2'!P901:T901)=5,'A3.2'!G901,"")</f>
        <v/>
      </c>
    </row>
    <row r="884" spans="1:9" x14ac:dyDescent="0.25">
      <c r="A884" t="str">
        <f>IF(SUM('A3.2'!P902:T902)=5,'Angaben KH-Standort'!$D$26,"")</f>
        <v/>
      </c>
      <c r="B884" t="str">
        <f>IF(SUM('A3.2'!P902:T902)=5,'Angaben KH-Standort'!$D$27,"")</f>
        <v/>
      </c>
      <c r="C884" t="str">
        <f>IF(SUM('A3.2'!P902:T902)=5,'Angaben KH-Standort'!$D$13,"")</f>
        <v/>
      </c>
      <c r="D884" t="str">
        <f>IF(SUM('A3.2'!P902:T902)=5,'A1'!$F897,"")</f>
        <v/>
      </c>
      <c r="E884" t="str">
        <f>IF(SUM('A3.2'!P902:T902)=5,'A3.2'!C902,"")</f>
        <v/>
      </c>
      <c r="F884" t="str">
        <f>IF(SUM('A3.2'!P902:T902)=5,'A3.2'!D902,"")</f>
        <v/>
      </c>
      <c r="G884" s="194" t="str">
        <f>IF(SUM('A3.2'!P902:T902)=5,'A3.2'!E902,"")</f>
        <v/>
      </c>
      <c r="H884" t="str">
        <f>IF(SUM('A3.2'!P902:T902)=5,'A3.2'!F902,"")</f>
        <v/>
      </c>
      <c r="I884" t="str">
        <f>IF(SUM('A3.2'!P902:T902)=5,'A3.2'!G902,"")</f>
        <v/>
      </c>
    </row>
    <row r="885" spans="1:9" x14ac:dyDescent="0.25">
      <c r="A885" t="str">
        <f>IF(SUM('A3.2'!P903:T903)=5,'Angaben KH-Standort'!$D$26,"")</f>
        <v/>
      </c>
      <c r="B885" t="str">
        <f>IF(SUM('A3.2'!P903:T903)=5,'Angaben KH-Standort'!$D$27,"")</f>
        <v/>
      </c>
      <c r="C885" t="str">
        <f>IF(SUM('A3.2'!P903:T903)=5,'Angaben KH-Standort'!$D$13,"")</f>
        <v/>
      </c>
      <c r="D885" t="str">
        <f>IF(SUM('A3.2'!P903:T903)=5,'A1'!$F898,"")</f>
        <v/>
      </c>
      <c r="E885" t="str">
        <f>IF(SUM('A3.2'!P903:T903)=5,'A3.2'!C903,"")</f>
        <v/>
      </c>
      <c r="F885" t="str">
        <f>IF(SUM('A3.2'!P903:T903)=5,'A3.2'!D903,"")</f>
        <v/>
      </c>
      <c r="G885" s="194" t="str">
        <f>IF(SUM('A3.2'!P903:T903)=5,'A3.2'!E903,"")</f>
        <v/>
      </c>
      <c r="H885" t="str">
        <f>IF(SUM('A3.2'!P903:T903)=5,'A3.2'!F903,"")</f>
        <v/>
      </c>
      <c r="I885" t="str">
        <f>IF(SUM('A3.2'!P903:T903)=5,'A3.2'!G903,"")</f>
        <v/>
      </c>
    </row>
    <row r="886" spans="1:9" x14ac:dyDescent="0.25">
      <c r="A886" t="str">
        <f>IF(SUM('A3.2'!P904:T904)=5,'Angaben KH-Standort'!$D$26,"")</f>
        <v/>
      </c>
      <c r="B886" t="str">
        <f>IF(SUM('A3.2'!P904:T904)=5,'Angaben KH-Standort'!$D$27,"")</f>
        <v/>
      </c>
      <c r="C886" t="str">
        <f>IF(SUM('A3.2'!P904:T904)=5,'Angaben KH-Standort'!$D$13,"")</f>
        <v/>
      </c>
      <c r="D886" t="str">
        <f>IF(SUM('A3.2'!P904:T904)=5,'A1'!$F899,"")</f>
        <v/>
      </c>
      <c r="E886" t="str">
        <f>IF(SUM('A3.2'!P904:T904)=5,'A3.2'!C904,"")</f>
        <v/>
      </c>
      <c r="F886" t="str">
        <f>IF(SUM('A3.2'!P904:T904)=5,'A3.2'!D904,"")</f>
        <v/>
      </c>
      <c r="G886" s="194" t="str">
        <f>IF(SUM('A3.2'!P904:T904)=5,'A3.2'!E904,"")</f>
        <v/>
      </c>
      <c r="H886" t="str">
        <f>IF(SUM('A3.2'!P904:T904)=5,'A3.2'!F904,"")</f>
        <v/>
      </c>
      <c r="I886" t="str">
        <f>IF(SUM('A3.2'!P904:T904)=5,'A3.2'!G904,"")</f>
        <v/>
      </c>
    </row>
    <row r="887" spans="1:9" x14ac:dyDescent="0.25">
      <c r="A887" t="str">
        <f>IF(SUM('A3.2'!P905:T905)=5,'Angaben KH-Standort'!$D$26,"")</f>
        <v/>
      </c>
      <c r="B887" t="str">
        <f>IF(SUM('A3.2'!P905:T905)=5,'Angaben KH-Standort'!$D$27,"")</f>
        <v/>
      </c>
      <c r="C887" t="str">
        <f>IF(SUM('A3.2'!P905:T905)=5,'Angaben KH-Standort'!$D$13,"")</f>
        <v/>
      </c>
      <c r="D887" t="str">
        <f>IF(SUM('A3.2'!P905:T905)=5,'A1'!$F900,"")</f>
        <v/>
      </c>
      <c r="E887" t="str">
        <f>IF(SUM('A3.2'!P905:T905)=5,'A3.2'!C905,"")</f>
        <v/>
      </c>
      <c r="F887" t="str">
        <f>IF(SUM('A3.2'!P905:T905)=5,'A3.2'!D905,"")</f>
        <v/>
      </c>
      <c r="G887" s="194" t="str">
        <f>IF(SUM('A3.2'!P905:T905)=5,'A3.2'!E905,"")</f>
        <v/>
      </c>
      <c r="H887" t="str">
        <f>IF(SUM('A3.2'!P905:T905)=5,'A3.2'!F905,"")</f>
        <v/>
      </c>
      <c r="I887" t="str">
        <f>IF(SUM('A3.2'!P905:T905)=5,'A3.2'!G905,"")</f>
        <v/>
      </c>
    </row>
    <row r="888" spans="1:9" x14ac:dyDescent="0.25">
      <c r="A888" t="str">
        <f>IF(SUM('A3.2'!P906:T906)=5,'Angaben KH-Standort'!$D$26,"")</f>
        <v/>
      </c>
      <c r="B888" t="str">
        <f>IF(SUM('A3.2'!P906:T906)=5,'Angaben KH-Standort'!$D$27,"")</f>
        <v/>
      </c>
      <c r="C888" t="str">
        <f>IF(SUM('A3.2'!P906:T906)=5,'Angaben KH-Standort'!$D$13,"")</f>
        <v/>
      </c>
      <c r="D888" t="str">
        <f>IF(SUM('A3.2'!P906:T906)=5,'A1'!$F901,"")</f>
        <v/>
      </c>
      <c r="E888" t="str">
        <f>IF(SUM('A3.2'!P906:T906)=5,'A3.2'!C906,"")</f>
        <v/>
      </c>
      <c r="F888" t="str">
        <f>IF(SUM('A3.2'!P906:T906)=5,'A3.2'!D906,"")</f>
        <v/>
      </c>
      <c r="G888" s="194" t="str">
        <f>IF(SUM('A3.2'!P906:T906)=5,'A3.2'!E906,"")</f>
        <v/>
      </c>
      <c r="H888" t="str">
        <f>IF(SUM('A3.2'!P906:T906)=5,'A3.2'!F906,"")</f>
        <v/>
      </c>
      <c r="I888" t="str">
        <f>IF(SUM('A3.2'!P906:T906)=5,'A3.2'!G906,"")</f>
        <v/>
      </c>
    </row>
    <row r="889" spans="1:9" x14ac:dyDescent="0.25">
      <c r="A889" t="str">
        <f>IF(SUM('A3.2'!P907:T907)=5,'Angaben KH-Standort'!$D$26,"")</f>
        <v/>
      </c>
      <c r="B889" t="str">
        <f>IF(SUM('A3.2'!P907:T907)=5,'Angaben KH-Standort'!$D$27,"")</f>
        <v/>
      </c>
      <c r="C889" t="str">
        <f>IF(SUM('A3.2'!P907:T907)=5,'Angaben KH-Standort'!$D$13,"")</f>
        <v/>
      </c>
      <c r="D889" t="str">
        <f>IF(SUM('A3.2'!P907:T907)=5,'A1'!$F902,"")</f>
        <v/>
      </c>
      <c r="E889" t="str">
        <f>IF(SUM('A3.2'!P907:T907)=5,'A3.2'!C907,"")</f>
        <v/>
      </c>
      <c r="F889" t="str">
        <f>IF(SUM('A3.2'!P907:T907)=5,'A3.2'!D907,"")</f>
        <v/>
      </c>
      <c r="G889" s="194" t="str">
        <f>IF(SUM('A3.2'!P907:T907)=5,'A3.2'!E907,"")</f>
        <v/>
      </c>
      <c r="H889" t="str">
        <f>IF(SUM('A3.2'!P907:T907)=5,'A3.2'!F907,"")</f>
        <v/>
      </c>
      <c r="I889" t="str">
        <f>IF(SUM('A3.2'!P907:T907)=5,'A3.2'!G907,"")</f>
        <v/>
      </c>
    </row>
    <row r="890" spans="1:9" x14ac:dyDescent="0.25">
      <c r="A890" t="str">
        <f>IF(SUM('A3.2'!P908:T908)=5,'Angaben KH-Standort'!$D$26,"")</f>
        <v/>
      </c>
      <c r="B890" t="str">
        <f>IF(SUM('A3.2'!P908:T908)=5,'Angaben KH-Standort'!$D$27,"")</f>
        <v/>
      </c>
      <c r="C890" t="str">
        <f>IF(SUM('A3.2'!P908:T908)=5,'Angaben KH-Standort'!$D$13,"")</f>
        <v/>
      </c>
      <c r="D890" t="str">
        <f>IF(SUM('A3.2'!P908:T908)=5,'A1'!$F903,"")</f>
        <v/>
      </c>
      <c r="E890" t="str">
        <f>IF(SUM('A3.2'!P908:T908)=5,'A3.2'!C908,"")</f>
        <v/>
      </c>
      <c r="F890" t="str">
        <f>IF(SUM('A3.2'!P908:T908)=5,'A3.2'!D908,"")</f>
        <v/>
      </c>
      <c r="G890" s="194" t="str">
        <f>IF(SUM('A3.2'!P908:T908)=5,'A3.2'!E908,"")</f>
        <v/>
      </c>
      <c r="H890" t="str">
        <f>IF(SUM('A3.2'!P908:T908)=5,'A3.2'!F908,"")</f>
        <v/>
      </c>
      <c r="I890" t="str">
        <f>IF(SUM('A3.2'!P908:T908)=5,'A3.2'!G908,"")</f>
        <v/>
      </c>
    </row>
    <row r="891" spans="1:9" x14ac:dyDescent="0.25">
      <c r="A891" t="str">
        <f>IF(SUM('A3.2'!P909:T909)=5,'Angaben KH-Standort'!$D$26,"")</f>
        <v/>
      </c>
      <c r="B891" t="str">
        <f>IF(SUM('A3.2'!P909:T909)=5,'Angaben KH-Standort'!$D$27,"")</f>
        <v/>
      </c>
      <c r="C891" t="str">
        <f>IF(SUM('A3.2'!P909:T909)=5,'Angaben KH-Standort'!$D$13,"")</f>
        <v/>
      </c>
      <c r="D891" t="str">
        <f>IF(SUM('A3.2'!P909:T909)=5,'A1'!$F904,"")</f>
        <v/>
      </c>
      <c r="E891" t="str">
        <f>IF(SUM('A3.2'!P909:T909)=5,'A3.2'!C909,"")</f>
        <v/>
      </c>
      <c r="F891" t="str">
        <f>IF(SUM('A3.2'!P909:T909)=5,'A3.2'!D909,"")</f>
        <v/>
      </c>
      <c r="G891" s="194" t="str">
        <f>IF(SUM('A3.2'!P909:T909)=5,'A3.2'!E909,"")</f>
        <v/>
      </c>
      <c r="H891" t="str">
        <f>IF(SUM('A3.2'!P909:T909)=5,'A3.2'!F909,"")</f>
        <v/>
      </c>
      <c r="I891" t="str">
        <f>IF(SUM('A3.2'!P909:T909)=5,'A3.2'!G909,"")</f>
        <v/>
      </c>
    </row>
    <row r="892" spans="1:9" x14ac:dyDescent="0.25">
      <c r="A892" t="str">
        <f>IF(SUM('A3.2'!P910:T910)=5,'Angaben KH-Standort'!$D$26,"")</f>
        <v/>
      </c>
      <c r="B892" t="str">
        <f>IF(SUM('A3.2'!P910:T910)=5,'Angaben KH-Standort'!$D$27,"")</f>
        <v/>
      </c>
      <c r="C892" t="str">
        <f>IF(SUM('A3.2'!P910:T910)=5,'Angaben KH-Standort'!$D$13,"")</f>
        <v/>
      </c>
      <c r="D892" t="str">
        <f>IF(SUM('A3.2'!P910:T910)=5,'A1'!$F905,"")</f>
        <v/>
      </c>
      <c r="E892" t="str">
        <f>IF(SUM('A3.2'!P910:T910)=5,'A3.2'!C910,"")</f>
        <v/>
      </c>
      <c r="F892" t="str">
        <f>IF(SUM('A3.2'!P910:T910)=5,'A3.2'!D910,"")</f>
        <v/>
      </c>
      <c r="G892" s="194" t="str">
        <f>IF(SUM('A3.2'!P910:T910)=5,'A3.2'!E910,"")</f>
        <v/>
      </c>
      <c r="H892" t="str">
        <f>IF(SUM('A3.2'!P910:T910)=5,'A3.2'!F910,"")</f>
        <v/>
      </c>
      <c r="I892" t="str">
        <f>IF(SUM('A3.2'!P910:T910)=5,'A3.2'!G910,"")</f>
        <v/>
      </c>
    </row>
    <row r="893" spans="1:9" x14ac:dyDescent="0.25">
      <c r="A893" t="str">
        <f>IF(SUM('A3.2'!P911:T911)=5,'Angaben KH-Standort'!$D$26,"")</f>
        <v/>
      </c>
      <c r="B893" t="str">
        <f>IF(SUM('A3.2'!P911:T911)=5,'Angaben KH-Standort'!$D$27,"")</f>
        <v/>
      </c>
      <c r="C893" t="str">
        <f>IF(SUM('A3.2'!P911:T911)=5,'Angaben KH-Standort'!$D$13,"")</f>
        <v/>
      </c>
      <c r="D893" t="str">
        <f>IF(SUM('A3.2'!P911:T911)=5,'A1'!$F906,"")</f>
        <v/>
      </c>
      <c r="E893" t="str">
        <f>IF(SUM('A3.2'!P911:T911)=5,'A3.2'!C911,"")</f>
        <v/>
      </c>
      <c r="F893" t="str">
        <f>IF(SUM('A3.2'!P911:T911)=5,'A3.2'!D911,"")</f>
        <v/>
      </c>
      <c r="G893" s="194" t="str">
        <f>IF(SUM('A3.2'!P911:T911)=5,'A3.2'!E911,"")</f>
        <v/>
      </c>
      <c r="H893" t="str">
        <f>IF(SUM('A3.2'!P911:T911)=5,'A3.2'!F911,"")</f>
        <v/>
      </c>
      <c r="I893" t="str">
        <f>IF(SUM('A3.2'!P911:T911)=5,'A3.2'!G911,"")</f>
        <v/>
      </c>
    </row>
    <row r="894" spans="1:9" x14ac:dyDescent="0.25">
      <c r="A894" t="str">
        <f>IF(SUM('A3.2'!P912:T912)=5,'Angaben KH-Standort'!$D$26,"")</f>
        <v/>
      </c>
      <c r="B894" t="str">
        <f>IF(SUM('A3.2'!P912:T912)=5,'Angaben KH-Standort'!$D$27,"")</f>
        <v/>
      </c>
      <c r="C894" t="str">
        <f>IF(SUM('A3.2'!P912:T912)=5,'Angaben KH-Standort'!$D$13,"")</f>
        <v/>
      </c>
      <c r="D894" t="str">
        <f>IF(SUM('A3.2'!P912:T912)=5,'A1'!$F907,"")</f>
        <v/>
      </c>
      <c r="E894" t="str">
        <f>IF(SUM('A3.2'!P912:T912)=5,'A3.2'!C912,"")</f>
        <v/>
      </c>
      <c r="F894" t="str">
        <f>IF(SUM('A3.2'!P912:T912)=5,'A3.2'!D912,"")</f>
        <v/>
      </c>
      <c r="G894" s="194" t="str">
        <f>IF(SUM('A3.2'!P912:T912)=5,'A3.2'!E912,"")</f>
        <v/>
      </c>
      <c r="H894" t="str">
        <f>IF(SUM('A3.2'!P912:T912)=5,'A3.2'!F912,"")</f>
        <v/>
      </c>
      <c r="I894" t="str">
        <f>IF(SUM('A3.2'!P912:T912)=5,'A3.2'!G912,"")</f>
        <v/>
      </c>
    </row>
    <row r="895" spans="1:9" x14ac:dyDescent="0.25">
      <c r="A895" t="str">
        <f>IF(SUM('A3.2'!P913:T913)=5,'Angaben KH-Standort'!$D$26,"")</f>
        <v/>
      </c>
      <c r="B895" t="str">
        <f>IF(SUM('A3.2'!P913:T913)=5,'Angaben KH-Standort'!$D$27,"")</f>
        <v/>
      </c>
      <c r="C895" t="str">
        <f>IF(SUM('A3.2'!P913:T913)=5,'Angaben KH-Standort'!$D$13,"")</f>
        <v/>
      </c>
      <c r="D895" t="str">
        <f>IF(SUM('A3.2'!P913:T913)=5,'A1'!$F908,"")</f>
        <v/>
      </c>
      <c r="E895" t="str">
        <f>IF(SUM('A3.2'!P913:T913)=5,'A3.2'!C913,"")</f>
        <v/>
      </c>
      <c r="F895" t="str">
        <f>IF(SUM('A3.2'!P913:T913)=5,'A3.2'!D913,"")</f>
        <v/>
      </c>
      <c r="G895" s="194" t="str">
        <f>IF(SUM('A3.2'!P913:T913)=5,'A3.2'!E913,"")</f>
        <v/>
      </c>
      <c r="H895" t="str">
        <f>IF(SUM('A3.2'!P913:T913)=5,'A3.2'!F913,"")</f>
        <v/>
      </c>
      <c r="I895" t="str">
        <f>IF(SUM('A3.2'!P913:T913)=5,'A3.2'!G913,"")</f>
        <v/>
      </c>
    </row>
    <row r="896" spans="1:9" x14ac:dyDescent="0.25">
      <c r="A896" t="str">
        <f>IF(SUM('A3.2'!P914:T914)=5,'Angaben KH-Standort'!$D$26,"")</f>
        <v/>
      </c>
      <c r="B896" t="str">
        <f>IF(SUM('A3.2'!P914:T914)=5,'Angaben KH-Standort'!$D$27,"")</f>
        <v/>
      </c>
      <c r="C896" t="str">
        <f>IF(SUM('A3.2'!P914:T914)=5,'Angaben KH-Standort'!$D$13,"")</f>
        <v/>
      </c>
      <c r="D896" t="str">
        <f>IF(SUM('A3.2'!P914:T914)=5,'A1'!$F909,"")</f>
        <v/>
      </c>
      <c r="E896" t="str">
        <f>IF(SUM('A3.2'!P914:T914)=5,'A3.2'!C914,"")</f>
        <v/>
      </c>
      <c r="F896" t="str">
        <f>IF(SUM('A3.2'!P914:T914)=5,'A3.2'!D914,"")</f>
        <v/>
      </c>
      <c r="G896" s="194" t="str">
        <f>IF(SUM('A3.2'!P914:T914)=5,'A3.2'!E914,"")</f>
        <v/>
      </c>
      <c r="H896" t="str">
        <f>IF(SUM('A3.2'!P914:T914)=5,'A3.2'!F914,"")</f>
        <v/>
      </c>
      <c r="I896" t="str">
        <f>IF(SUM('A3.2'!P914:T914)=5,'A3.2'!G914,"")</f>
        <v/>
      </c>
    </row>
    <row r="897" spans="1:9" x14ac:dyDescent="0.25">
      <c r="A897" t="str">
        <f>IF(SUM('A3.2'!P915:T915)=5,'Angaben KH-Standort'!$D$26,"")</f>
        <v/>
      </c>
      <c r="B897" t="str">
        <f>IF(SUM('A3.2'!P915:T915)=5,'Angaben KH-Standort'!$D$27,"")</f>
        <v/>
      </c>
      <c r="C897" t="str">
        <f>IF(SUM('A3.2'!P915:T915)=5,'Angaben KH-Standort'!$D$13,"")</f>
        <v/>
      </c>
      <c r="D897" t="str">
        <f>IF(SUM('A3.2'!P915:T915)=5,'A1'!$F910,"")</f>
        <v/>
      </c>
      <c r="E897" t="str">
        <f>IF(SUM('A3.2'!P915:T915)=5,'A3.2'!C915,"")</f>
        <v/>
      </c>
      <c r="F897" t="str">
        <f>IF(SUM('A3.2'!P915:T915)=5,'A3.2'!D915,"")</f>
        <v/>
      </c>
      <c r="G897" s="194" t="str">
        <f>IF(SUM('A3.2'!P915:T915)=5,'A3.2'!E915,"")</f>
        <v/>
      </c>
      <c r="H897" t="str">
        <f>IF(SUM('A3.2'!P915:T915)=5,'A3.2'!F915,"")</f>
        <v/>
      </c>
      <c r="I897" t="str">
        <f>IF(SUM('A3.2'!P915:T915)=5,'A3.2'!G915,"")</f>
        <v/>
      </c>
    </row>
    <row r="898" spans="1:9" x14ac:dyDescent="0.25">
      <c r="A898" t="str">
        <f>IF(SUM('A3.2'!P916:T916)=5,'Angaben KH-Standort'!$D$26,"")</f>
        <v/>
      </c>
      <c r="B898" t="str">
        <f>IF(SUM('A3.2'!P916:T916)=5,'Angaben KH-Standort'!$D$27,"")</f>
        <v/>
      </c>
      <c r="C898" t="str">
        <f>IF(SUM('A3.2'!P916:T916)=5,'Angaben KH-Standort'!$D$13,"")</f>
        <v/>
      </c>
      <c r="D898" t="str">
        <f>IF(SUM('A3.2'!P916:T916)=5,'A1'!$F911,"")</f>
        <v/>
      </c>
      <c r="E898" t="str">
        <f>IF(SUM('A3.2'!P916:T916)=5,'A3.2'!C916,"")</f>
        <v/>
      </c>
      <c r="F898" t="str">
        <f>IF(SUM('A3.2'!P916:T916)=5,'A3.2'!D916,"")</f>
        <v/>
      </c>
      <c r="G898" s="194" t="str">
        <f>IF(SUM('A3.2'!P916:T916)=5,'A3.2'!E916,"")</f>
        <v/>
      </c>
      <c r="H898" t="str">
        <f>IF(SUM('A3.2'!P916:T916)=5,'A3.2'!F916,"")</f>
        <v/>
      </c>
      <c r="I898" t="str">
        <f>IF(SUM('A3.2'!P916:T916)=5,'A3.2'!G916,"")</f>
        <v/>
      </c>
    </row>
    <row r="899" spans="1:9" x14ac:dyDescent="0.25">
      <c r="A899" t="str">
        <f>IF(SUM('A3.2'!P917:T917)=5,'Angaben KH-Standort'!$D$26,"")</f>
        <v/>
      </c>
      <c r="B899" t="str">
        <f>IF(SUM('A3.2'!P917:T917)=5,'Angaben KH-Standort'!$D$27,"")</f>
        <v/>
      </c>
      <c r="C899" t="str">
        <f>IF(SUM('A3.2'!P917:T917)=5,'Angaben KH-Standort'!$D$13,"")</f>
        <v/>
      </c>
      <c r="D899" t="str">
        <f>IF(SUM('A3.2'!P917:T917)=5,'A1'!$F912,"")</f>
        <v/>
      </c>
      <c r="E899" t="str">
        <f>IF(SUM('A3.2'!P917:T917)=5,'A3.2'!C917,"")</f>
        <v/>
      </c>
      <c r="F899" t="str">
        <f>IF(SUM('A3.2'!P917:T917)=5,'A3.2'!D917,"")</f>
        <v/>
      </c>
      <c r="G899" s="194" t="str">
        <f>IF(SUM('A3.2'!P917:T917)=5,'A3.2'!E917,"")</f>
        <v/>
      </c>
      <c r="H899" t="str">
        <f>IF(SUM('A3.2'!P917:T917)=5,'A3.2'!F917,"")</f>
        <v/>
      </c>
      <c r="I899" t="str">
        <f>IF(SUM('A3.2'!P917:T917)=5,'A3.2'!G917,"")</f>
        <v/>
      </c>
    </row>
    <row r="900" spans="1:9" x14ac:dyDescent="0.25">
      <c r="A900" t="str">
        <f>IF(SUM('A3.2'!P918:T918)=5,'Angaben KH-Standort'!$D$26,"")</f>
        <v/>
      </c>
      <c r="B900" t="str">
        <f>IF(SUM('A3.2'!P918:T918)=5,'Angaben KH-Standort'!$D$27,"")</f>
        <v/>
      </c>
      <c r="C900" t="str">
        <f>IF(SUM('A3.2'!P918:T918)=5,'Angaben KH-Standort'!$D$13,"")</f>
        <v/>
      </c>
      <c r="D900" t="str">
        <f>IF(SUM('A3.2'!P918:T918)=5,'A1'!$F913,"")</f>
        <v/>
      </c>
      <c r="E900" t="str">
        <f>IF(SUM('A3.2'!P918:T918)=5,'A3.2'!C918,"")</f>
        <v/>
      </c>
      <c r="F900" t="str">
        <f>IF(SUM('A3.2'!P918:T918)=5,'A3.2'!D918,"")</f>
        <v/>
      </c>
      <c r="G900" s="194" t="str">
        <f>IF(SUM('A3.2'!P918:T918)=5,'A3.2'!E918,"")</f>
        <v/>
      </c>
      <c r="H900" t="str">
        <f>IF(SUM('A3.2'!P918:T918)=5,'A3.2'!F918,"")</f>
        <v/>
      </c>
      <c r="I900" t="str">
        <f>IF(SUM('A3.2'!P918:T918)=5,'A3.2'!G918,"")</f>
        <v/>
      </c>
    </row>
    <row r="901" spans="1:9" x14ac:dyDescent="0.25">
      <c r="A901" t="str">
        <f>IF(SUM('A3.2'!P919:T919)=5,'Angaben KH-Standort'!$D$26,"")</f>
        <v/>
      </c>
      <c r="B901" t="str">
        <f>IF(SUM('A3.2'!P919:T919)=5,'Angaben KH-Standort'!$D$27,"")</f>
        <v/>
      </c>
      <c r="C901" t="str">
        <f>IF(SUM('A3.2'!P919:T919)=5,'Angaben KH-Standort'!$D$13,"")</f>
        <v/>
      </c>
      <c r="D901" t="str">
        <f>IF(SUM('A3.2'!P919:T919)=5,'A1'!$F914,"")</f>
        <v/>
      </c>
      <c r="E901" t="str">
        <f>IF(SUM('A3.2'!P919:T919)=5,'A3.2'!C919,"")</f>
        <v/>
      </c>
      <c r="F901" t="str">
        <f>IF(SUM('A3.2'!P919:T919)=5,'A3.2'!D919,"")</f>
        <v/>
      </c>
      <c r="G901" s="194" t="str">
        <f>IF(SUM('A3.2'!P919:T919)=5,'A3.2'!E919,"")</f>
        <v/>
      </c>
      <c r="H901" t="str">
        <f>IF(SUM('A3.2'!P919:T919)=5,'A3.2'!F919,"")</f>
        <v/>
      </c>
      <c r="I901" t="str">
        <f>IF(SUM('A3.2'!P919:T919)=5,'A3.2'!G919,"")</f>
        <v/>
      </c>
    </row>
    <row r="902" spans="1:9" x14ac:dyDescent="0.25">
      <c r="A902" t="str">
        <f>IF(SUM('A3.2'!P920:T920)=5,'Angaben KH-Standort'!$D$26,"")</f>
        <v/>
      </c>
      <c r="B902" t="str">
        <f>IF(SUM('A3.2'!P920:T920)=5,'Angaben KH-Standort'!$D$27,"")</f>
        <v/>
      </c>
      <c r="C902" t="str">
        <f>IF(SUM('A3.2'!P920:T920)=5,'Angaben KH-Standort'!$D$13,"")</f>
        <v/>
      </c>
      <c r="D902" t="str">
        <f>IF(SUM('A3.2'!P920:T920)=5,'A1'!$F915,"")</f>
        <v/>
      </c>
      <c r="E902" t="str">
        <f>IF(SUM('A3.2'!P920:T920)=5,'A3.2'!C920,"")</f>
        <v/>
      </c>
      <c r="F902" t="str">
        <f>IF(SUM('A3.2'!P920:T920)=5,'A3.2'!D920,"")</f>
        <v/>
      </c>
      <c r="G902" s="194" t="str">
        <f>IF(SUM('A3.2'!P920:T920)=5,'A3.2'!E920,"")</f>
        <v/>
      </c>
      <c r="H902" t="str">
        <f>IF(SUM('A3.2'!P920:T920)=5,'A3.2'!F920,"")</f>
        <v/>
      </c>
      <c r="I902" t="str">
        <f>IF(SUM('A3.2'!P920:T920)=5,'A3.2'!G920,"")</f>
        <v/>
      </c>
    </row>
    <row r="903" spans="1:9" x14ac:dyDescent="0.25">
      <c r="A903" t="str">
        <f>IF(SUM('A3.2'!P921:T921)=5,'Angaben KH-Standort'!$D$26,"")</f>
        <v/>
      </c>
      <c r="B903" t="str">
        <f>IF(SUM('A3.2'!P921:T921)=5,'Angaben KH-Standort'!$D$27,"")</f>
        <v/>
      </c>
      <c r="C903" t="str">
        <f>IF(SUM('A3.2'!P921:T921)=5,'Angaben KH-Standort'!$D$13,"")</f>
        <v/>
      </c>
      <c r="D903" t="str">
        <f>IF(SUM('A3.2'!P921:T921)=5,'A1'!$F916,"")</f>
        <v/>
      </c>
      <c r="E903" t="str">
        <f>IF(SUM('A3.2'!P921:T921)=5,'A3.2'!C921,"")</f>
        <v/>
      </c>
      <c r="F903" t="str">
        <f>IF(SUM('A3.2'!P921:T921)=5,'A3.2'!D921,"")</f>
        <v/>
      </c>
      <c r="G903" s="194" t="str">
        <f>IF(SUM('A3.2'!P921:T921)=5,'A3.2'!E921,"")</f>
        <v/>
      </c>
      <c r="H903" t="str">
        <f>IF(SUM('A3.2'!P921:T921)=5,'A3.2'!F921,"")</f>
        <v/>
      </c>
      <c r="I903" t="str">
        <f>IF(SUM('A3.2'!P921:T921)=5,'A3.2'!G921,"")</f>
        <v/>
      </c>
    </row>
    <row r="904" spans="1:9" x14ac:dyDescent="0.25">
      <c r="A904" t="str">
        <f>IF(SUM('A3.2'!P922:T922)=5,'Angaben KH-Standort'!$D$26,"")</f>
        <v/>
      </c>
      <c r="B904" t="str">
        <f>IF(SUM('A3.2'!P922:T922)=5,'Angaben KH-Standort'!$D$27,"")</f>
        <v/>
      </c>
      <c r="C904" t="str">
        <f>IF(SUM('A3.2'!P922:T922)=5,'Angaben KH-Standort'!$D$13,"")</f>
        <v/>
      </c>
      <c r="D904" t="str">
        <f>IF(SUM('A3.2'!P922:T922)=5,'A1'!$F917,"")</f>
        <v/>
      </c>
      <c r="E904" t="str">
        <f>IF(SUM('A3.2'!P922:T922)=5,'A3.2'!C922,"")</f>
        <v/>
      </c>
      <c r="F904" t="str">
        <f>IF(SUM('A3.2'!P922:T922)=5,'A3.2'!D922,"")</f>
        <v/>
      </c>
      <c r="G904" s="194" t="str">
        <f>IF(SUM('A3.2'!P922:T922)=5,'A3.2'!E922,"")</f>
        <v/>
      </c>
      <c r="H904" t="str">
        <f>IF(SUM('A3.2'!P922:T922)=5,'A3.2'!F922,"")</f>
        <v/>
      </c>
      <c r="I904" t="str">
        <f>IF(SUM('A3.2'!P922:T922)=5,'A3.2'!G922,"")</f>
        <v/>
      </c>
    </row>
    <row r="905" spans="1:9" x14ac:dyDescent="0.25">
      <c r="A905" t="str">
        <f>IF(SUM('A3.2'!P923:T923)=5,'Angaben KH-Standort'!$D$26,"")</f>
        <v/>
      </c>
      <c r="B905" t="str">
        <f>IF(SUM('A3.2'!P923:T923)=5,'Angaben KH-Standort'!$D$27,"")</f>
        <v/>
      </c>
      <c r="C905" t="str">
        <f>IF(SUM('A3.2'!P923:T923)=5,'Angaben KH-Standort'!$D$13,"")</f>
        <v/>
      </c>
      <c r="D905" t="str">
        <f>IF(SUM('A3.2'!P923:T923)=5,'A1'!$F918,"")</f>
        <v/>
      </c>
      <c r="E905" t="str">
        <f>IF(SUM('A3.2'!P923:T923)=5,'A3.2'!C923,"")</f>
        <v/>
      </c>
      <c r="F905" t="str">
        <f>IF(SUM('A3.2'!P923:T923)=5,'A3.2'!D923,"")</f>
        <v/>
      </c>
      <c r="G905" s="194" t="str">
        <f>IF(SUM('A3.2'!P923:T923)=5,'A3.2'!E923,"")</f>
        <v/>
      </c>
      <c r="H905" t="str">
        <f>IF(SUM('A3.2'!P923:T923)=5,'A3.2'!F923,"")</f>
        <v/>
      </c>
      <c r="I905" t="str">
        <f>IF(SUM('A3.2'!P923:T923)=5,'A3.2'!G923,"")</f>
        <v/>
      </c>
    </row>
    <row r="906" spans="1:9" x14ac:dyDescent="0.25">
      <c r="A906" t="str">
        <f>IF(SUM('A3.2'!P924:T924)=5,'Angaben KH-Standort'!$D$26,"")</f>
        <v/>
      </c>
      <c r="B906" t="str">
        <f>IF(SUM('A3.2'!P924:T924)=5,'Angaben KH-Standort'!$D$27,"")</f>
        <v/>
      </c>
      <c r="C906" t="str">
        <f>IF(SUM('A3.2'!P924:T924)=5,'Angaben KH-Standort'!$D$13,"")</f>
        <v/>
      </c>
      <c r="D906" t="str">
        <f>IF(SUM('A3.2'!P924:T924)=5,'A1'!$F919,"")</f>
        <v/>
      </c>
      <c r="E906" t="str">
        <f>IF(SUM('A3.2'!P924:T924)=5,'A3.2'!C924,"")</f>
        <v/>
      </c>
      <c r="F906" t="str">
        <f>IF(SUM('A3.2'!P924:T924)=5,'A3.2'!D924,"")</f>
        <v/>
      </c>
      <c r="G906" s="194" t="str">
        <f>IF(SUM('A3.2'!P924:T924)=5,'A3.2'!E924,"")</f>
        <v/>
      </c>
      <c r="H906" t="str">
        <f>IF(SUM('A3.2'!P924:T924)=5,'A3.2'!F924,"")</f>
        <v/>
      </c>
      <c r="I906" t="str">
        <f>IF(SUM('A3.2'!P924:T924)=5,'A3.2'!G924,"")</f>
        <v/>
      </c>
    </row>
    <row r="907" spans="1:9" x14ac:dyDescent="0.25">
      <c r="A907" t="str">
        <f>IF(SUM('A3.2'!P925:T925)=5,'Angaben KH-Standort'!$D$26,"")</f>
        <v/>
      </c>
      <c r="B907" t="str">
        <f>IF(SUM('A3.2'!P925:T925)=5,'Angaben KH-Standort'!$D$27,"")</f>
        <v/>
      </c>
      <c r="C907" t="str">
        <f>IF(SUM('A3.2'!P925:T925)=5,'Angaben KH-Standort'!$D$13,"")</f>
        <v/>
      </c>
      <c r="D907" t="str">
        <f>IF(SUM('A3.2'!P925:T925)=5,'A1'!$F920,"")</f>
        <v/>
      </c>
      <c r="E907" t="str">
        <f>IF(SUM('A3.2'!P925:T925)=5,'A3.2'!C925,"")</f>
        <v/>
      </c>
      <c r="F907" t="str">
        <f>IF(SUM('A3.2'!P925:T925)=5,'A3.2'!D925,"")</f>
        <v/>
      </c>
      <c r="G907" s="194" t="str">
        <f>IF(SUM('A3.2'!P925:T925)=5,'A3.2'!E925,"")</f>
        <v/>
      </c>
      <c r="H907" t="str">
        <f>IF(SUM('A3.2'!P925:T925)=5,'A3.2'!F925,"")</f>
        <v/>
      </c>
      <c r="I907" t="str">
        <f>IF(SUM('A3.2'!P925:T925)=5,'A3.2'!G925,"")</f>
        <v/>
      </c>
    </row>
    <row r="908" spans="1:9" x14ac:dyDescent="0.25">
      <c r="A908" t="str">
        <f>IF(SUM('A3.2'!P926:T926)=5,'Angaben KH-Standort'!$D$26,"")</f>
        <v/>
      </c>
      <c r="B908" t="str">
        <f>IF(SUM('A3.2'!P926:T926)=5,'Angaben KH-Standort'!$D$27,"")</f>
        <v/>
      </c>
      <c r="C908" t="str">
        <f>IF(SUM('A3.2'!P926:T926)=5,'Angaben KH-Standort'!$D$13,"")</f>
        <v/>
      </c>
      <c r="D908" t="str">
        <f>IF(SUM('A3.2'!P926:T926)=5,'A1'!$F921,"")</f>
        <v/>
      </c>
      <c r="E908" t="str">
        <f>IF(SUM('A3.2'!P926:T926)=5,'A3.2'!C926,"")</f>
        <v/>
      </c>
      <c r="F908" t="str">
        <f>IF(SUM('A3.2'!P926:T926)=5,'A3.2'!D926,"")</f>
        <v/>
      </c>
      <c r="G908" s="194" t="str">
        <f>IF(SUM('A3.2'!P926:T926)=5,'A3.2'!E926,"")</f>
        <v/>
      </c>
      <c r="H908" t="str">
        <f>IF(SUM('A3.2'!P926:T926)=5,'A3.2'!F926,"")</f>
        <v/>
      </c>
      <c r="I908" t="str">
        <f>IF(SUM('A3.2'!P926:T926)=5,'A3.2'!G926,"")</f>
        <v/>
      </c>
    </row>
    <row r="909" spans="1:9" x14ac:dyDescent="0.25">
      <c r="A909" t="str">
        <f>IF(SUM('A3.2'!P927:T927)=5,'Angaben KH-Standort'!$D$26,"")</f>
        <v/>
      </c>
      <c r="B909" t="str">
        <f>IF(SUM('A3.2'!P927:T927)=5,'Angaben KH-Standort'!$D$27,"")</f>
        <v/>
      </c>
      <c r="C909" t="str">
        <f>IF(SUM('A3.2'!P927:T927)=5,'Angaben KH-Standort'!$D$13,"")</f>
        <v/>
      </c>
      <c r="D909" t="str">
        <f>IF(SUM('A3.2'!P927:T927)=5,'A1'!$F922,"")</f>
        <v/>
      </c>
      <c r="E909" t="str">
        <f>IF(SUM('A3.2'!P927:T927)=5,'A3.2'!C927,"")</f>
        <v/>
      </c>
      <c r="F909" t="str">
        <f>IF(SUM('A3.2'!P927:T927)=5,'A3.2'!D927,"")</f>
        <v/>
      </c>
      <c r="G909" s="194" t="str">
        <f>IF(SUM('A3.2'!P927:T927)=5,'A3.2'!E927,"")</f>
        <v/>
      </c>
      <c r="H909" t="str">
        <f>IF(SUM('A3.2'!P927:T927)=5,'A3.2'!F927,"")</f>
        <v/>
      </c>
      <c r="I909" t="str">
        <f>IF(SUM('A3.2'!P927:T927)=5,'A3.2'!G927,"")</f>
        <v/>
      </c>
    </row>
    <row r="910" spans="1:9" x14ac:dyDescent="0.25">
      <c r="A910" t="str">
        <f>IF(SUM('A3.2'!P928:T928)=5,'Angaben KH-Standort'!$D$26,"")</f>
        <v/>
      </c>
      <c r="B910" t="str">
        <f>IF(SUM('A3.2'!P928:T928)=5,'Angaben KH-Standort'!$D$27,"")</f>
        <v/>
      </c>
      <c r="C910" t="str">
        <f>IF(SUM('A3.2'!P928:T928)=5,'Angaben KH-Standort'!$D$13,"")</f>
        <v/>
      </c>
      <c r="D910" t="str">
        <f>IF(SUM('A3.2'!P928:T928)=5,'A1'!$F923,"")</f>
        <v/>
      </c>
      <c r="E910" t="str">
        <f>IF(SUM('A3.2'!P928:T928)=5,'A3.2'!C928,"")</f>
        <v/>
      </c>
      <c r="F910" t="str">
        <f>IF(SUM('A3.2'!P928:T928)=5,'A3.2'!D928,"")</f>
        <v/>
      </c>
      <c r="G910" s="194" t="str">
        <f>IF(SUM('A3.2'!P928:T928)=5,'A3.2'!E928,"")</f>
        <v/>
      </c>
      <c r="H910" t="str">
        <f>IF(SUM('A3.2'!P928:T928)=5,'A3.2'!F928,"")</f>
        <v/>
      </c>
      <c r="I910" t="str">
        <f>IF(SUM('A3.2'!P928:T928)=5,'A3.2'!G928,"")</f>
        <v/>
      </c>
    </row>
    <row r="911" spans="1:9" x14ac:dyDescent="0.25">
      <c r="A911" t="str">
        <f>IF(SUM('A3.2'!P929:T929)=5,'Angaben KH-Standort'!$D$26,"")</f>
        <v/>
      </c>
      <c r="B911" t="str">
        <f>IF(SUM('A3.2'!P929:T929)=5,'Angaben KH-Standort'!$D$27,"")</f>
        <v/>
      </c>
      <c r="C911" t="str">
        <f>IF(SUM('A3.2'!P929:T929)=5,'Angaben KH-Standort'!$D$13,"")</f>
        <v/>
      </c>
      <c r="D911" t="str">
        <f>IF(SUM('A3.2'!P929:T929)=5,'A1'!$F924,"")</f>
        <v/>
      </c>
      <c r="E911" t="str">
        <f>IF(SUM('A3.2'!P929:T929)=5,'A3.2'!C929,"")</f>
        <v/>
      </c>
      <c r="F911" t="str">
        <f>IF(SUM('A3.2'!P929:T929)=5,'A3.2'!D929,"")</f>
        <v/>
      </c>
      <c r="G911" s="194" t="str">
        <f>IF(SUM('A3.2'!P929:T929)=5,'A3.2'!E929,"")</f>
        <v/>
      </c>
      <c r="H911" t="str">
        <f>IF(SUM('A3.2'!P929:T929)=5,'A3.2'!F929,"")</f>
        <v/>
      </c>
      <c r="I911" t="str">
        <f>IF(SUM('A3.2'!P929:T929)=5,'A3.2'!G929,"")</f>
        <v/>
      </c>
    </row>
    <row r="912" spans="1:9" x14ac:dyDescent="0.25">
      <c r="A912" t="str">
        <f>IF(SUM('A3.2'!P930:T930)=5,'Angaben KH-Standort'!$D$26,"")</f>
        <v/>
      </c>
      <c r="B912" t="str">
        <f>IF(SUM('A3.2'!P930:T930)=5,'Angaben KH-Standort'!$D$27,"")</f>
        <v/>
      </c>
      <c r="C912" t="str">
        <f>IF(SUM('A3.2'!P930:T930)=5,'Angaben KH-Standort'!$D$13,"")</f>
        <v/>
      </c>
      <c r="D912" t="str">
        <f>IF(SUM('A3.2'!P930:T930)=5,'A1'!$F925,"")</f>
        <v/>
      </c>
      <c r="E912" t="str">
        <f>IF(SUM('A3.2'!P930:T930)=5,'A3.2'!C930,"")</f>
        <v/>
      </c>
      <c r="F912" t="str">
        <f>IF(SUM('A3.2'!P930:T930)=5,'A3.2'!D930,"")</f>
        <v/>
      </c>
      <c r="G912" s="194" t="str">
        <f>IF(SUM('A3.2'!P930:T930)=5,'A3.2'!E930,"")</f>
        <v/>
      </c>
      <c r="H912" t="str">
        <f>IF(SUM('A3.2'!P930:T930)=5,'A3.2'!F930,"")</f>
        <v/>
      </c>
      <c r="I912" t="str">
        <f>IF(SUM('A3.2'!P930:T930)=5,'A3.2'!G930,"")</f>
        <v/>
      </c>
    </row>
    <row r="913" spans="1:9" x14ac:dyDescent="0.25">
      <c r="A913" t="str">
        <f>IF(SUM('A3.2'!P931:T931)=5,'Angaben KH-Standort'!$D$26,"")</f>
        <v/>
      </c>
      <c r="B913" t="str">
        <f>IF(SUM('A3.2'!P931:T931)=5,'Angaben KH-Standort'!$D$27,"")</f>
        <v/>
      </c>
      <c r="C913" t="str">
        <f>IF(SUM('A3.2'!P931:T931)=5,'Angaben KH-Standort'!$D$13,"")</f>
        <v/>
      </c>
      <c r="D913" t="str">
        <f>IF(SUM('A3.2'!P931:T931)=5,'A1'!$F926,"")</f>
        <v/>
      </c>
      <c r="E913" t="str">
        <f>IF(SUM('A3.2'!P931:T931)=5,'A3.2'!C931,"")</f>
        <v/>
      </c>
      <c r="F913" t="str">
        <f>IF(SUM('A3.2'!P931:T931)=5,'A3.2'!D931,"")</f>
        <v/>
      </c>
      <c r="G913" s="194" t="str">
        <f>IF(SUM('A3.2'!P931:T931)=5,'A3.2'!E931,"")</f>
        <v/>
      </c>
      <c r="H913" t="str">
        <f>IF(SUM('A3.2'!P931:T931)=5,'A3.2'!F931,"")</f>
        <v/>
      </c>
      <c r="I913" t="str">
        <f>IF(SUM('A3.2'!P931:T931)=5,'A3.2'!G931,"")</f>
        <v/>
      </c>
    </row>
    <row r="914" spans="1:9" x14ac:dyDescent="0.25">
      <c r="A914" t="str">
        <f>IF(SUM('A3.2'!P932:T932)=5,'Angaben KH-Standort'!$D$26,"")</f>
        <v/>
      </c>
      <c r="B914" t="str">
        <f>IF(SUM('A3.2'!P932:T932)=5,'Angaben KH-Standort'!$D$27,"")</f>
        <v/>
      </c>
      <c r="C914" t="str">
        <f>IF(SUM('A3.2'!P932:T932)=5,'Angaben KH-Standort'!$D$13,"")</f>
        <v/>
      </c>
      <c r="D914" t="str">
        <f>IF(SUM('A3.2'!P932:T932)=5,'A1'!$F927,"")</f>
        <v/>
      </c>
      <c r="E914" t="str">
        <f>IF(SUM('A3.2'!P932:T932)=5,'A3.2'!C932,"")</f>
        <v/>
      </c>
      <c r="F914" t="str">
        <f>IF(SUM('A3.2'!P932:T932)=5,'A3.2'!D932,"")</f>
        <v/>
      </c>
      <c r="G914" s="194" t="str">
        <f>IF(SUM('A3.2'!P932:T932)=5,'A3.2'!E932,"")</f>
        <v/>
      </c>
      <c r="H914" t="str">
        <f>IF(SUM('A3.2'!P932:T932)=5,'A3.2'!F932,"")</f>
        <v/>
      </c>
      <c r="I914" t="str">
        <f>IF(SUM('A3.2'!P932:T932)=5,'A3.2'!G932,"")</f>
        <v/>
      </c>
    </row>
    <row r="915" spans="1:9" x14ac:dyDescent="0.25">
      <c r="A915" t="str">
        <f>IF(SUM('A3.2'!P933:T933)=5,'Angaben KH-Standort'!$D$26,"")</f>
        <v/>
      </c>
      <c r="B915" t="str">
        <f>IF(SUM('A3.2'!P933:T933)=5,'Angaben KH-Standort'!$D$27,"")</f>
        <v/>
      </c>
      <c r="C915" t="str">
        <f>IF(SUM('A3.2'!P933:T933)=5,'Angaben KH-Standort'!$D$13,"")</f>
        <v/>
      </c>
      <c r="D915" t="str">
        <f>IF(SUM('A3.2'!P933:T933)=5,'A1'!$F928,"")</f>
        <v/>
      </c>
      <c r="E915" t="str">
        <f>IF(SUM('A3.2'!P933:T933)=5,'A3.2'!C933,"")</f>
        <v/>
      </c>
      <c r="F915" t="str">
        <f>IF(SUM('A3.2'!P933:T933)=5,'A3.2'!D933,"")</f>
        <v/>
      </c>
      <c r="G915" s="194" t="str">
        <f>IF(SUM('A3.2'!P933:T933)=5,'A3.2'!E933,"")</f>
        <v/>
      </c>
      <c r="H915" t="str">
        <f>IF(SUM('A3.2'!P933:T933)=5,'A3.2'!F933,"")</f>
        <v/>
      </c>
      <c r="I915" t="str">
        <f>IF(SUM('A3.2'!P933:T933)=5,'A3.2'!G933,"")</f>
        <v/>
      </c>
    </row>
    <row r="916" spans="1:9" x14ac:dyDescent="0.25">
      <c r="A916" t="str">
        <f>IF(SUM('A3.2'!P934:T934)=5,'Angaben KH-Standort'!$D$26,"")</f>
        <v/>
      </c>
      <c r="B916" t="str">
        <f>IF(SUM('A3.2'!P934:T934)=5,'Angaben KH-Standort'!$D$27,"")</f>
        <v/>
      </c>
      <c r="C916" t="str">
        <f>IF(SUM('A3.2'!P934:T934)=5,'Angaben KH-Standort'!$D$13,"")</f>
        <v/>
      </c>
      <c r="D916" t="str">
        <f>IF(SUM('A3.2'!P934:T934)=5,'A1'!$F929,"")</f>
        <v/>
      </c>
      <c r="E916" t="str">
        <f>IF(SUM('A3.2'!P934:T934)=5,'A3.2'!C934,"")</f>
        <v/>
      </c>
      <c r="F916" t="str">
        <f>IF(SUM('A3.2'!P934:T934)=5,'A3.2'!D934,"")</f>
        <v/>
      </c>
      <c r="G916" s="194" t="str">
        <f>IF(SUM('A3.2'!P934:T934)=5,'A3.2'!E934,"")</f>
        <v/>
      </c>
      <c r="H916" t="str">
        <f>IF(SUM('A3.2'!P934:T934)=5,'A3.2'!F934,"")</f>
        <v/>
      </c>
      <c r="I916" t="str">
        <f>IF(SUM('A3.2'!P934:T934)=5,'A3.2'!G934,"")</f>
        <v/>
      </c>
    </row>
    <row r="917" spans="1:9" x14ac:dyDescent="0.25">
      <c r="A917" t="str">
        <f>IF(SUM('A3.2'!P935:T935)=5,'Angaben KH-Standort'!$D$26,"")</f>
        <v/>
      </c>
      <c r="B917" t="str">
        <f>IF(SUM('A3.2'!P935:T935)=5,'Angaben KH-Standort'!$D$27,"")</f>
        <v/>
      </c>
      <c r="C917" t="str">
        <f>IF(SUM('A3.2'!P935:T935)=5,'Angaben KH-Standort'!$D$13,"")</f>
        <v/>
      </c>
      <c r="D917" t="str">
        <f>IF(SUM('A3.2'!P935:T935)=5,'A1'!$F930,"")</f>
        <v/>
      </c>
      <c r="E917" t="str">
        <f>IF(SUM('A3.2'!P935:T935)=5,'A3.2'!C935,"")</f>
        <v/>
      </c>
      <c r="F917" t="str">
        <f>IF(SUM('A3.2'!P935:T935)=5,'A3.2'!D935,"")</f>
        <v/>
      </c>
      <c r="G917" s="194" t="str">
        <f>IF(SUM('A3.2'!P935:T935)=5,'A3.2'!E935,"")</f>
        <v/>
      </c>
      <c r="H917" t="str">
        <f>IF(SUM('A3.2'!P935:T935)=5,'A3.2'!F935,"")</f>
        <v/>
      </c>
      <c r="I917" t="str">
        <f>IF(SUM('A3.2'!P935:T935)=5,'A3.2'!G935,"")</f>
        <v/>
      </c>
    </row>
    <row r="918" spans="1:9" x14ac:dyDescent="0.25">
      <c r="A918" t="str">
        <f>IF(SUM('A3.2'!P936:T936)=5,'Angaben KH-Standort'!$D$26,"")</f>
        <v/>
      </c>
      <c r="B918" t="str">
        <f>IF(SUM('A3.2'!P936:T936)=5,'Angaben KH-Standort'!$D$27,"")</f>
        <v/>
      </c>
      <c r="C918" t="str">
        <f>IF(SUM('A3.2'!P936:T936)=5,'Angaben KH-Standort'!$D$13,"")</f>
        <v/>
      </c>
      <c r="D918" t="str">
        <f>IF(SUM('A3.2'!P936:T936)=5,'A1'!$F931,"")</f>
        <v/>
      </c>
      <c r="E918" t="str">
        <f>IF(SUM('A3.2'!P936:T936)=5,'A3.2'!C936,"")</f>
        <v/>
      </c>
      <c r="F918" t="str">
        <f>IF(SUM('A3.2'!P936:T936)=5,'A3.2'!D936,"")</f>
        <v/>
      </c>
      <c r="G918" s="194" t="str">
        <f>IF(SUM('A3.2'!P936:T936)=5,'A3.2'!E936,"")</f>
        <v/>
      </c>
      <c r="H918" t="str">
        <f>IF(SUM('A3.2'!P936:T936)=5,'A3.2'!F936,"")</f>
        <v/>
      </c>
      <c r="I918" t="str">
        <f>IF(SUM('A3.2'!P936:T936)=5,'A3.2'!G936,"")</f>
        <v/>
      </c>
    </row>
    <row r="919" spans="1:9" x14ac:dyDescent="0.25">
      <c r="A919" t="str">
        <f>IF(SUM('A3.2'!P937:T937)=5,'Angaben KH-Standort'!$D$26,"")</f>
        <v/>
      </c>
      <c r="B919" t="str">
        <f>IF(SUM('A3.2'!P937:T937)=5,'Angaben KH-Standort'!$D$27,"")</f>
        <v/>
      </c>
      <c r="C919" t="str">
        <f>IF(SUM('A3.2'!P937:T937)=5,'Angaben KH-Standort'!$D$13,"")</f>
        <v/>
      </c>
      <c r="D919" t="str">
        <f>IF(SUM('A3.2'!P937:T937)=5,'A1'!$F932,"")</f>
        <v/>
      </c>
      <c r="E919" t="str">
        <f>IF(SUM('A3.2'!P937:T937)=5,'A3.2'!C937,"")</f>
        <v/>
      </c>
      <c r="F919" t="str">
        <f>IF(SUM('A3.2'!P937:T937)=5,'A3.2'!D937,"")</f>
        <v/>
      </c>
      <c r="G919" s="194" t="str">
        <f>IF(SUM('A3.2'!P937:T937)=5,'A3.2'!E937,"")</f>
        <v/>
      </c>
      <c r="H919" t="str">
        <f>IF(SUM('A3.2'!P937:T937)=5,'A3.2'!F937,"")</f>
        <v/>
      </c>
      <c r="I919" t="str">
        <f>IF(SUM('A3.2'!P937:T937)=5,'A3.2'!G937,"")</f>
        <v/>
      </c>
    </row>
    <row r="920" spans="1:9" x14ac:dyDescent="0.25">
      <c r="A920" t="str">
        <f>IF(SUM('A3.2'!P938:T938)=5,'Angaben KH-Standort'!$D$26,"")</f>
        <v/>
      </c>
      <c r="B920" t="str">
        <f>IF(SUM('A3.2'!P938:T938)=5,'Angaben KH-Standort'!$D$27,"")</f>
        <v/>
      </c>
      <c r="C920" t="str">
        <f>IF(SUM('A3.2'!P938:T938)=5,'Angaben KH-Standort'!$D$13,"")</f>
        <v/>
      </c>
      <c r="D920" t="str">
        <f>IF(SUM('A3.2'!P938:T938)=5,'A1'!$F933,"")</f>
        <v/>
      </c>
      <c r="E920" t="str">
        <f>IF(SUM('A3.2'!P938:T938)=5,'A3.2'!C938,"")</f>
        <v/>
      </c>
      <c r="F920" t="str">
        <f>IF(SUM('A3.2'!P938:T938)=5,'A3.2'!D938,"")</f>
        <v/>
      </c>
      <c r="G920" s="194" t="str">
        <f>IF(SUM('A3.2'!P938:T938)=5,'A3.2'!E938,"")</f>
        <v/>
      </c>
      <c r="H920" t="str">
        <f>IF(SUM('A3.2'!P938:T938)=5,'A3.2'!F938,"")</f>
        <v/>
      </c>
      <c r="I920" t="str">
        <f>IF(SUM('A3.2'!P938:T938)=5,'A3.2'!G938,"")</f>
        <v/>
      </c>
    </row>
    <row r="921" spans="1:9" x14ac:dyDescent="0.25">
      <c r="A921" t="str">
        <f>IF(SUM('A3.2'!P939:T939)=5,'Angaben KH-Standort'!$D$26,"")</f>
        <v/>
      </c>
      <c r="B921" t="str">
        <f>IF(SUM('A3.2'!P939:T939)=5,'Angaben KH-Standort'!$D$27,"")</f>
        <v/>
      </c>
      <c r="C921" t="str">
        <f>IF(SUM('A3.2'!P939:T939)=5,'Angaben KH-Standort'!$D$13,"")</f>
        <v/>
      </c>
      <c r="D921" t="str">
        <f>IF(SUM('A3.2'!P939:T939)=5,'A1'!$F934,"")</f>
        <v/>
      </c>
      <c r="E921" t="str">
        <f>IF(SUM('A3.2'!P939:T939)=5,'A3.2'!C939,"")</f>
        <v/>
      </c>
      <c r="F921" t="str">
        <f>IF(SUM('A3.2'!P939:T939)=5,'A3.2'!D939,"")</f>
        <v/>
      </c>
      <c r="G921" s="194" t="str">
        <f>IF(SUM('A3.2'!P939:T939)=5,'A3.2'!E939,"")</f>
        <v/>
      </c>
      <c r="H921" t="str">
        <f>IF(SUM('A3.2'!P939:T939)=5,'A3.2'!F939,"")</f>
        <v/>
      </c>
      <c r="I921" t="str">
        <f>IF(SUM('A3.2'!P939:T939)=5,'A3.2'!G939,"")</f>
        <v/>
      </c>
    </row>
    <row r="922" spans="1:9" x14ac:dyDescent="0.25">
      <c r="A922" t="str">
        <f>IF(SUM('A3.2'!P940:T940)=5,'Angaben KH-Standort'!$D$26,"")</f>
        <v/>
      </c>
      <c r="B922" t="str">
        <f>IF(SUM('A3.2'!P940:T940)=5,'Angaben KH-Standort'!$D$27,"")</f>
        <v/>
      </c>
      <c r="C922" t="str">
        <f>IF(SUM('A3.2'!P940:T940)=5,'Angaben KH-Standort'!$D$13,"")</f>
        <v/>
      </c>
      <c r="D922" t="str">
        <f>IF(SUM('A3.2'!P940:T940)=5,'A1'!$F935,"")</f>
        <v/>
      </c>
      <c r="E922" t="str">
        <f>IF(SUM('A3.2'!P940:T940)=5,'A3.2'!C940,"")</f>
        <v/>
      </c>
      <c r="F922" t="str">
        <f>IF(SUM('A3.2'!P940:T940)=5,'A3.2'!D940,"")</f>
        <v/>
      </c>
      <c r="G922" s="194" t="str">
        <f>IF(SUM('A3.2'!P940:T940)=5,'A3.2'!E940,"")</f>
        <v/>
      </c>
      <c r="H922" t="str">
        <f>IF(SUM('A3.2'!P940:T940)=5,'A3.2'!F940,"")</f>
        <v/>
      </c>
      <c r="I922" t="str">
        <f>IF(SUM('A3.2'!P940:T940)=5,'A3.2'!G940,"")</f>
        <v/>
      </c>
    </row>
    <row r="923" spans="1:9" x14ac:dyDescent="0.25">
      <c r="A923" t="str">
        <f>IF(SUM('A3.2'!P941:T941)=5,'Angaben KH-Standort'!$D$26,"")</f>
        <v/>
      </c>
      <c r="B923" t="str">
        <f>IF(SUM('A3.2'!P941:T941)=5,'Angaben KH-Standort'!$D$27,"")</f>
        <v/>
      </c>
      <c r="C923" t="str">
        <f>IF(SUM('A3.2'!P941:T941)=5,'Angaben KH-Standort'!$D$13,"")</f>
        <v/>
      </c>
      <c r="D923" t="str">
        <f>IF(SUM('A3.2'!P941:T941)=5,'A1'!$F936,"")</f>
        <v/>
      </c>
      <c r="E923" t="str">
        <f>IF(SUM('A3.2'!P941:T941)=5,'A3.2'!C941,"")</f>
        <v/>
      </c>
      <c r="F923" t="str">
        <f>IF(SUM('A3.2'!P941:T941)=5,'A3.2'!D941,"")</f>
        <v/>
      </c>
      <c r="G923" s="194" t="str">
        <f>IF(SUM('A3.2'!P941:T941)=5,'A3.2'!E941,"")</f>
        <v/>
      </c>
      <c r="H923" t="str">
        <f>IF(SUM('A3.2'!P941:T941)=5,'A3.2'!F941,"")</f>
        <v/>
      </c>
      <c r="I923" t="str">
        <f>IF(SUM('A3.2'!P941:T941)=5,'A3.2'!G941,"")</f>
        <v/>
      </c>
    </row>
    <row r="924" spans="1:9" x14ac:dyDescent="0.25">
      <c r="A924" t="str">
        <f>IF(SUM('A3.2'!P942:T942)=5,'Angaben KH-Standort'!$D$26,"")</f>
        <v/>
      </c>
      <c r="B924" t="str">
        <f>IF(SUM('A3.2'!P942:T942)=5,'Angaben KH-Standort'!$D$27,"")</f>
        <v/>
      </c>
      <c r="C924" t="str">
        <f>IF(SUM('A3.2'!P942:T942)=5,'Angaben KH-Standort'!$D$13,"")</f>
        <v/>
      </c>
      <c r="D924" t="str">
        <f>IF(SUM('A3.2'!P942:T942)=5,'A1'!$F937,"")</f>
        <v/>
      </c>
      <c r="E924" t="str">
        <f>IF(SUM('A3.2'!P942:T942)=5,'A3.2'!C942,"")</f>
        <v/>
      </c>
      <c r="F924" t="str">
        <f>IF(SUM('A3.2'!P942:T942)=5,'A3.2'!D942,"")</f>
        <v/>
      </c>
      <c r="G924" s="194" t="str">
        <f>IF(SUM('A3.2'!P942:T942)=5,'A3.2'!E942,"")</f>
        <v/>
      </c>
      <c r="H924" t="str">
        <f>IF(SUM('A3.2'!P942:T942)=5,'A3.2'!F942,"")</f>
        <v/>
      </c>
      <c r="I924" t="str">
        <f>IF(SUM('A3.2'!P942:T942)=5,'A3.2'!G942,"")</f>
        <v/>
      </c>
    </row>
    <row r="925" spans="1:9" x14ac:dyDescent="0.25">
      <c r="A925" t="str">
        <f>IF(SUM('A3.2'!P943:T943)=5,'Angaben KH-Standort'!$D$26,"")</f>
        <v/>
      </c>
      <c r="B925" t="str">
        <f>IF(SUM('A3.2'!P943:T943)=5,'Angaben KH-Standort'!$D$27,"")</f>
        <v/>
      </c>
      <c r="C925" t="str">
        <f>IF(SUM('A3.2'!P943:T943)=5,'Angaben KH-Standort'!$D$13,"")</f>
        <v/>
      </c>
      <c r="D925" t="str">
        <f>IF(SUM('A3.2'!P943:T943)=5,'A1'!$F938,"")</f>
        <v/>
      </c>
      <c r="E925" t="str">
        <f>IF(SUM('A3.2'!P943:T943)=5,'A3.2'!C943,"")</f>
        <v/>
      </c>
      <c r="F925" t="str">
        <f>IF(SUM('A3.2'!P943:T943)=5,'A3.2'!D943,"")</f>
        <v/>
      </c>
      <c r="G925" s="194" t="str">
        <f>IF(SUM('A3.2'!P943:T943)=5,'A3.2'!E943,"")</f>
        <v/>
      </c>
      <c r="H925" t="str">
        <f>IF(SUM('A3.2'!P943:T943)=5,'A3.2'!F943,"")</f>
        <v/>
      </c>
      <c r="I925" t="str">
        <f>IF(SUM('A3.2'!P943:T943)=5,'A3.2'!G943,"")</f>
        <v/>
      </c>
    </row>
    <row r="926" spans="1:9" x14ac:dyDescent="0.25">
      <c r="A926" t="str">
        <f>IF(SUM('A3.2'!P944:T944)=5,'Angaben KH-Standort'!$D$26,"")</f>
        <v/>
      </c>
      <c r="B926" t="str">
        <f>IF(SUM('A3.2'!P944:T944)=5,'Angaben KH-Standort'!$D$27,"")</f>
        <v/>
      </c>
      <c r="C926" t="str">
        <f>IF(SUM('A3.2'!P944:T944)=5,'Angaben KH-Standort'!$D$13,"")</f>
        <v/>
      </c>
      <c r="D926" t="str">
        <f>IF(SUM('A3.2'!P944:T944)=5,'A1'!$F939,"")</f>
        <v/>
      </c>
      <c r="E926" t="str">
        <f>IF(SUM('A3.2'!P944:T944)=5,'A3.2'!C944,"")</f>
        <v/>
      </c>
      <c r="F926" t="str">
        <f>IF(SUM('A3.2'!P944:T944)=5,'A3.2'!D944,"")</f>
        <v/>
      </c>
      <c r="G926" s="194" t="str">
        <f>IF(SUM('A3.2'!P944:T944)=5,'A3.2'!E944,"")</f>
        <v/>
      </c>
      <c r="H926" t="str">
        <f>IF(SUM('A3.2'!P944:T944)=5,'A3.2'!F944,"")</f>
        <v/>
      </c>
      <c r="I926" t="str">
        <f>IF(SUM('A3.2'!P944:T944)=5,'A3.2'!G944,"")</f>
        <v/>
      </c>
    </row>
    <row r="927" spans="1:9" x14ac:dyDescent="0.25">
      <c r="A927" t="str">
        <f>IF(SUM('A3.2'!P945:T945)=5,'Angaben KH-Standort'!$D$26,"")</f>
        <v/>
      </c>
      <c r="B927" t="str">
        <f>IF(SUM('A3.2'!P945:T945)=5,'Angaben KH-Standort'!$D$27,"")</f>
        <v/>
      </c>
      <c r="C927" t="str">
        <f>IF(SUM('A3.2'!P945:T945)=5,'Angaben KH-Standort'!$D$13,"")</f>
        <v/>
      </c>
      <c r="D927" t="str">
        <f>IF(SUM('A3.2'!P945:T945)=5,'A1'!$F940,"")</f>
        <v/>
      </c>
      <c r="E927" t="str">
        <f>IF(SUM('A3.2'!P945:T945)=5,'A3.2'!C945,"")</f>
        <v/>
      </c>
      <c r="F927" t="str">
        <f>IF(SUM('A3.2'!P945:T945)=5,'A3.2'!D945,"")</f>
        <v/>
      </c>
      <c r="G927" s="194" t="str">
        <f>IF(SUM('A3.2'!P945:T945)=5,'A3.2'!E945,"")</f>
        <v/>
      </c>
      <c r="H927" t="str">
        <f>IF(SUM('A3.2'!P945:T945)=5,'A3.2'!F945,"")</f>
        <v/>
      </c>
      <c r="I927" t="str">
        <f>IF(SUM('A3.2'!P945:T945)=5,'A3.2'!G945,"")</f>
        <v/>
      </c>
    </row>
    <row r="928" spans="1:9" x14ac:dyDescent="0.25">
      <c r="A928" t="str">
        <f>IF(SUM('A3.2'!P946:T946)=5,'Angaben KH-Standort'!$D$26,"")</f>
        <v/>
      </c>
      <c r="B928" t="str">
        <f>IF(SUM('A3.2'!P946:T946)=5,'Angaben KH-Standort'!$D$27,"")</f>
        <v/>
      </c>
      <c r="C928" t="str">
        <f>IF(SUM('A3.2'!P946:T946)=5,'Angaben KH-Standort'!$D$13,"")</f>
        <v/>
      </c>
      <c r="D928" t="str">
        <f>IF(SUM('A3.2'!P946:T946)=5,'A1'!$F941,"")</f>
        <v/>
      </c>
      <c r="E928" t="str">
        <f>IF(SUM('A3.2'!P946:T946)=5,'A3.2'!C946,"")</f>
        <v/>
      </c>
      <c r="F928" t="str">
        <f>IF(SUM('A3.2'!P946:T946)=5,'A3.2'!D946,"")</f>
        <v/>
      </c>
      <c r="G928" s="194" t="str">
        <f>IF(SUM('A3.2'!P946:T946)=5,'A3.2'!E946,"")</f>
        <v/>
      </c>
      <c r="H928" t="str">
        <f>IF(SUM('A3.2'!P946:T946)=5,'A3.2'!F946,"")</f>
        <v/>
      </c>
      <c r="I928" t="str">
        <f>IF(SUM('A3.2'!P946:T946)=5,'A3.2'!G946,"")</f>
        <v/>
      </c>
    </row>
    <row r="929" spans="1:9" x14ac:dyDescent="0.25">
      <c r="A929" t="str">
        <f>IF(SUM('A3.2'!P947:T947)=5,'Angaben KH-Standort'!$D$26,"")</f>
        <v/>
      </c>
      <c r="B929" t="str">
        <f>IF(SUM('A3.2'!P947:T947)=5,'Angaben KH-Standort'!$D$27,"")</f>
        <v/>
      </c>
      <c r="C929" t="str">
        <f>IF(SUM('A3.2'!P947:T947)=5,'Angaben KH-Standort'!$D$13,"")</f>
        <v/>
      </c>
      <c r="D929" t="str">
        <f>IF(SUM('A3.2'!P947:T947)=5,'A1'!$F942,"")</f>
        <v/>
      </c>
      <c r="E929" t="str">
        <f>IF(SUM('A3.2'!P947:T947)=5,'A3.2'!C947,"")</f>
        <v/>
      </c>
      <c r="F929" t="str">
        <f>IF(SUM('A3.2'!P947:T947)=5,'A3.2'!D947,"")</f>
        <v/>
      </c>
      <c r="G929" s="194" t="str">
        <f>IF(SUM('A3.2'!P947:T947)=5,'A3.2'!E947,"")</f>
        <v/>
      </c>
      <c r="H929" t="str">
        <f>IF(SUM('A3.2'!P947:T947)=5,'A3.2'!F947,"")</f>
        <v/>
      </c>
      <c r="I929" t="str">
        <f>IF(SUM('A3.2'!P947:T947)=5,'A3.2'!G947,"")</f>
        <v/>
      </c>
    </row>
    <row r="930" spans="1:9" x14ac:dyDescent="0.25">
      <c r="A930" t="str">
        <f>IF(SUM('A3.2'!P948:T948)=5,'Angaben KH-Standort'!$D$26,"")</f>
        <v/>
      </c>
      <c r="B930" t="str">
        <f>IF(SUM('A3.2'!P948:T948)=5,'Angaben KH-Standort'!$D$27,"")</f>
        <v/>
      </c>
      <c r="C930" t="str">
        <f>IF(SUM('A3.2'!P948:T948)=5,'Angaben KH-Standort'!$D$13,"")</f>
        <v/>
      </c>
      <c r="D930" t="str">
        <f>IF(SUM('A3.2'!P948:T948)=5,'A1'!$F943,"")</f>
        <v/>
      </c>
      <c r="E930" t="str">
        <f>IF(SUM('A3.2'!P948:T948)=5,'A3.2'!C948,"")</f>
        <v/>
      </c>
      <c r="F930" t="str">
        <f>IF(SUM('A3.2'!P948:T948)=5,'A3.2'!D948,"")</f>
        <v/>
      </c>
      <c r="G930" s="194" t="str">
        <f>IF(SUM('A3.2'!P948:T948)=5,'A3.2'!E948,"")</f>
        <v/>
      </c>
      <c r="H930" t="str">
        <f>IF(SUM('A3.2'!P948:T948)=5,'A3.2'!F948,"")</f>
        <v/>
      </c>
      <c r="I930" t="str">
        <f>IF(SUM('A3.2'!P948:T948)=5,'A3.2'!G948,"")</f>
        <v/>
      </c>
    </row>
    <row r="931" spans="1:9" x14ac:dyDescent="0.25">
      <c r="A931" t="str">
        <f>IF(SUM('A3.2'!P949:T949)=5,'Angaben KH-Standort'!$D$26,"")</f>
        <v/>
      </c>
      <c r="B931" t="str">
        <f>IF(SUM('A3.2'!P949:T949)=5,'Angaben KH-Standort'!$D$27,"")</f>
        <v/>
      </c>
      <c r="C931" t="str">
        <f>IF(SUM('A3.2'!P949:T949)=5,'Angaben KH-Standort'!$D$13,"")</f>
        <v/>
      </c>
      <c r="D931" t="str">
        <f>IF(SUM('A3.2'!P949:T949)=5,'A1'!$F944,"")</f>
        <v/>
      </c>
      <c r="E931" t="str">
        <f>IF(SUM('A3.2'!P949:T949)=5,'A3.2'!C949,"")</f>
        <v/>
      </c>
      <c r="F931" t="str">
        <f>IF(SUM('A3.2'!P949:T949)=5,'A3.2'!D949,"")</f>
        <v/>
      </c>
      <c r="G931" s="194" t="str">
        <f>IF(SUM('A3.2'!P949:T949)=5,'A3.2'!E949,"")</f>
        <v/>
      </c>
      <c r="H931" t="str">
        <f>IF(SUM('A3.2'!P949:T949)=5,'A3.2'!F949,"")</f>
        <v/>
      </c>
      <c r="I931" t="str">
        <f>IF(SUM('A3.2'!P949:T949)=5,'A3.2'!G949,"")</f>
        <v/>
      </c>
    </row>
    <row r="932" spans="1:9" x14ac:dyDescent="0.25">
      <c r="A932" t="str">
        <f>IF(SUM('A3.2'!P950:T950)=5,'Angaben KH-Standort'!$D$26,"")</f>
        <v/>
      </c>
      <c r="B932" t="str">
        <f>IF(SUM('A3.2'!P950:T950)=5,'Angaben KH-Standort'!$D$27,"")</f>
        <v/>
      </c>
      <c r="C932" t="str">
        <f>IF(SUM('A3.2'!P950:T950)=5,'Angaben KH-Standort'!$D$13,"")</f>
        <v/>
      </c>
      <c r="D932" t="str">
        <f>IF(SUM('A3.2'!P950:T950)=5,'A1'!$F945,"")</f>
        <v/>
      </c>
      <c r="E932" t="str">
        <f>IF(SUM('A3.2'!P950:T950)=5,'A3.2'!C950,"")</f>
        <v/>
      </c>
      <c r="F932" t="str">
        <f>IF(SUM('A3.2'!P950:T950)=5,'A3.2'!D950,"")</f>
        <v/>
      </c>
      <c r="G932" s="194" t="str">
        <f>IF(SUM('A3.2'!P950:T950)=5,'A3.2'!E950,"")</f>
        <v/>
      </c>
      <c r="H932" t="str">
        <f>IF(SUM('A3.2'!P950:T950)=5,'A3.2'!F950,"")</f>
        <v/>
      </c>
      <c r="I932" t="str">
        <f>IF(SUM('A3.2'!P950:T950)=5,'A3.2'!G950,"")</f>
        <v/>
      </c>
    </row>
    <row r="933" spans="1:9" x14ac:dyDescent="0.25">
      <c r="A933" t="str">
        <f>IF(SUM('A3.2'!P951:T951)=5,'Angaben KH-Standort'!$D$26,"")</f>
        <v/>
      </c>
      <c r="B933" t="str">
        <f>IF(SUM('A3.2'!P951:T951)=5,'Angaben KH-Standort'!$D$27,"")</f>
        <v/>
      </c>
      <c r="C933" t="str">
        <f>IF(SUM('A3.2'!P951:T951)=5,'Angaben KH-Standort'!$D$13,"")</f>
        <v/>
      </c>
      <c r="D933" t="str">
        <f>IF(SUM('A3.2'!P951:T951)=5,'A1'!$F946,"")</f>
        <v/>
      </c>
      <c r="E933" t="str">
        <f>IF(SUM('A3.2'!P951:T951)=5,'A3.2'!C951,"")</f>
        <v/>
      </c>
      <c r="F933" t="str">
        <f>IF(SUM('A3.2'!P951:T951)=5,'A3.2'!D951,"")</f>
        <v/>
      </c>
      <c r="G933" s="194" t="str">
        <f>IF(SUM('A3.2'!P951:T951)=5,'A3.2'!E951,"")</f>
        <v/>
      </c>
      <c r="H933" t="str">
        <f>IF(SUM('A3.2'!P951:T951)=5,'A3.2'!F951,"")</f>
        <v/>
      </c>
      <c r="I933" t="str">
        <f>IF(SUM('A3.2'!P951:T951)=5,'A3.2'!G951,"")</f>
        <v/>
      </c>
    </row>
    <row r="934" spans="1:9" x14ac:dyDescent="0.25">
      <c r="A934" t="str">
        <f>IF(SUM('A3.2'!P952:T952)=5,'Angaben KH-Standort'!$D$26,"")</f>
        <v/>
      </c>
      <c r="B934" t="str">
        <f>IF(SUM('A3.2'!P952:T952)=5,'Angaben KH-Standort'!$D$27,"")</f>
        <v/>
      </c>
      <c r="C934" t="str">
        <f>IF(SUM('A3.2'!P952:T952)=5,'Angaben KH-Standort'!$D$13,"")</f>
        <v/>
      </c>
      <c r="D934" t="str">
        <f>IF(SUM('A3.2'!P952:T952)=5,'A1'!$F947,"")</f>
        <v/>
      </c>
      <c r="E934" t="str">
        <f>IF(SUM('A3.2'!P952:T952)=5,'A3.2'!C952,"")</f>
        <v/>
      </c>
      <c r="F934" t="str">
        <f>IF(SUM('A3.2'!P952:T952)=5,'A3.2'!D952,"")</f>
        <v/>
      </c>
      <c r="G934" s="194" t="str">
        <f>IF(SUM('A3.2'!P952:T952)=5,'A3.2'!E952,"")</f>
        <v/>
      </c>
      <c r="H934" t="str">
        <f>IF(SUM('A3.2'!P952:T952)=5,'A3.2'!F952,"")</f>
        <v/>
      </c>
      <c r="I934" t="str">
        <f>IF(SUM('A3.2'!P952:T952)=5,'A3.2'!G952,"")</f>
        <v/>
      </c>
    </row>
    <row r="935" spans="1:9" x14ac:dyDescent="0.25">
      <c r="A935" t="str">
        <f>IF(SUM('A3.2'!P953:T953)=5,'Angaben KH-Standort'!$D$26,"")</f>
        <v/>
      </c>
      <c r="B935" t="str">
        <f>IF(SUM('A3.2'!P953:T953)=5,'Angaben KH-Standort'!$D$27,"")</f>
        <v/>
      </c>
      <c r="C935" t="str">
        <f>IF(SUM('A3.2'!P953:T953)=5,'Angaben KH-Standort'!$D$13,"")</f>
        <v/>
      </c>
      <c r="D935" t="str">
        <f>IF(SUM('A3.2'!P953:T953)=5,'A1'!$F948,"")</f>
        <v/>
      </c>
      <c r="E935" t="str">
        <f>IF(SUM('A3.2'!P953:T953)=5,'A3.2'!C953,"")</f>
        <v/>
      </c>
      <c r="F935" t="str">
        <f>IF(SUM('A3.2'!P953:T953)=5,'A3.2'!D953,"")</f>
        <v/>
      </c>
      <c r="G935" s="194" t="str">
        <f>IF(SUM('A3.2'!P953:T953)=5,'A3.2'!E953,"")</f>
        <v/>
      </c>
      <c r="H935" t="str">
        <f>IF(SUM('A3.2'!P953:T953)=5,'A3.2'!F953,"")</f>
        <v/>
      </c>
      <c r="I935" t="str">
        <f>IF(SUM('A3.2'!P953:T953)=5,'A3.2'!G953,"")</f>
        <v/>
      </c>
    </row>
    <row r="936" spans="1:9" x14ac:dyDescent="0.25">
      <c r="A936" t="str">
        <f>IF(SUM('A3.2'!P954:T954)=5,'Angaben KH-Standort'!$D$26,"")</f>
        <v/>
      </c>
      <c r="B936" t="str">
        <f>IF(SUM('A3.2'!P954:T954)=5,'Angaben KH-Standort'!$D$27,"")</f>
        <v/>
      </c>
      <c r="C936" t="str">
        <f>IF(SUM('A3.2'!P954:T954)=5,'Angaben KH-Standort'!$D$13,"")</f>
        <v/>
      </c>
      <c r="D936" t="str">
        <f>IF(SUM('A3.2'!P954:T954)=5,'A1'!$F949,"")</f>
        <v/>
      </c>
      <c r="E936" t="str">
        <f>IF(SUM('A3.2'!P954:T954)=5,'A3.2'!C954,"")</f>
        <v/>
      </c>
      <c r="F936" t="str">
        <f>IF(SUM('A3.2'!P954:T954)=5,'A3.2'!D954,"")</f>
        <v/>
      </c>
      <c r="G936" s="194" t="str">
        <f>IF(SUM('A3.2'!P954:T954)=5,'A3.2'!E954,"")</f>
        <v/>
      </c>
      <c r="H936" t="str">
        <f>IF(SUM('A3.2'!P954:T954)=5,'A3.2'!F954,"")</f>
        <v/>
      </c>
      <c r="I936" t="str">
        <f>IF(SUM('A3.2'!P954:T954)=5,'A3.2'!G954,"")</f>
        <v/>
      </c>
    </row>
    <row r="937" spans="1:9" x14ac:dyDescent="0.25">
      <c r="A937" t="str">
        <f>IF(SUM('A3.2'!P955:T955)=5,'Angaben KH-Standort'!$D$26,"")</f>
        <v/>
      </c>
      <c r="B937" t="str">
        <f>IF(SUM('A3.2'!P955:T955)=5,'Angaben KH-Standort'!$D$27,"")</f>
        <v/>
      </c>
      <c r="C937" t="str">
        <f>IF(SUM('A3.2'!P955:T955)=5,'Angaben KH-Standort'!$D$13,"")</f>
        <v/>
      </c>
      <c r="D937" t="str">
        <f>IF(SUM('A3.2'!P955:T955)=5,'A1'!$F950,"")</f>
        <v/>
      </c>
      <c r="E937" t="str">
        <f>IF(SUM('A3.2'!P955:T955)=5,'A3.2'!C955,"")</f>
        <v/>
      </c>
      <c r="F937" t="str">
        <f>IF(SUM('A3.2'!P955:T955)=5,'A3.2'!D955,"")</f>
        <v/>
      </c>
      <c r="G937" s="194" t="str">
        <f>IF(SUM('A3.2'!P955:T955)=5,'A3.2'!E955,"")</f>
        <v/>
      </c>
      <c r="H937" t="str">
        <f>IF(SUM('A3.2'!P955:T955)=5,'A3.2'!F955,"")</f>
        <v/>
      </c>
      <c r="I937" t="str">
        <f>IF(SUM('A3.2'!P955:T955)=5,'A3.2'!G955,"")</f>
        <v/>
      </c>
    </row>
    <row r="938" spans="1:9" x14ac:dyDescent="0.25">
      <c r="A938" t="str">
        <f>IF(SUM('A3.2'!P956:T956)=5,'Angaben KH-Standort'!$D$26,"")</f>
        <v/>
      </c>
      <c r="B938" t="str">
        <f>IF(SUM('A3.2'!P956:T956)=5,'Angaben KH-Standort'!$D$27,"")</f>
        <v/>
      </c>
      <c r="C938" t="str">
        <f>IF(SUM('A3.2'!P956:T956)=5,'Angaben KH-Standort'!$D$13,"")</f>
        <v/>
      </c>
      <c r="D938" t="str">
        <f>IF(SUM('A3.2'!P956:T956)=5,'A1'!$F951,"")</f>
        <v/>
      </c>
      <c r="E938" t="str">
        <f>IF(SUM('A3.2'!P956:T956)=5,'A3.2'!C956,"")</f>
        <v/>
      </c>
      <c r="F938" t="str">
        <f>IF(SUM('A3.2'!P956:T956)=5,'A3.2'!D956,"")</f>
        <v/>
      </c>
      <c r="G938" s="194" t="str">
        <f>IF(SUM('A3.2'!P956:T956)=5,'A3.2'!E956,"")</f>
        <v/>
      </c>
      <c r="H938" t="str">
        <f>IF(SUM('A3.2'!P956:T956)=5,'A3.2'!F956,"")</f>
        <v/>
      </c>
      <c r="I938" t="str">
        <f>IF(SUM('A3.2'!P956:T956)=5,'A3.2'!G956,"")</f>
        <v/>
      </c>
    </row>
    <row r="939" spans="1:9" x14ac:dyDescent="0.25">
      <c r="A939" t="str">
        <f>IF(SUM('A3.2'!P957:T957)=5,'Angaben KH-Standort'!$D$26,"")</f>
        <v/>
      </c>
      <c r="B939" t="str">
        <f>IF(SUM('A3.2'!P957:T957)=5,'Angaben KH-Standort'!$D$27,"")</f>
        <v/>
      </c>
      <c r="C939" t="str">
        <f>IF(SUM('A3.2'!P957:T957)=5,'Angaben KH-Standort'!$D$13,"")</f>
        <v/>
      </c>
      <c r="D939" t="str">
        <f>IF(SUM('A3.2'!P957:T957)=5,'A1'!$F952,"")</f>
        <v/>
      </c>
      <c r="E939" t="str">
        <f>IF(SUM('A3.2'!P957:T957)=5,'A3.2'!C957,"")</f>
        <v/>
      </c>
      <c r="F939" t="str">
        <f>IF(SUM('A3.2'!P957:T957)=5,'A3.2'!D957,"")</f>
        <v/>
      </c>
      <c r="G939" s="194" t="str">
        <f>IF(SUM('A3.2'!P957:T957)=5,'A3.2'!E957,"")</f>
        <v/>
      </c>
      <c r="H939" t="str">
        <f>IF(SUM('A3.2'!P957:T957)=5,'A3.2'!F957,"")</f>
        <v/>
      </c>
      <c r="I939" t="str">
        <f>IF(SUM('A3.2'!P957:T957)=5,'A3.2'!G957,"")</f>
        <v/>
      </c>
    </row>
    <row r="940" spans="1:9" x14ac:dyDescent="0.25">
      <c r="A940" t="str">
        <f>IF(SUM('A3.2'!P958:T958)=5,'Angaben KH-Standort'!$D$26,"")</f>
        <v/>
      </c>
      <c r="B940" t="str">
        <f>IF(SUM('A3.2'!P958:T958)=5,'Angaben KH-Standort'!$D$27,"")</f>
        <v/>
      </c>
      <c r="C940" t="str">
        <f>IF(SUM('A3.2'!P958:T958)=5,'Angaben KH-Standort'!$D$13,"")</f>
        <v/>
      </c>
      <c r="D940" t="str">
        <f>IF(SUM('A3.2'!P958:T958)=5,'A1'!$F953,"")</f>
        <v/>
      </c>
      <c r="E940" t="str">
        <f>IF(SUM('A3.2'!P958:T958)=5,'A3.2'!C958,"")</f>
        <v/>
      </c>
      <c r="F940" t="str">
        <f>IF(SUM('A3.2'!P958:T958)=5,'A3.2'!D958,"")</f>
        <v/>
      </c>
      <c r="G940" s="194" t="str">
        <f>IF(SUM('A3.2'!P958:T958)=5,'A3.2'!E958,"")</f>
        <v/>
      </c>
      <c r="H940" t="str">
        <f>IF(SUM('A3.2'!P958:T958)=5,'A3.2'!F958,"")</f>
        <v/>
      </c>
      <c r="I940" t="str">
        <f>IF(SUM('A3.2'!P958:T958)=5,'A3.2'!G958,"")</f>
        <v/>
      </c>
    </row>
    <row r="941" spans="1:9" x14ac:dyDescent="0.25">
      <c r="A941" t="str">
        <f>IF(SUM('A3.2'!P959:T959)=5,'Angaben KH-Standort'!$D$26,"")</f>
        <v/>
      </c>
      <c r="B941" t="str">
        <f>IF(SUM('A3.2'!P959:T959)=5,'Angaben KH-Standort'!$D$27,"")</f>
        <v/>
      </c>
      <c r="C941" t="str">
        <f>IF(SUM('A3.2'!P959:T959)=5,'Angaben KH-Standort'!$D$13,"")</f>
        <v/>
      </c>
      <c r="D941" t="str">
        <f>IF(SUM('A3.2'!P959:T959)=5,'A1'!$F954,"")</f>
        <v/>
      </c>
      <c r="E941" t="str">
        <f>IF(SUM('A3.2'!P959:T959)=5,'A3.2'!C959,"")</f>
        <v/>
      </c>
      <c r="F941" t="str">
        <f>IF(SUM('A3.2'!P959:T959)=5,'A3.2'!D959,"")</f>
        <v/>
      </c>
      <c r="G941" s="194" t="str">
        <f>IF(SUM('A3.2'!P959:T959)=5,'A3.2'!E959,"")</f>
        <v/>
      </c>
      <c r="H941" t="str">
        <f>IF(SUM('A3.2'!P959:T959)=5,'A3.2'!F959,"")</f>
        <v/>
      </c>
      <c r="I941" t="str">
        <f>IF(SUM('A3.2'!P959:T959)=5,'A3.2'!G959,"")</f>
        <v/>
      </c>
    </row>
    <row r="942" spans="1:9" x14ac:dyDescent="0.25">
      <c r="A942" t="str">
        <f>IF(SUM('A3.2'!P960:T960)=5,'Angaben KH-Standort'!$D$26,"")</f>
        <v/>
      </c>
      <c r="B942" t="str">
        <f>IF(SUM('A3.2'!P960:T960)=5,'Angaben KH-Standort'!$D$27,"")</f>
        <v/>
      </c>
      <c r="C942" t="str">
        <f>IF(SUM('A3.2'!P960:T960)=5,'Angaben KH-Standort'!$D$13,"")</f>
        <v/>
      </c>
      <c r="D942" t="str">
        <f>IF(SUM('A3.2'!P960:T960)=5,'A1'!$F955,"")</f>
        <v/>
      </c>
      <c r="E942" t="str">
        <f>IF(SUM('A3.2'!P960:T960)=5,'A3.2'!C960,"")</f>
        <v/>
      </c>
      <c r="F942" t="str">
        <f>IF(SUM('A3.2'!P960:T960)=5,'A3.2'!D960,"")</f>
        <v/>
      </c>
      <c r="G942" s="194" t="str">
        <f>IF(SUM('A3.2'!P960:T960)=5,'A3.2'!E960,"")</f>
        <v/>
      </c>
      <c r="H942" t="str">
        <f>IF(SUM('A3.2'!P960:T960)=5,'A3.2'!F960,"")</f>
        <v/>
      </c>
      <c r="I942" t="str">
        <f>IF(SUM('A3.2'!P960:T960)=5,'A3.2'!G960,"")</f>
        <v/>
      </c>
    </row>
    <row r="943" spans="1:9" x14ac:dyDescent="0.25">
      <c r="A943" t="str">
        <f>IF(SUM('A3.2'!P961:T961)=5,'Angaben KH-Standort'!$D$26,"")</f>
        <v/>
      </c>
      <c r="B943" t="str">
        <f>IF(SUM('A3.2'!P961:T961)=5,'Angaben KH-Standort'!$D$27,"")</f>
        <v/>
      </c>
      <c r="C943" t="str">
        <f>IF(SUM('A3.2'!P961:T961)=5,'Angaben KH-Standort'!$D$13,"")</f>
        <v/>
      </c>
      <c r="D943" t="str">
        <f>IF(SUM('A3.2'!P961:T961)=5,'A1'!$F956,"")</f>
        <v/>
      </c>
      <c r="E943" t="str">
        <f>IF(SUM('A3.2'!P961:T961)=5,'A3.2'!C961,"")</f>
        <v/>
      </c>
      <c r="F943" t="str">
        <f>IF(SUM('A3.2'!P961:T961)=5,'A3.2'!D961,"")</f>
        <v/>
      </c>
      <c r="G943" s="194" t="str">
        <f>IF(SUM('A3.2'!P961:T961)=5,'A3.2'!E961,"")</f>
        <v/>
      </c>
      <c r="H943" t="str">
        <f>IF(SUM('A3.2'!P961:T961)=5,'A3.2'!F961,"")</f>
        <v/>
      </c>
      <c r="I943" t="str">
        <f>IF(SUM('A3.2'!P961:T961)=5,'A3.2'!G961,"")</f>
        <v/>
      </c>
    </row>
    <row r="944" spans="1:9" x14ac:dyDescent="0.25">
      <c r="A944" t="str">
        <f>IF(SUM('A3.2'!P962:T962)=5,'Angaben KH-Standort'!$D$26,"")</f>
        <v/>
      </c>
      <c r="B944" t="str">
        <f>IF(SUM('A3.2'!P962:T962)=5,'Angaben KH-Standort'!$D$27,"")</f>
        <v/>
      </c>
      <c r="C944" t="str">
        <f>IF(SUM('A3.2'!P962:T962)=5,'Angaben KH-Standort'!$D$13,"")</f>
        <v/>
      </c>
      <c r="D944" t="str">
        <f>IF(SUM('A3.2'!P962:T962)=5,'A1'!$F957,"")</f>
        <v/>
      </c>
      <c r="E944" t="str">
        <f>IF(SUM('A3.2'!P962:T962)=5,'A3.2'!C962,"")</f>
        <v/>
      </c>
      <c r="F944" t="str">
        <f>IF(SUM('A3.2'!P962:T962)=5,'A3.2'!D962,"")</f>
        <v/>
      </c>
      <c r="G944" s="194" t="str">
        <f>IF(SUM('A3.2'!P962:T962)=5,'A3.2'!E962,"")</f>
        <v/>
      </c>
      <c r="H944" t="str">
        <f>IF(SUM('A3.2'!P962:T962)=5,'A3.2'!F962,"")</f>
        <v/>
      </c>
      <c r="I944" t="str">
        <f>IF(SUM('A3.2'!P962:T962)=5,'A3.2'!G962,"")</f>
        <v/>
      </c>
    </row>
    <row r="945" spans="1:9" x14ac:dyDescent="0.25">
      <c r="A945" t="str">
        <f>IF(SUM('A3.2'!P963:T963)=5,'Angaben KH-Standort'!$D$26,"")</f>
        <v/>
      </c>
      <c r="B945" t="str">
        <f>IF(SUM('A3.2'!P963:T963)=5,'Angaben KH-Standort'!$D$27,"")</f>
        <v/>
      </c>
      <c r="C945" t="str">
        <f>IF(SUM('A3.2'!P963:T963)=5,'Angaben KH-Standort'!$D$13,"")</f>
        <v/>
      </c>
      <c r="D945" t="str">
        <f>IF(SUM('A3.2'!P963:T963)=5,'A1'!$F958,"")</f>
        <v/>
      </c>
      <c r="E945" t="str">
        <f>IF(SUM('A3.2'!P963:T963)=5,'A3.2'!C963,"")</f>
        <v/>
      </c>
      <c r="F945" t="str">
        <f>IF(SUM('A3.2'!P963:T963)=5,'A3.2'!D963,"")</f>
        <v/>
      </c>
      <c r="G945" s="194" t="str">
        <f>IF(SUM('A3.2'!P963:T963)=5,'A3.2'!E963,"")</f>
        <v/>
      </c>
      <c r="H945" t="str">
        <f>IF(SUM('A3.2'!P963:T963)=5,'A3.2'!F963,"")</f>
        <v/>
      </c>
      <c r="I945" t="str">
        <f>IF(SUM('A3.2'!P963:T963)=5,'A3.2'!G963,"")</f>
        <v/>
      </c>
    </row>
    <row r="946" spans="1:9" x14ac:dyDescent="0.25">
      <c r="A946" t="str">
        <f>IF(SUM('A3.2'!P964:T964)=5,'Angaben KH-Standort'!$D$26,"")</f>
        <v/>
      </c>
      <c r="B946" t="str">
        <f>IF(SUM('A3.2'!P964:T964)=5,'Angaben KH-Standort'!$D$27,"")</f>
        <v/>
      </c>
      <c r="C946" t="str">
        <f>IF(SUM('A3.2'!P964:T964)=5,'Angaben KH-Standort'!$D$13,"")</f>
        <v/>
      </c>
      <c r="D946" t="str">
        <f>IF(SUM('A3.2'!P964:T964)=5,'A1'!$F959,"")</f>
        <v/>
      </c>
      <c r="E946" t="str">
        <f>IF(SUM('A3.2'!P964:T964)=5,'A3.2'!C964,"")</f>
        <v/>
      </c>
      <c r="F946" t="str">
        <f>IF(SUM('A3.2'!P964:T964)=5,'A3.2'!D964,"")</f>
        <v/>
      </c>
      <c r="G946" s="194" t="str">
        <f>IF(SUM('A3.2'!P964:T964)=5,'A3.2'!E964,"")</f>
        <v/>
      </c>
      <c r="H946" t="str">
        <f>IF(SUM('A3.2'!P964:T964)=5,'A3.2'!F964,"")</f>
        <v/>
      </c>
      <c r="I946" t="str">
        <f>IF(SUM('A3.2'!P964:T964)=5,'A3.2'!G964,"")</f>
        <v/>
      </c>
    </row>
    <row r="947" spans="1:9" x14ac:dyDescent="0.25">
      <c r="A947" t="str">
        <f>IF(SUM('A3.2'!P965:T965)=5,'Angaben KH-Standort'!$D$26,"")</f>
        <v/>
      </c>
      <c r="B947" t="str">
        <f>IF(SUM('A3.2'!P965:T965)=5,'Angaben KH-Standort'!$D$27,"")</f>
        <v/>
      </c>
      <c r="C947" t="str">
        <f>IF(SUM('A3.2'!P965:T965)=5,'Angaben KH-Standort'!$D$13,"")</f>
        <v/>
      </c>
      <c r="D947" t="str">
        <f>IF(SUM('A3.2'!P965:T965)=5,'A1'!$F960,"")</f>
        <v/>
      </c>
      <c r="E947" t="str">
        <f>IF(SUM('A3.2'!P965:T965)=5,'A3.2'!C965,"")</f>
        <v/>
      </c>
      <c r="F947" t="str">
        <f>IF(SUM('A3.2'!P965:T965)=5,'A3.2'!D965,"")</f>
        <v/>
      </c>
      <c r="G947" s="194" t="str">
        <f>IF(SUM('A3.2'!P965:T965)=5,'A3.2'!E965,"")</f>
        <v/>
      </c>
      <c r="H947" t="str">
        <f>IF(SUM('A3.2'!P965:T965)=5,'A3.2'!F965,"")</f>
        <v/>
      </c>
      <c r="I947" t="str">
        <f>IF(SUM('A3.2'!P965:T965)=5,'A3.2'!G965,"")</f>
        <v/>
      </c>
    </row>
    <row r="948" spans="1:9" x14ac:dyDescent="0.25">
      <c r="A948" t="str">
        <f>IF(SUM('A3.2'!P966:T966)=5,'Angaben KH-Standort'!$D$26,"")</f>
        <v/>
      </c>
      <c r="B948" t="str">
        <f>IF(SUM('A3.2'!P966:T966)=5,'Angaben KH-Standort'!$D$27,"")</f>
        <v/>
      </c>
      <c r="C948" t="str">
        <f>IF(SUM('A3.2'!P966:T966)=5,'Angaben KH-Standort'!$D$13,"")</f>
        <v/>
      </c>
      <c r="D948" t="str">
        <f>IF(SUM('A3.2'!P966:T966)=5,'A1'!$F961,"")</f>
        <v/>
      </c>
      <c r="E948" t="str">
        <f>IF(SUM('A3.2'!P966:T966)=5,'A3.2'!C966,"")</f>
        <v/>
      </c>
      <c r="F948" t="str">
        <f>IF(SUM('A3.2'!P966:T966)=5,'A3.2'!D966,"")</f>
        <v/>
      </c>
      <c r="G948" s="194" t="str">
        <f>IF(SUM('A3.2'!P966:T966)=5,'A3.2'!E966,"")</f>
        <v/>
      </c>
      <c r="H948" t="str">
        <f>IF(SUM('A3.2'!P966:T966)=5,'A3.2'!F966,"")</f>
        <v/>
      </c>
      <c r="I948" t="str">
        <f>IF(SUM('A3.2'!P966:T966)=5,'A3.2'!G966,"")</f>
        <v/>
      </c>
    </row>
    <row r="949" spans="1:9" x14ac:dyDescent="0.25">
      <c r="A949" t="str">
        <f>IF(SUM('A3.2'!P967:T967)=5,'Angaben KH-Standort'!$D$26,"")</f>
        <v/>
      </c>
      <c r="B949" t="str">
        <f>IF(SUM('A3.2'!P967:T967)=5,'Angaben KH-Standort'!$D$27,"")</f>
        <v/>
      </c>
      <c r="C949" t="str">
        <f>IF(SUM('A3.2'!P967:T967)=5,'Angaben KH-Standort'!$D$13,"")</f>
        <v/>
      </c>
      <c r="D949" t="str">
        <f>IF(SUM('A3.2'!P967:T967)=5,'A1'!$F962,"")</f>
        <v/>
      </c>
      <c r="E949" t="str">
        <f>IF(SUM('A3.2'!P967:T967)=5,'A3.2'!C967,"")</f>
        <v/>
      </c>
      <c r="F949" t="str">
        <f>IF(SUM('A3.2'!P967:T967)=5,'A3.2'!D967,"")</f>
        <v/>
      </c>
      <c r="G949" s="194" t="str">
        <f>IF(SUM('A3.2'!P967:T967)=5,'A3.2'!E967,"")</f>
        <v/>
      </c>
      <c r="H949" t="str">
        <f>IF(SUM('A3.2'!P967:T967)=5,'A3.2'!F967,"")</f>
        <v/>
      </c>
      <c r="I949" t="str">
        <f>IF(SUM('A3.2'!P967:T967)=5,'A3.2'!G967,"")</f>
        <v/>
      </c>
    </row>
    <row r="950" spans="1:9" x14ac:dyDescent="0.25">
      <c r="A950" t="str">
        <f>IF(SUM('A3.2'!P968:T968)=5,'Angaben KH-Standort'!$D$26,"")</f>
        <v/>
      </c>
      <c r="B950" t="str">
        <f>IF(SUM('A3.2'!P968:T968)=5,'Angaben KH-Standort'!$D$27,"")</f>
        <v/>
      </c>
      <c r="C950" t="str">
        <f>IF(SUM('A3.2'!P968:T968)=5,'Angaben KH-Standort'!$D$13,"")</f>
        <v/>
      </c>
      <c r="D950" t="str">
        <f>IF(SUM('A3.2'!P968:T968)=5,'A1'!$F963,"")</f>
        <v/>
      </c>
      <c r="E950" t="str">
        <f>IF(SUM('A3.2'!P968:T968)=5,'A3.2'!C968,"")</f>
        <v/>
      </c>
      <c r="F950" t="str">
        <f>IF(SUM('A3.2'!P968:T968)=5,'A3.2'!D968,"")</f>
        <v/>
      </c>
      <c r="G950" s="194" t="str">
        <f>IF(SUM('A3.2'!P968:T968)=5,'A3.2'!E968,"")</f>
        <v/>
      </c>
      <c r="H950" t="str">
        <f>IF(SUM('A3.2'!P968:T968)=5,'A3.2'!F968,"")</f>
        <v/>
      </c>
      <c r="I950" t="str">
        <f>IF(SUM('A3.2'!P968:T968)=5,'A3.2'!G968,"")</f>
        <v/>
      </c>
    </row>
    <row r="951" spans="1:9" x14ac:dyDescent="0.25">
      <c r="A951" t="str">
        <f>IF(SUM('A3.2'!P969:T969)=5,'Angaben KH-Standort'!$D$26,"")</f>
        <v/>
      </c>
      <c r="B951" t="str">
        <f>IF(SUM('A3.2'!P969:T969)=5,'Angaben KH-Standort'!$D$27,"")</f>
        <v/>
      </c>
      <c r="C951" t="str">
        <f>IF(SUM('A3.2'!P969:T969)=5,'Angaben KH-Standort'!$D$13,"")</f>
        <v/>
      </c>
      <c r="D951" t="str">
        <f>IF(SUM('A3.2'!P969:T969)=5,'A1'!$F964,"")</f>
        <v/>
      </c>
      <c r="E951" t="str">
        <f>IF(SUM('A3.2'!P969:T969)=5,'A3.2'!C969,"")</f>
        <v/>
      </c>
      <c r="F951" t="str">
        <f>IF(SUM('A3.2'!P969:T969)=5,'A3.2'!D969,"")</f>
        <v/>
      </c>
      <c r="G951" s="194" t="str">
        <f>IF(SUM('A3.2'!P969:T969)=5,'A3.2'!E969,"")</f>
        <v/>
      </c>
      <c r="H951" t="str">
        <f>IF(SUM('A3.2'!P969:T969)=5,'A3.2'!F969,"")</f>
        <v/>
      </c>
      <c r="I951" t="str">
        <f>IF(SUM('A3.2'!P969:T969)=5,'A3.2'!G969,"")</f>
        <v/>
      </c>
    </row>
    <row r="952" spans="1:9" x14ac:dyDescent="0.25">
      <c r="A952" t="str">
        <f>IF(SUM('A3.2'!P970:T970)=5,'Angaben KH-Standort'!$D$26,"")</f>
        <v/>
      </c>
      <c r="B952" t="str">
        <f>IF(SUM('A3.2'!P970:T970)=5,'Angaben KH-Standort'!$D$27,"")</f>
        <v/>
      </c>
      <c r="C952" t="str">
        <f>IF(SUM('A3.2'!P970:T970)=5,'Angaben KH-Standort'!$D$13,"")</f>
        <v/>
      </c>
      <c r="D952" t="str">
        <f>IF(SUM('A3.2'!P970:T970)=5,'A1'!$F965,"")</f>
        <v/>
      </c>
      <c r="E952" t="str">
        <f>IF(SUM('A3.2'!P970:T970)=5,'A3.2'!C970,"")</f>
        <v/>
      </c>
      <c r="F952" t="str">
        <f>IF(SUM('A3.2'!P970:T970)=5,'A3.2'!D970,"")</f>
        <v/>
      </c>
      <c r="G952" s="194" t="str">
        <f>IF(SUM('A3.2'!P970:T970)=5,'A3.2'!E970,"")</f>
        <v/>
      </c>
      <c r="H952" t="str">
        <f>IF(SUM('A3.2'!P970:T970)=5,'A3.2'!F970,"")</f>
        <v/>
      </c>
      <c r="I952" t="str">
        <f>IF(SUM('A3.2'!P970:T970)=5,'A3.2'!G970,"")</f>
        <v/>
      </c>
    </row>
    <row r="953" spans="1:9" x14ac:dyDescent="0.25">
      <c r="A953" t="str">
        <f>IF(SUM('A3.2'!P971:T971)=5,'Angaben KH-Standort'!$D$26,"")</f>
        <v/>
      </c>
      <c r="B953" t="str">
        <f>IF(SUM('A3.2'!P971:T971)=5,'Angaben KH-Standort'!$D$27,"")</f>
        <v/>
      </c>
      <c r="C953" t="str">
        <f>IF(SUM('A3.2'!P971:T971)=5,'Angaben KH-Standort'!$D$13,"")</f>
        <v/>
      </c>
      <c r="D953" t="str">
        <f>IF(SUM('A3.2'!P971:T971)=5,'A1'!$F966,"")</f>
        <v/>
      </c>
      <c r="E953" t="str">
        <f>IF(SUM('A3.2'!P971:T971)=5,'A3.2'!C971,"")</f>
        <v/>
      </c>
      <c r="F953" t="str">
        <f>IF(SUM('A3.2'!P971:T971)=5,'A3.2'!D971,"")</f>
        <v/>
      </c>
      <c r="G953" s="194" t="str">
        <f>IF(SUM('A3.2'!P971:T971)=5,'A3.2'!E971,"")</f>
        <v/>
      </c>
      <c r="H953" t="str">
        <f>IF(SUM('A3.2'!P971:T971)=5,'A3.2'!F971,"")</f>
        <v/>
      </c>
      <c r="I953" t="str">
        <f>IF(SUM('A3.2'!P971:T971)=5,'A3.2'!G971,"")</f>
        <v/>
      </c>
    </row>
    <row r="954" spans="1:9" x14ac:dyDescent="0.25">
      <c r="A954" t="str">
        <f>IF(SUM('A3.2'!P972:T972)=5,'Angaben KH-Standort'!$D$26,"")</f>
        <v/>
      </c>
      <c r="B954" t="str">
        <f>IF(SUM('A3.2'!P972:T972)=5,'Angaben KH-Standort'!$D$27,"")</f>
        <v/>
      </c>
      <c r="C954" t="str">
        <f>IF(SUM('A3.2'!P972:T972)=5,'Angaben KH-Standort'!$D$13,"")</f>
        <v/>
      </c>
      <c r="D954" t="str">
        <f>IF(SUM('A3.2'!P972:T972)=5,'A1'!$F967,"")</f>
        <v/>
      </c>
      <c r="E954" t="str">
        <f>IF(SUM('A3.2'!P972:T972)=5,'A3.2'!C972,"")</f>
        <v/>
      </c>
      <c r="F954" t="str">
        <f>IF(SUM('A3.2'!P972:T972)=5,'A3.2'!D972,"")</f>
        <v/>
      </c>
      <c r="G954" s="194" t="str">
        <f>IF(SUM('A3.2'!P972:T972)=5,'A3.2'!E972,"")</f>
        <v/>
      </c>
      <c r="H954" t="str">
        <f>IF(SUM('A3.2'!P972:T972)=5,'A3.2'!F972,"")</f>
        <v/>
      </c>
      <c r="I954" t="str">
        <f>IF(SUM('A3.2'!P972:T972)=5,'A3.2'!G972,"")</f>
        <v/>
      </c>
    </row>
    <row r="955" spans="1:9" x14ac:dyDescent="0.25">
      <c r="A955" t="str">
        <f>IF(SUM('A3.2'!P973:T973)=5,'Angaben KH-Standort'!$D$26,"")</f>
        <v/>
      </c>
      <c r="B955" t="str">
        <f>IF(SUM('A3.2'!P973:T973)=5,'Angaben KH-Standort'!$D$27,"")</f>
        <v/>
      </c>
      <c r="C955" t="str">
        <f>IF(SUM('A3.2'!P973:T973)=5,'Angaben KH-Standort'!$D$13,"")</f>
        <v/>
      </c>
      <c r="D955" t="str">
        <f>IF(SUM('A3.2'!P973:T973)=5,'A1'!$F968,"")</f>
        <v/>
      </c>
      <c r="E955" t="str">
        <f>IF(SUM('A3.2'!P973:T973)=5,'A3.2'!C973,"")</f>
        <v/>
      </c>
      <c r="F955" t="str">
        <f>IF(SUM('A3.2'!P973:T973)=5,'A3.2'!D973,"")</f>
        <v/>
      </c>
      <c r="G955" s="194" t="str">
        <f>IF(SUM('A3.2'!P973:T973)=5,'A3.2'!E973,"")</f>
        <v/>
      </c>
      <c r="H955" t="str">
        <f>IF(SUM('A3.2'!P973:T973)=5,'A3.2'!F973,"")</f>
        <v/>
      </c>
      <c r="I955" t="str">
        <f>IF(SUM('A3.2'!P973:T973)=5,'A3.2'!G973,"")</f>
        <v/>
      </c>
    </row>
    <row r="956" spans="1:9" x14ac:dyDescent="0.25">
      <c r="A956" t="str">
        <f>IF(SUM('A3.2'!P974:T974)=5,'Angaben KH-Standort'!$D$26,"")</f>
        <v/>
      </c>
      <c r="B956" t="str">
        <f>IF(SUM('A3.2'!P974:T974)=5,'Angaben KH-Standort'!$D$27,"")</f>
        <v/>
      </c>
      <c r="C956" t="str">
        <f>IF(SUM('A3.2'!P974:T974)=5,'Angaben KH-Standort'!$D$13,"")</f>
        <v/>
      </c>
      <c r="D956" t="str">
        <f>IF(SUM('A3.2'!P974:T974)=5,'A1'!$F969,"")</f>
        <v/>
      </c>
      <c r="E956" t="str">
        <f>IF(SUM('A3.2'!P974:T974)=5,'A3.2'!C974,"")</f>
        <v/>
      </c>
      <c r="F956" t="str">
        <f>IF(SUM('A3.2'!P974:T974)=5,'A3.2'!D974,"")</f>
        <v/>
      </c>
      <c r="G956" s="194" t="str">
        <f>IF(SUM('A3.2'!P974:T974)=5,'A3.2'!E974,"")</f>
        <v/>
      </c>
      <c r="H956" t="str">
        <f>IF(SUM('A3.2'!P974:T974)=5,'A3.2'!F974,"")</f>
        <v/>
      </c>
      <c r="I956" t="str">
        <f>IF(SUM('A3.2'!P974:T974)=5,'A3.2'!G974,"")</f>
        <v/>
      </c>
    </row>
    <row r="957" spans="1:9" x14ac:dyDescent="0.25">
      <c r="A957" t="str">
        <f>IF(SUM('A3.2'!P975:T975)=5,'Angaben KH-Standort'!$D$26,"")</f>
        <v/>
      </c>
      <c r="B957" t="str">
        <f>IF(SUM('A3.2'!P975:T975)=5,'Angaben KH-Standort'!$D$27,"")</f>
        <v/>
      </c>
      <c r="C957" t="str">
        <f>IF(SUM('A3.2'!P975:T975)=5,'Angaben KH-Standort'!$D$13,"")</f>
        <v/>
      </c>
      <c r="D957" t="str">
        <f>IF(SUM('A3.2'!P975:T975)=5,'A1'!$F970,"")</f>
        <v/>
      </c>
      <c r="E957" t="str">
        <f>IF(SUM('A3.2'!P975:T975)=5,'A3.2'!C975,"")</f>
        <v/>
      </c>
      <c r="F957" t="str">
        <f>IF(SUM('A3.2'!P975:T975)=5,'A3.2'!D975,"")</f>
        <v/>
      </c>
      <c r="G957" s="194" t="str">
        <f>IF(SUM('A3.2'!P975:T975)=5,'A3.2'!E975,"")</f>
        <v/>
      </c>
      <c r="H957" t="str">
        <f>IF(SUM('A3.2'!P975:T975)=5,'A3.2'!F975,"")</f>
        <v/>
      </c>
      <c r="I957" t="str">
        <f>IF(SUM('A3.2'!P975:T975)=5,'A3.2'!G975,"")</f>
        <v/>
      </c>
    </row>
    <row r="958" spans="1:9" x14ac:dyDescent="0.25">
      <c r="A958" t="str">
        <f>IF(SUM('A3.2'!P976:T976)=5,'Angaben KH-Standort'!$D$26,"")</f>
        <v/>
      </c>
      <c r="B958" t="str">
        <f>IF(SUM('A3.2'!P976:T976)=5,'Angaben KH-Standort'!$D$27,"")</f>
        <v/>
      </c>
      <c r="C958" t="str">
        <f>IF(SUM('A3.2'!P976:T976)=5,'Angaben KH-Standort'!$D$13,"")</f>
        <v/>
      </c>
      <c r="D958" t="str">
        <f>IF(SUM('A3.2'!P976:T976)=5,'A1'!$F971,"")</f>
        <v/>
      </c>
      <c r="E958" t="str">
        <f>IF(SUM('A3.2'!P976:T976)=5,'A3.2'!C976,"")</f>
        <v/>
      </c>
      <c r="F958" t="str">
        <f>IF(SUM('A3.2'!P976:T976)=5,'A3.2'!D976,"")</f>
        <v/>
      </c>
      <c r="G958" s="194" t="str">
        <f>IF(SUM('A3.2'!P976:T976)=5,'A3.2'!E976,"")</f>
        <v/>
      </c>
      <c r="H958" t="str">
        <f>IF(SUM('A3.2'!P976:T976)=5,'A3.2'!F976,"")</f>
        <v/>
      </c>
      <c r="I958" t="str">
        <f>IF(SUM('A3.2'!P976:T976)=5,'A3.2'!G976,"")</f>
        <v/>
      </c>
    </row>
    <row r="959" spans="1:9" x14ac:dyDescent="0.25">
      <c r="A959" t="str">
        <f>IF(SUM('A3.2'!P977:T977)=5,'Angaben KH-Standort'!$D$26,"")</f>
        <v/>
      </c>
      <c r="B959" t="str">
        <f>IF(SUM('A3.2'!P977:T977)=5,'Angaben KH-Standort'!$D$27,"")</f>
        <v/>
      </c>
      <c r="C959" t="str">
        <f>IF(SUM('A3.2'!P977:T977)=5,'Angaben KH-Standort'!$D$13,"")</f>
        <v/>
      </c>
      <c r="D959" t="str">
        <f>IF(SUM('A3.2'!P977:T977)=5,'A1'!$F972,"")</f>
        <v/>
      </c>
      <c r="E959" t="str">
        <f>IF(SUM('A3.2'!P977:T977)=5,'A3.2'!C977,"")</f>
        <v/>
      </c>
      <c r="F959" t="str">
        <f>IF(SUM('A3.2'!P977:T977)=5,'A3.2'!D977,"")</f>
        <v/>
      </c>
      <c r="G959" s="194" t="str">
        <f>IF(SUM('A3.2'!P977:T977)=5,'A3.2'!E977,"")</f>
        <v/>
      </c>
      <c r="H959" t="str">
        <f>IF(SUM('A3.2'!P977:T977)=5,'A3.2'!F977,"")</f>
        <v/>
      </c>
      <c r="I959" t="str">
        <f>IF(SUM('A3.2'!P977:T977)=5,'A3.2'!G977,"")</f>
        <v/>
      </c>
    </row>
    <row r="960" spans="1:9" x14ac:dyDescent="0.25">
      <c r="A960" t="str">
        <f>IF(SUM('A3.2'!P978:T978)=5,'Angaben KH-Standort'!$D$26,"")</f>
        <v/>
      </c>
      <c r="B960" t="str">
        <f>IF(SUM('A3.2'!P978:T978)=5,'Angaben KH-Standort'!$D$27,"")</f>
        <v/>
      </c>
      <c r="C960" t="str">
        <f>IF(SUM('A3.2'!P978:T978)=5,'Angaben KH-Standort'!$D$13,"")</f>
        <v/>
      </c>
      <c r="D960" t="str">
        <f>IF(SUM('A3.2'!P978:T978)=5,'A1'!$F973,"")</f>
        <v/>
      </c>
      <c r="E960" t="str">
        <f>IF(SUM('A3.2'!P978:T978)=5,'A3.2'!C978,"")</f>
        <v/>
      </c>
      <c r="F960" t="str">
        <f>IF(SUM('A3.2'!P978:T978)=5,'A3.2'!D978,"")</f>
        <v/>
      </c>
      <c r="G960" s="194" t="str">
        <f>IF(SUM('A3.2'!P978:T978)=5,'A3.2'!E978,"")</f>
        <v/>
      </c>
      <c r="H960" t="str">
        <f>IF(SUM('A3.2'!P978:T978)=5,'A3.2'!F978,"")</f>
        <v/>
      </c>
      <c r="I960" t="str">
        <f>IF(SUM('A3.2'!P978:T978)=5,'A3.2'!G978,"")</f>
        <v/>
      </c>
    </row>
    <row r="961" spans="1:9" x14ac:dyDescent="0.25">
      <c r="A961" t="str">
        <f>IF(SUM('A3.2'!P979:T979)=5,'Angaben KH-Standort'!$D$26,"")</f>
        <v/>
      </c>
      <c r="B961" t="str">
        <f>IF(SUM('A3.2'!P979:T979)=5,'Angaben KH-Standort'!$D$27,"")</f>
        <v/>
      </c>
      <c r="C961" t="str">
        <f>IF(SUM('A3.2'!P979:T979)=5,'Angaben KH-Standort'!$D$13,"")</f>
        <v/>
      </c>
      <c r="D961" t="str">
        <f>IF(SUM('A3.2'!P979:T979)=5,'A1'!$F974,"")</f>
        <v/>
      </c>
      <c r="E961" t="str">
        <f>IF(SUM('A3.2'!P979:T979)=5,'A3.2'!C979,"")</f>
        <v/>
      </c>
      <c r="F961" t="str">
        <f>IF(SUM('A3.2'!P979:T979)=5,'A3.2'!D979,"")</f>
        <v/>
      </c>
      <c r="G961" s="194" t="str">
        <f>IF(SUM('A3.2'!P979:T979)=5,'A3.2'!E979,"")</f>
        <v/>
      </c>
      <c r="H961" t="str">
        <f>IF(SUM('A3.2'!P979:T979)=5,'A3.2'!F979,"")</f>
        <v/>
      </c>
      <c r="I961" t="str">
        <f>IF(SUM('A3.2'!P979:T979)=5,'A3.2'!G979,"")</f>
        <v/>
      </c>
    </row>
    <row r="962" spans="1:9" x14ac:dyDescent="0.25">
      <c r="A962" t="str">
        <f>IF(SUM('A3.2'!P980:T980)=5,'Angaben KH-Standort'!$D$26,"")</f>
        <v/>
      </c>
      <c r="B962" t="str">
        <f>IF(SUM('A3.2'!P980:T980)=5,'Angaben KH-Standort'!$D$27,"")</f>
        <v/>
      </c>
      <c r="C962" t="str">
        <f>IF(SUM('A3.2'!P980:T980)=5,'Angaben KH-Standort'!$D$13,"")</f>
        <v/>
      </c>
      <c r="D962" t="str">
        <f>IF(SUM('A3.2'!P980:T980)=5,'A1'!$F975,"")</f>
        <v/>
      </c>
      <c r="E962" t="str">
        <f>IF(SUM('A3.2'!P980:T980)=5,'A3.2'!C980,"")</f>
        <v/>
      </c>
      <c r="F962" t="str">
        <f>IF(SUM('A3.2'!P980:T980)=5,'A3.2'!D980,"")</f>
        <v/>
      </c>
      <c r="G962" s="194" t="str">
        <f>IF(SUM('A3.2'!P980:T980)=5,'A3.2'!E980,"")</f>
        <v/>
      </c>
      <c r="H962" t="str">
        <f>IF(SUM('A3.2'!P980:T980)=5,'A3.2'!F980,"")</f>
        <v/>
      </c>
      <c r="I962" t="str">
        <f>IF(SUM('A3.2'!P980:T980)=5,'A3.2'!G980,"")</f>
        <v/>
      </c>
    </row>
    <row r="963" spans="1:9" x14ac:dyDescent="0.25">
      <c r="A963" t="str">
        <f>IF(SUM('A3.2'!P981:T981)=5,'Angaben KH-Standort'!$D$26,"")</f>
        <v/>
      </c>
      <c r="B963" t="str">
        <f>IF(SUM('A3.2'!P981:T981)=5,'Angaben KH-Standort'!$D$27,"")</f>
        <v/>
      </c>
      <c r="C963" t="str">
        <f>IF(SUM('A3.2'!P981:T981)=5,'Angaben KH-Standort'!$D$13,"")</f>
        <v/>
      </c>
      <c r="D963" t="str">
        <f>IF(SUM('A3.2'!P981:T981)=5,'A1'!$F976,"")</f>
        <v/>
      </c>
      <c r="E963" t="str">
        <f>IF(SUM('A3.2'!P981:T981)=5,'A3.2'!C981,"")</f>
        <v/>
      </c>
      <c r="F963" t="str">
        <f>IF(SUM('A3.2'!P981:T981)=5,'A3.2'!D981,"")</f>
        <v/>
      </c>
      <c r="G963" s="194" t="str">
        <f>IF(SUM('A3.2'!P981:T981)=5,'A3.2'!E981,"")</f>
        <v/>
      </c>
      <c r="H963" t="str">
        <f>IF(SUM('A3.2'!P981:T981)=5,'A3.2'!F981,"")</f>
        <v/>
      </c>
      <c r="I963" t="str">
        <f>IF(SUM('A3.2'!P981:T981)=5,'A3.2'!G981,"")</f>
        <v/>
      </c>
    </row>
    <row r="964" spans="1:9" x14ac:dyDescent="0.25">
      <c r="A964" t="str">
        <f>IF(SUM('A3.2'!P982:T982)=5,'Angaben KH-Standort'!$D$26,"")</f>
        <v/>
      </c>
      <c r="B964" t="str">
        <f>IF(SUM('A3.2'!P982:T982)=5,'Angaben KH-Standort'!$D$27,"")</f>
        <v/>
      </c>
      <c r="C964" t="str">
        <f>IF(SUM('A3.2'!P982:T982)=5,'Angaben KH-Standort'!$D$13,"")</f>
        <v/>
      </c>
      <c r="D964" t="str">
        <f>IF(SUM('A3.2'!P982:T982)=5,'A1'!$F977,"")</f>
        <v/>
      </c>
      <c r="E964" t="str">
        <f>IF(SUM('A3.2'!P982:T982)=5,'A3.2'!C982,"")</f>
        <v/>
      </c>
      <c r="F964" t="str">
        <f>IF(SUM('A3.2'!P982:T982)=5,'A3.2'!D982,"")</f>
        <v/>
      </c>
      <c r="G964" s="194" t="str">
        <f>IF(SUM('A3.2'!P982:T982)=5,'A3.2'!E982,"")</f>
        <v/>
      </c>
      <c r="H964" t="str">
        <f>IF(SUM('A3.2'!P982:T982)=5,'A3.2'!F982,"")</f>
        <v/>
      </c>
      <c r="I964" t="str">
        <f>IF(SUM('A3.2'!P982:T982)=5,'A3.2'!G982,"")</f>
        <v/>
      </c>
    </row>
    <row r="965" spans="1:9" x14ac:dyDescent="0.25">
      <c r="A965" t="str">
        <f>IF(SUM('A3.2'!P983:T983)=5,'Angaben KH-Standort'!$D$26,"")</f>
        <v/>
      </c>
      <c r="B965" t="str">
        <f>IF(SUM('A3.2'!P983:T983)=5,'Angaben KH-Standort'!$D$27,"")</f>
        <v/>
      </c>
      <c r="C965" t="str">
        <f>IF(SUM('A3.2'!P983:T983)=5,'Angaben KH-Standort'!$D$13,"")</f>
        <v/>
      </c>
      <c r="D965" t="str">
        <f>IF(SUM('A3.2'!P983:T983)=5,'A1'!$F978,"")</f>
        <v/>
      </c>
      <c r="E965" t="str">
        <f>IF(SUM('A3.2'!P983:T983)=5,'A3.2'!C983,"")</f>
        <v/>
      </c>
      <c r="F965" t="str">
        <f>IF(SUM('A3.2'!P983:T983)=5,'A3.2'!D983,"")</f>
        <v/>
      </c>
      <c r="G965" s="194" t="str">
        <f>IF(SUM('A3.2'!P983:T983)=5,'A3.2'!E983,"")</f>
        <v/>
      </c>
      <c r="H965" t="str">
        <f>IF(SUM('A3.2'!P983:T983)=5,'A3.2'!F983,"")</f>
        <v/>
      </c>
      <c r="I965" t="str">
        <f>IF(SUM('A3.2'!P983:T983)=5,'A3.2'!G983,"")</f>
        <v/>
      </c>
    </row>
    <row r="966" spans="1:9" x14ac:dyDescent="0.25">
      <c r="A966" t="str">
        <f>IF(SUM('A3.2'!P984:T984)=5,'Angaben KH-Standort'!$D$26,"")</f>
        <v/>
      </c>
      <c r="B966" t="str">
        <f>IF(SUM('A3.2'!P984:T984)=5,'Angaben KH-Standort'!$D$27,"")</f>
        <v/>
      </c>
      <c r="C966" t="str">
        <f>IF(SUM('A3.2'!P984:T984)=5,'Angaben KH-Standort'!$D$13,"")</f>
        <v/>
      </c>
      <c r="D966" t="str">
        <f>IF(SUM('A3.2'!P984:T984)=5,'A1'!$F979,"")</f>
        <v/>
      </c>
      <c r="E966" t="str">
        <f>IF(SUM('A3.2'!P984:T984)=5,'A3.2'!C984,"")</f>
        <v/>
      </c>
      <c r="F966" t="str">
        <f>IF(SUM('A3.2'!P984:T984)=5,'A3.2'!D984,"")</f>
        <v/>
      </c>
      <c r="G966" s="194" t="str">
        <f>IF(SUM('A3.2'!P984:T984)=5,'A3.2'!E984,"")</f>
        <v/>
      </c>
      <c r="H966" t="str">
        <f>IF(SUM('A3.2'!P984:T984)=5,'A3.2'!F984,"")</f>
        <v/>
      </c>
      <c r="I966" t="str">
        <f>IF(SUM('A3.2'!P984:T984)=5,'A3.2'!G984,"")</f>
        <v/>
      </c>
    </row>
    <row r="967" spans="1:9" x14ac:dyDescent="0.25">
      <c r="A967" t="str">
        <f>IF(SUM('A3.2'!P985:T985)=5,'Angaben KH-Standort'!$D$26,"")</f>
        <v/>
      </c>
      <c r="B967" t="str">
        <f>IF(SUM('A3.2'!P985:T985)=5,'Angaben KH-Standort'!$D$27,"")</f>
        <v/>
      </c>
      <c r="C967" t="str">
        <f>IF(SUM('A3.2'!P985:T985)=5,'Angaben KH-Standort'!$D$13,"")</f>
        <v/>
      </c>
      <c r="D967" t="str">
        <f>IF(SUM('A3.2'!P985:T985)=5,'A1'!$F980,"")</f>
        <v/>
      </c>
      <c r="E967" t="str">
        <f>IF(SUM('A3.2'!P985:T985)=5,'A3.2'!C985,"")</f>
        <v/>
      </c>
      <c r="F967" t="str">
        <f>IF(SUM('A3.2'!P985:T985)=5,'A3.2'!D985,"")</f>
        <v/>
      </c>
      <c r="G967" s="194" t="str">
        <f>IF(SUM('A3.2'!P985:T985)=5,'A3.2'!E985,"")</f>
        <v/>
      </c>
      <c r="H967" t="str">
        <f>IF(SUM('A3.2'!P985:T985)=5,'A3.2'!F985,"")</f>
        <v/>
      </c>
      <c r="I967" t="str">
        <f>IF(SUM('A3.2'!P985:T985)=5,'A3.2'!G985,"")</f>
        <v/>
      </c>
    </row>
    <row r="968" spans="1:9" x14ac:dyDescent="0.25">
      <c r="A968" t="str">
        <f>IF(SUM('A3.2'!P986:T986)=5,'Angaben KH-Standort'!$D$26,"")</f>
        <v/>
      </c>
      <c r="B968" t="str">
        <f>IF(SUM('A3.2'!P986:T986)=5,'Angaben KH-Standort'!$D$27,"")</f>
        <v/>
      </c>
      <c r="C968" t="str">
        <f>IF(SUM('A3.2'!P986:T986)=5,'Angaben KH-Standort'!$D$13,"")</f>
        <v/>
      </c>
      <c r="D968" t="str">
        <f>IF(SUM('A3.2'!P986:T986)=5,'A1'!$F981,"")</f>
        <v/>
      </c>
      <c r="E968" t="str">
        <f>IF(SUM('A3.2'!P986:T986)=5,'A3.2'!C986,"")</f>
        <v/>
      </c>
      <c r="F968" t="str">
        <f>IF(SUM('A3.2'!P986:T986)=5,'A3.2'!D986,"")</f>
        <v/>
      </c>
      <c r="G968" s="194" t="str">
        <f>IF(SUM('A3.2'!P986:T986)=5,'A3.2'!E986,"")</f>
        <v/>
      </c>
      <c r="H968" t="str">
        <f>IF(SUM('A3.2'!P986:T986)=5,'A3.2'!F986,"")</f>
        <v/>
      </c>
      <c r="I968" t="str">
        <f>IF(SUM('A3.2'!P986:T986)=5,'A3.2'!G986,"")</f>
        <v/>
      </c>
    </row>
    <row r="969" spans="1:9" x14ac:dyDescent="0.25">
      <c r="A969" t="str">
        <f>IF(SUM('A3.2'!P987:T987)=5,'Angaben KH-Standort'!$D$26,"")</f>
        <v/>
      </c>
      <c r="B969" t="str">
        <f>IF(SUM('A3.2'!P987:T987)=5,'Angaben KH-Standort'!$D$27,"")</f>
        <v/>
      </c>
      <c r="C969" t="str">
        <f>IF(SUM('A3.2'!P987:T987)=5,'Angaben KH-Standort'!$D$13,"")</f>
        <v/>
      </c>
      <c r="D969" t="str">
        <f>IF(SUM('A3.2'!P987:T987)=5,'A1'!$F982,"")</f>
        <v/>
      </c>
      <c r="E969" t="str">
        <f>IF(SUM('A3.2'!P987:T987)=5,'A3.2'!C987,"")</f>
        <v/>
      </c>
      <c r="F969" t="str">
        <f>IF(SUM('A3.2'!P987:T987)=5,'A3.2'!D987,"")</f>
        <v/>
      </c>
      <c r="G969" s="194" t="str">
        <f>IF(SUM('A3.2'!P987:T987)=5,'A3.2'!E987,"")</f>
        <v/>
      </c>
      <c r="H969" t="str">
        <f>IF(SUM('A3.2'!P987:T987)=5,'A3.2'!F987,"")</f>
        <v/>
      </c>
      <c r="I969" t="str">
        <f>IF(SUM('A3.2'!P987:T987)=5,'A3.2'!G987,"")</f>
        <v/>
      </c>
    </row>
    <row r="970" spans="1:9" x14ac:dyDescent="0.25">
      <c r="A970" t="str">
        <f>IF(SUM('A3.2'!P988:T988)=5,'Angaben KH-Standort'!$D$26,"")</f>
        <v/>
      </c>
      <c r="B970" t="str">
        <f>IF(SUM('A3.2'!P988:T988)=5,'Angaben KH-Standort'!$D$27,"")</f>
        <v/>
      </c>
      <c r="C970" t="str">
        <f>IF(SUM('A3.2'!P988:T988)=5,'Angaben KH-Standort'!$D$13,"")</f>
        <v/>
      </c>
      <c r="D970" t="str">
        <f>IF(SUM('A3.2'!P988:T988)=5,'A1'!$F983,"")</f>
        <v/>
      </c>
      <c r="E970" t="str">
        <f>IF(SUM('A3.2'!P988:T988)=5,'A3.2'!C988,"")</f>
        <v/>
      </c>
      <c r="F970" t="str">
        <f>IF(SUM('A3.2'!P988:T988)=5,'A3.2'!D988,"")</f>
        <v/>
      </c>
      <c r="G970" s="194" t="str">
        <f>IF(SUM('A3.2'!P988:T988)=5,'A3.2'!E988,"")</f>
        <v/>
      </c>
      <c r="H970" t="str">
        <f>IF(SUM('A3.2'!P988:T988)=5,'A3.2'!F988,"")</f>
        <v/>
      </c>
      <c r="I970" t="str">
        <f>IF(SUM('A3.2'!P988:T988)=5,'A3.2'!G988,"")</f>
        <v/>
      </c>
    </row>
    <row r="971" spans="1:9" x14ac:dyDescent="0.25">
      <c r="A971" t="str">
        <f>IF(SUM('A3.2'!P989:T989)=5,'Angaben KH-Standort'!$D$26,"")</f>
        <v/>
      </c>
      <c r="B971" t="str">
        <f>IF(SUM('A3.2'!P989:T989)=5,'Angaben KH-Standort'!$D$27,"")</f>
        <v/>
      </c>
      <c r="C971" t="str">
        <f>IF(SUM('A3.2'!P989:T989)=5,'Angaben KH-Standort'!$D$13,"")</f>
        <v/>
      </c>
      <c r="D971" t="str">
        <f>IF(SUM('A3.2'!P989:T989)=5,'A1'!$F984,"")</f>
        <v/>
      </c>
      <c r="E971" t="str">
        <f>IF(SUM('A3.2'!P989:T989)=5,'A3.2'!C989,"")</f>
        <v/>
      </c>
      <c r="F971" t="str">
        <f>IF(SUM('A3.2'!P989:T989)=5,'A3.2'!D989,"")</f>
        <v/>
      </c>
      <c r="G971" s="194" t="str">
        <f>IF(SUM('A3.2'!P989:T989)=5,'A3.2'!E989,"")</f>
        <v/>
      </c>
      <c r="H971" t="str">
        <f>IF(SUM('A3.2'!P989:T989)=5,'A3.2'!F989,"")</f>
        <v/>
      </c>
      <c r="I971" t="str">
        <f>IF(SUM('A3.2'!P989:T989)=5,'A3.2'!G989,"")</f>
        <v/>
      </c>
    </row>
    <row r="972" spans="1:9" x14ac:dyDescent="0.25">
      <c r="A972" t="str">
        <f>IF(SUM('A3.2'!P990:T990)=5,'Angaben KH-Standort'!$D$26,"")</f>
        <v/>
      </c>
      <c r="B972" t="str">
        <f>IF(SUM('A3.2'!P990:T990)=5,'Angaben KH-Standort'!$D$27,"")</f>
        <v/>
      </c>
      <c r="C972" t="str">
        <f>IF(SUM('A3.2'!P990:T990)=5,'Angaben KH-Standort'!$D$13,"")</f>
        <v/>
      </c>
      <c r="D972" t="str">
        <f>IF(SUM('A3.2'!P990:T990)=5,'A1'!$F985,"")</f>
        <v/>
      </c>
      <c r="E972" t="str">
        <f>IF(SUM('A3.2'!P990:T990)=5,'A3.2'!C990,"")</f>
        <v/>
      </c>
      <c r="F972" t="str">
        <f>IF(SUM('A3.2'!P990:T990)=5,'A3.2'!D990,"")</f>
        <v/>
      </c>
      <c r="G972" s="194" t="str">
        <f>IF(SUM('A3.2'!P990:T990)=5,'A3.2'!E990,"")</f>
        <v/>
      </c>
      <c r="H972" t="str">
        <f>IF(SUM('A3.2'!P990:T990)=5,'A3.2'!F990,"")</f>
        <v/>
      </c>
      <c r="I972" t="str">
        <f>IF(SUM('A3.2'!P990:T990)=5,'A3.2'!G990,"")</f>
        <v/>
      </c>
    </row>
    <row r="973" spans="1:9" x14ac:dyDescent="0.25">
      <c r="A973" t="str">
        <f>IF(SUM('A3.2'!P991:T991)=5,'Angaben KH-Standort'!$D$26,"")</f>
        <v/>
      </c>
      <c r="B973" t="str">
        <f>IF(SUM('A3.2'!P991:T991)=5,'Angaben KH-Standort'!$D$27,"")</f>
        <v/>
      </c>
      <c r="C973" t="str">
        <f>IF(SUM('A3.2'!P991:T991)=5,'Angaben KH-Standort'!$D$13,"")</f>
        <v/>
      </c>
      <c r="D973" t="str">
        <f>IF(SUM('A3.2'!P991:T991)=5,'A1'!$F986,"")</f>
        <v/>
      </c>
      <c r="E973" t="str">
        <f>IF(SUM('A3.2'!P991:T991)=5,'A3.2'!C991,"")</f>
        <v/>
      </c>
      <c r="F973" t="str">
        <f>IF(SUM('A3.2'!P991:T991)=5,'A3.2'!D991,"")</f>
        <v/>
      </c>
      <c r="G973" s="194" t="str">
        <f>IF(SUM('A3.2'!P991:T991)=5,'A3.2'!E991,"")</f>
        <v/>
      </c>
      <c r="H973" t="str">
        <f>IF(SUM('A3.2'!P991:T991)=5,'A3.2'!F991,"")</f>
        <v/>
      </c>
      <c r="I973" t="str">
        <f>IF(SUM('A3.2'!P991:T991)=5,'A3.2'!G991,"")</f>
        <v/>
      </c>
    </row>
    <row r="974" spans="1:9" x14ac:dyDescent="0.25">
      <c r="A974" t="str">
        <f>IF(SUM('A3.2'!P992:T992)=5,'Angaben KH-Standort'!$D$26,"")</f>
        <v/>
      </c>
      <c r="B974" t="str">
        <f>IF(SUM('A3.2'!P992:T992)=5,'Angaben KH-Standort'!$D$27,"")</f>
        <v/>
      </c>
      <c r="C974" t="str">
        <f>IF(SUM('A3.2'!P992:T992)=5,'Angaben KH-Standort'!$D$13,"")</f>
        <v/>
      </c>
      <c r="D974" t="str">
        <f>IF(SUM('A3.2'!P992:T992)=5,'A1'!$F987,"")</f>
        <v/>
      </c>
      <c r="E974" t="str">
        <f>IF(SUM('A3.2'!P992:T992)=5,'A3.2'!C992,"")</f>
        <v/>
      </c>
      <c r="F974" t="str">
        <f>IF(SUM('A3.2'!P992:T992)=5,'A3.2'!D992,"")</f>
        <v/>
      </c>
      <c r="G974" s="194" t="str">
        <f>IF(SUM('A3.2'!P992:T992)=5,'A3.2'!E992,"")</f>
        <v/>
      </c>
      <c r="H974" t="str">
        <f>IF(SUM('A3.2'!P992:T992)=5,'A3.2'!F992,"")</f>
        <v/>
      </c>
      <c r="I974" t="str">
        <f>IF(SUM('A3.2'!P992:T992)=5,'A3.2'!G992,"")</f>
        <v/>
      </c>
    </row>
    <row r="975" spans="1:9" x14ac:dyDescent="0.25">
      <c r="A975" t="str">
        <f>IF(SUM('A3.2'!P993:T993)=5,'Angaben KH-Standort'!$D$26,"")</f>
        <v/>
      </c>
      <c r="B975" t="str">
        <f>IF(SUM('A3.2'!P993:T993)=5,'Angaben KH-Standort'!$D$27,"")</f>
        <v/>
      </c>
      <c r="C975" t="str">
        <f>IF(SUM('A3.2'!P993:T993)=5,'Angaben KH-Standort'!$D$13,"")</f>
        <v/>
      </c>
      <c r="D975" t="str">
        <f>IF(SUM('A3.2'!P993:T993)=5,'A1'!$F988,"")</f>
        <v/>
      </c>
      <c r="E975" t="str">
        <f>IF(SUM('A3.2'!P993:T993)=5,'A3.2'!C993,"")</f>
        <v/>
      </c>
      <c r="F975" t="str">
        <f>IF(SUM('A3.2'!P993:T993)=5,'A3.2'!D993,"")</f>
        <v/>
      </c>
      <c r="G975" s="194" t="str">
        <f>IF(SUM('A3.2'!P993:T993)=5,'A3.2'!E993,"")</f>
        <v/>
      </c>
      <c r="H975" t="str">
        <f>IF(SUM('A3.2'!P993:T993)=5,'A3.2'!F993,"")</f>
        <v/>
      </c>
      <c r="I975" t="str">
        <f>IF(SUM('A3.2'!P993:T993)=5,'A3.2'!G993,"")</f>
        <v/>
      </c>
    </row>
    <row r="976" spans="1:9" x14ac:dyDescent="0.25">
      <c r="A976" t="str">
        <f>IF(SUM('A3.2'!P994:T994)=5,'Angaben KH-Standort'!$D$26,"")</f>
        <v/>
      </c>
      <c r="B976" t="str">
        <f>IF(SUM('A3.2'!P994:T994)=5,'Angaben KH-Standort'!$D$27,"")</f>
        <v/>
      </c>
      <c r="C976" t="str">
        <f>IF(SUM('A3.2'!P994:T994)=5,'Angaben KH-Standort'!$D$13,"")</f>
        <v/>
      </c>
      <c r="D976" t="str">
        <f>IF(SUM('A3.2'!P994:T994)=5,'A1'!$F989,"")</f>
        <v/>
      </c>
      <c r="E976" t="str">
        <f>IF(SUM('A3.2'!P994:T994)=5,'A3.2'!C994,"")</f>
        <v/>
      </c>
      <c r="F976" t="str">
        <f>IF(SUM('A3.2'!P994:T994)=5,'A3.2'!D994,"")</f>
        <v/>
      </c>
      <c r="G976" s="194" t="str">
        <f>IF(SUM('A3.2'!P994:T994)=5,'A3.2'!E994,"")</f>
        <v/>
      </c>
      <c r="H976" t="str">
        <f>IF(SUM('A3.2'!P994:T994)=5,'A3.2'!F994,"")</f>
        <v/>
      </c>
      <c r="I976" t="str">
        <f>IF(SUM('A3.2'!P994:T994)=5,'A3.2'!G994,"")</f>
        <v/>
      </c>
    </row>
    <row r="977" spans="1:9" x14ac:dyDescent="0.25">
      <c r="A977" t="str">
        <f>IF(SUM('A3.2'!P995:T995)=5,'Angaben KH-Standort'!$D$26,"")</f>
        <v/>
      </c>
      <c r="B977" t="str">
        <f>IF(SUM('A3.2'!P995:T995)=5,'Angaben KH-Standort'!$D$27,"")</f>
        <v/>
      </c>
      <c r="C977" t="str">
        <f>IF(SUM('A3.2'!P995:T995)=5,'Angaben KH-Standort'!$D$13,"")</f>
        <v/>
      </c>
      <c r="D977" t="str">
        <f>IF(SUM('A3.2'!P995:T995)=5,'A1'!$F990,"")</f>
        <v/>
      </c>
      <c r="E977" t="str">
        <f>IF(SUM('A3.2'!P995:T995)=5,'A3.2'!C995,"")</f>
        <v/>
      </c>
      <c r="F977" t="str">
        <f>IF(SUM('A3.2'!P995:T995)=5,'A3.2'!D995,"")</f>
        <v/>
      </c>
      <c r="G977" s="194" t="str">
        <f>IF(SUM('A3.2'!P995:T995)=5,'A3.2'!E995,"")</f>
        <v/>
      </c>
      <c r="H977" t="str">
        <f>IF(SUM('A3.2'!P995:T995)=5,'A3.2'!F995,"")</f>
        <v/>
      </c>
      <c r="I977" t="str">
        <f>IF(SUM('A3.2'!P995:T995)=5,'A3.2'!G995,"")</f>
        <v/>
      </c>
    </row>
    <row r="978" spans="1:9" x14ac:dyDescent="0.25">
      <c r="A978" t="str">
        <f>IF(SUM('A3.2'!P996:T996)=5,'Angaben KH-Standort'!$D$26,"")</f>
        <v/>
      </c>
      <c r="B978" t="str">
        <f>IF(SUM('A3.2'!P996:T996)=5,'Angaben KH-Standort'!$D$27,"")</f>
        <v/>
      </c>
      <c r="C978" t="str">
        <f>IF(SUM('A3.2'!P996:T996)=5,'Angaben KH-Standort'!$D$13,"")</f>
        <v/>
      </c>
      <c r="D978" t="str">
        <f>IF(SUM('A3.2'!P996:T996)=5,'A1'!$F991,"")</f>
        <v/>
      </c>
      <c r="E978" t="str">
        <f>IF(SUM('A3.2'!P996:T996)=5,'A3.2'!C996,"")</f>
        <v/>
      </c>
      <c r="F978" t="str">
        <f>IF(SUM('A3.2'!P996:T996)=5,'A3.2'!D996,"")</f>
        <v/>
      </c>
      <c r="G978" s="194" t="str">
        <f>IF(SUM('A3.2'!P996:T996)=5,'A3.2'!E996,"")</f>
        <v/>
      </c>
      <c r="H978" t="str">
        <f>IF(SUM('A3.2'!P996:T996)=5,'A3.2'!F996,"")</f>
        <v/>
      </c>
      <c r="I978" t="str">
        <f>IF(SUM('A3.2'!P996:T996)=5,'A3.2'!G996,"")</f>
        <v/>
      </c>
    </row>
    <row r="979" spans="1:9" x14ac:dyDescent="0.25">
      <c r="A979" t="str">
        <f>IF(SUM('A3.2'!P997:T997)=5,'Angaben KH-Standort'!$D$26,"")</f>
        <v/>
      </c>
      <c r="B979" t="str">
        <f>IF(SUM('A3.2'!P997:T997)=5,'Angaben KH-Standort'!$D$27,"")</f>
        <v/>
      </c>
      <c r="C979" t="str">
        <f>IF(SUM('A3.2'!P997:T997)=5,'Angaben KH-Standort'!$D$13,"")</f>
        <v/>
      </c>
      <c r="D979" t="str">
        <f>IF(SUM('A3.2'!P997:T997)=5,'A1'!$F992,"")</f>
        <v/>
      </c>
      <c r="E979" t="str">
        <f>IF(SUM('A3.2'!P997:T997)=5,'A3.2'!C997,"")</f>
        <v/>
      </c>
      <c r="F979" t="str">
        <f>IF(SUM('A3.2'!P997:T997)=5,'A3.2'!D997,"")</f>
        <v/>
      </c>
      <c r="G979" s="194" t="str">
        <f>IF(SUM('A3.2'!P997:T997)=5,'A3.2'!E997,"")</f>
        <v/>
      </c>
      <c r="H979" t="str">
        <f>IF(SUM('A3.2'!P997:T997)=5,'A3.2'!F997,"")</f>
        <v/>
      </c>
      <c r="I979" t="str">
        <f>IF(SUM('A3.2'!P997:T997)=5,'A3.2'!G997,"")</f>
        <v/>
      </c>
    </row>
    <row r="980" spans="1:9" x14ac:dyDescent="0.25">
      <c r="A980" t="str">
        <f>IF(SUM('A3.2'!P998:T998)=5,'Angaben KH-Standort'!$D$26,"")</f>
        <v/>
      </c>
      <c r="B980" t="str">
        <f>IF(SUM('A3.2'!P998:T998)=5,'Angaben KH-Standort'!$D$27,"")</f>
        <v/>
      </c>
      <c r="C980" t="str">
        <f>IF(SUM('A3.2'!P998:T998)=5,'Angaben KH-Standort'!$D$13,"")</f>
        <v/>
      </c>
      <c r="D980" t="str">
        <f>IF(SUM('A3.2'!P998:T998)=5,'A1'!$F993,"")</f>
        <v/>
      </c>
      <c r="E980" t="str">
        <f>IF(SUM('A3.2'!P998:T998)=5,'A3.2'!C998,"")</f>
        <v/>
      </c>
      <c r="F980" t="str">
        <f>IF(SUM('A3.2'!P998:T998)=5,'A3.2'!D998,"")</f>
        <v/>
      </c>
      <c r="G980" s="194" t="str">
        <f>IF(SUM('A3.2'!P998:T998)=5,'A3.2'!E998,"")</f>
        <v/>
      </c>
      <c r="H980" t="str">
        <f>IF(SUM('A3.2'!P998:T998)=5,'A3.2'!F998,"")</f>
        <v/>
      </c>
      <c r="I980" t="str">
        <f>IF(SUM('A3.2'!P998:T998)=5,'A3.2'!G998,"")</f>
        <v/>
      </c>
    </row>
    <row r="981" spans="1:9" x14ac:dyDescent="0.25">
      <c r="A981" t="str">
        <f>IF(SUM('A3.2'!P999:T999)=5,'Angaben KH-Standort'!$D$26,"")</f>
        <v/>
      </c>
      <c r="B981" t="str">
        <f>IF(SUM('A3.2'!P999:T999)=5,'Angaben KH-Standort'!$D$27,"")</f>
        <v/>
      </c>
      <c r="C981" t="str">
        <f>IF(SUM('A3.2'!P999:T999)=5,'Angaben KH-Standort'!$D$13,"")</f>
        <v/>
      </c>
      <c r="D981" t="str">
        <f>IF(SUM('A3.2'!P999:T999)=5,'A1'!$F994,"")</f>
        <v/>
      </c>
      <c r="E981" t="str">
        <f>IF(SUM('A3.2'!P999:T999)=5,'A3.2'!C999,"")</f>
        <v/>
      </c>
      <c r="F981" t="str">
        <f>IF(SUM('A3.2'!P999:T999)=5,'A3.2'!D999,"")</f>
        <v/>
      </c>
      <c r="G981" s="194" t="str">
        <f>IF(SUM('A3.2'!P999:T999)=5,'A3.2'!E999,"")</f>
        <v/>
      </c>
      <c r="H981" t="str">
        <f>IF(SUM('A3.2'!P999:T999)=5,'A3.2'!F999,"")</f>
        <v/>
      </c>
      <c r="I981" t="str">
        <f>IF(SUM('A3.2'!P999:T999)=5,'A3.2'!G999,"")</f>
        <v/>
      </c>
    </row>
    <row r="982" spans="1:9" x14ac:dyDescent="0.25">
      <c r="A982" t="str">
        <f>IF(SUM('A3.2'!P1000:T1000)=5,'Angaben KH-Standort'!$D$26,"")</f>
        <v/>
      </c>
      <c r="B982" t="str">
        <f>IF(SUM('A3.2'!P1000:T1000)=5,'Angaben KH-Standort'!$D$27,"")</f>
        <v/>
      </c>
      <c r="C982" t="str">
        <f>IF(SUM('A3.2'!P1000:T1000)=5,'Angaben KH-Standort'!$D$13,"")</f>
        <v/>
      </c>
      <c r="D982" t="str">
        <f>IF(SUM('A3.2'!P1000:T1000)=5,'A1'!$F995,"")</f>
        <v/>
      </c>
      <c r="E982" t="str">
        <f>IF(SUM('A3.2'!P1000:T1000)=5,'A3.2'!C1000,"")</f>
        <v/>
      </c>
      <c r="F982" t="str">
        <f>IF(SUM('A3.2'!P1000:T1000)=5,'A3.2'!D1000,"")</f>
        <v/>
      </c>
      <c r="G982" s="194" t="str">
        <f>IF(SUM('A3.2'!P1000:T1000)=5,'A3.2'!E1000,"")</f>
        <v/>
      </c>
      <c r="H982" t="str">
        <f>IF(SUM('A3.2'!P1000:T1000)=5,'A3.2'!F1000,"")</f>
        <v/>
      </c>
      <c r="I982" t="str">
        <f>IF(SUM('A3.2'!P1000:T1000)=5,'A3.2'!G1000,"")</f>
        <v/>
      </c>
    </row>
    <row r="983" spans="1:9" x14ac:dyDescent="0.25">
      <c r="A983" t="str">
        <f>IF(SUM('A3.2'!P1001:T1001)=5,'Angaben KH-Standort'!$D$26,"")</f>
        <v/>
      </c>
      <c r="B983" t="str">
        <f>IF(SUM('A3.2'!P1001:T1001)=5,'Angaben KH-Standort'!$D$27,"")</f>
        <v/>
      </c>
      <c r="C983" t="str">
        <f>IF(SUM('A3.2'!P1001:T1001)=5,'Angaben KH-Standort'!$D$13,"")</f>
        <v/>
      </c>
      <c r="D983" t="str">
        <f>IF(SUM('A3.2'!P1001:T1001)=5,'A1'!$F996,"")</f>
        <v/>
      </c>
      <c r="E983" t="str">
        <f>IF(SUM('A3.2'!P1001:T1001)=5,'A3.2'!C1001,"")</f>
        <v/>
      </c>
      <c r="F983" t="str">
        <f>IF(SUM('A3.2'!P1001:T1001)=5,'A3.2'!D1001,"")</f>
        <v/>
      </c>
      <c r="G983" s="194" t="str">
        <f>IF(SUM('A3.2'!P1001:T1001)=5,'A3.2'!E1001,"")</f>
        <v/>
      </c>
      <c r="H983" t="str">
        <f>IF(SUM('A3.2'!P1001:T1001)=5,'A3.2'!F1001,"")</f>
        <v/>
      </c>
      <c r="I983" t="str">
        <f>IF(SUM('A3.2'!P1001:T1001)=5,'A3.2'!G1001,"")</f>
        <v/>
      </c>
    </row>
    <row r="984" spans="1:9" x14ac:dyDescent="0.25">
      <c r="A984" t="str">
        <f>IF(SUM('A3.2'!P1002:T1002)=5,'Angaben KH-Standort'!$D$26,"")</f>
        <v/>
      </c>
      <c r="B984" t="str">
        <f>IF(SUM('A3.2'!P1002:T1002)=5,'Angaben KH-Standort'!$D$27,"")</f>
        <v/>
      </c>
      <c r="C984" t="str">
        <f>IF(SUM('A3.2'!P1002:T1002)=5,'Angaben KH-Standort'!$D$13,"")</f>
        <v/>
      </c>
      <c r="D984" t="str">
        <f>IF(SUM('A3.2'!P1002:T1002)=5,'A1'!$F997,"")</f>
        <v/>
      </c>
      <c r="E984" t="str">
        <f>IF(SUM('A3.2'!P1002:T1002)=5,'A3.2'!C1002,"")</f>
        <v/>
      </c>
      <c r="F984" t="str">
        <f>IF(SUM('A3.2'!P1002:T1002)=5,'A3.2'!D1002,"")</f>
        <v/>
      </c>
      <c r="G984" s="194" t="str">
        <f>IF(SUM('A3.2'!P1002:T1002)=5,'A3.2'!E1002,"")</f>
        <v/>
      </c>
      <c r="H984" t="str">
        <f>IF(SUM('A3.2'!P1002:T1002)=5,'A3.2'!F1002,"")</f>
        <v/>
      </c>
      <c r="I984" t="str">
        <f>IF(SUM('A3.2'!P1002:T1002)=5,'A3.2'!G1002,"")</f>
        <v/>
      </c>
    </row>
    <row r="985" spans="1:9" x14ac:dyDescent="0.25">
      <c r="A985" t="str">
        <f>IF(SUM('A3.2'!P1003:T1003)=5,'Angaben KH-Standort'!$D$26,"")</f>
        <v/>
      </c>
      <c r="B985" t="str">
        <f>IF(SUM('A3.2'!P1003:T1003)=5,'Angaben KH-Standort'!$D$27,"")</f>
        <v/>
      </c>
      <c r="C985" t="str">
        <f>IF(SUM('A3.2'!P1003:T1003)=5,'Angaben KH-Standort'!$D$13,"")</f>
        <v/>
      </c>
      <c r="D985" t="str">
        <f>IF(SUM('A3.2'!P1003:T1003)=5,'A1'!$F998,"")</f>
        <v/>
      </c>
      <c r="E985" t="str">
        <f>IF(SUM('A3.2'!P1003:T1003)=5,'A3.2'!C1003,"")</f>
        <v/>
      </c>
      <c r="F985" t="str">
        <f>IF(SUM('A3.2'!P1003:T1003)=5,'A3.2'!D1003,"")</f>
        <v/>
      </c>
      <c r="G985" s="194" t="str">
        <f>IF(SUM('A3.2'!P1003:T1003)=5,'A3.2'!E1003,"")</f>
        <v/>
      </c>
      <c r="H985" t="str">
        <f>IF(SUM('A3.2'!P1003:T1003)=5,'A3.2'!F1003,"")</f>
        <v/>
      </c>
      <c r="I985" t="str">
        <f>IF(SUM('A3.2'!P1003:T1003)=5,'A3.2'!G1003,"")</f>
        <v/>
      </c>
    </row>
    <row r="986" spans="1:9" x14ac:dyDescent="0.25">
      <c r="A986" t="str">
        <f>IF(SUM('A3.2'!P1004:T1004)=5,'Angaben KH-Standort'!$D$26,"")</f>
        <v/>
      </c>
      <c r="B986" t="str">
        <f>IF(SUM('A3.2'!P1004:T1004)=5,'Angaben KH-Standort'!$D$27,"")</f>
        <v/>
      </c>
      <c r="C986" t="str">
        <f>IF(SUM('A3.2'!P1004:T1004)=5,'Angaben KH-Standort'!$D$13,"")</f>
        <v/>
      </c>
      <c r="D986" t="str">
        <f>IF(SUM('A3.2'!P1004:T1004)=5,'A1'!$F999,"")</f>
        <v/>
      </c>
      <c r="E986" t="str">
        <f>IF(SUM('A3.2'!P1004:T1004)=5,'A3.2'!C1004,"")</f>
        <v/>
      </c>
      <c r="F986" t="str">
        <f>IF(SUM('A3.2'!P1004:T1004)=5,'A3.2'!D1004,"")</f>
        <v/>
      </c>
      <c r="G986" s="194" t="str">
        <f>IF(SUM('A3.2'!P1004:T1004)=5,'A3.2'!E1004,"")</f>
        <v/>
      </c>
      <c r="H986" t="str">
        <f>IF(SUM('A3.2'!P1004:T1004)=5,'A3.2'!F1004,"")</f>
        <v/>
      </c>
      <c r="I986" t="str">
        <f>IF(SUM('A3.2'!P1004:T1004)=5,'A3.2'!G1004,"")</f>
        <v/>
      </c>
    </row>
    <row r="987" spans="1:9" x14ac:dyDescent="0.25">
      <c r="A987" t="str">
        <f>IF(SUM('A3.2'!P1005:T1005)=5,'Angaben KH-Standort'!$D$26,"")</f>
        <v/>
      </c>
      <c r="B987" t="str">
        <f>IF(SUM('A3.2'!P1005:T1005)=5,'Angaben KH-Standort'!$D$27,"")</f>
        <v/>
      </c>
      <c r="C987" t="str">
        <f>IF(SUM('A3.2'!P1005:T1005)=5,'Angaben KH-Standort'!$D$13,"")</f>
        <v/>
      </c>
      <c r="D987" t="str">
        <f>IF(SUM('A3.2'!P1005:T1005)=5,'A1'!$F1000,"")</f>
        <v/>
      </c>
      <c r="E987" t="str">
        <f>IF(SUM('A3.2'!P1005:T1005)=5,'A3.2'!C1005,"")</f>
        <v/>
      </c>
      <c r="F987" t="str">
        <f>IF(SUM('A3.2'!P1005:T1005)=5,'A3.2'!D1005,"")</f>
        <v/>
      </c>
      <c r="G987" s="194" t="str">
        <f>IF(SUM('A3.2'!P1005:T1005)=5,'A3.2'!E1005,"")</f>
        <v/>
      </c>
      <c r="H987" t="str">
        <f>IF(SUM('A3.2'!P1005:T1005)=5,'A3.2'!F1005,"")</f>
        <v/>
      </c>
      <c r="I987" t="str">
        <f>IF(SUM('A3.2'!P1005:T1005)=5,'A3.2'!G1005,"")</f>
        <v/>
      </c>
    </row>
    <row r="988" spans="1:9" x14ac:dyDescent="0.25">
      <c r="A988" t="str">
        <f>IF(SUM('A3.2'!P1006:T1006)=5,'Angaben KH-Standort'!$D$26,"")</f>
        <v/>
      </c>
      <c r="B988" t="str">
        <f>IF(SUM('A3.2'!P1006:T1006)=5,'Angaben KH-Standort'!$D$27,"")</f>
        <v/>
      </c>
      <c r="C988" t="str">
        <f>IF(SUM('A3.2'!P1006:T1006)=5,'Angaben KH-Standort'!$D$13,"")</f>
        <v/>
      </c>
      <c r="D988" t="str">
        <f>IF(SUM('A3.2'!P1006:T1006)=5,'A1'!$F1001,"")</f>
        <v/>
      </c>
      <c r="E988" t="str">
        <f>IF(SUM('A3.2'!P1006:T1006)=5,'A3.2'!C1006,"")</f>
        <v/>
      </c>
      <c r="F988" t="str">
        <f>IF(SUM('A3.2'!P1006:T1006)=5,'A3.2'!D1006,"")</f>
        <v/>
      </c>
      <c r="G988" s="194" t="str">
        <f>IF(SUM('A3.2'!P1006:T1006)=5,'A3.2'!E1006,"")</f>
        <v/>
      </c>
      <c r="H988" t="str">
        <f>IF(SUM('A3.2'!P1006:T1006)=5,'A3.2'!F1006,"")</f>
        <v/>
      </c>
      <c r="I988" t="str">
        <f>IF(SUM('A3.2'!P1006:T1006)=5,'A3.2'!G1006,"")</f>
        <v/>
      </c>
    </row>
    <row r="989" spans="1:9" x14ac:dyDescent="0.25">
      <c r="A989" t="str">
        <f>IF(SUM('A3.2'!P1007:T1007)=5,'Angaben KH-Standort'!$D$26,"")</f>
        <v/>
      </c>
      <c r="B989" t="str">
        <f>IF(SUM('A3.2'!P1007:T1007)=5,'Angaben KH-Standort'!$D$27,"")</f>
        <v/>
      </c>
      <c r="C989" t="str">
        <f>IF(SUM('A3.2'!P1007:T1007)=5,'Angaben KH-Standort'!$D$13,"")</f>
        <v/>
      </c>
      <c r="D989" t="str">
        <f>IF(SUM('A3.2'!P1007:T1007)=5,'A1'!$F1002,"")</f>
        <v/>
      </c>
      <c r="E989" t="str">
        <f>IF(SUM('A3.2'!P1007:T1007)=5,'A3.2'!C1007,"")</f>
        <v/>
      </c>
      <c r="F989" t="str">
        <f>IF(SUM('A3.2'!P1007:T1007)=5,'A3.2'!D1007,"")</f>
        <v/>
      </c>
      <c r="G989" s="194" t="str">
        <f>IF(SUM('A3.2'!P1007:T1007)=5,'A3.2'!E1007,"")</f>
        <v/>
      </c>
      <c r="H989" t="str">
        <f>IF(SUM('A3.2'!P1007:T1007)=5,'A3.2'!F1007,"")</f>
        <v/>
      </c>
      <c r="I989" t="str">
        <f>IF(SUM('A3.2'!P1007:T1007)=5,'A3.2'!G1007,"")</f>
        <v/>
      </c>
    </row>
    <row r="990" spans="1:9" x14ac:dyDescent="0.25">
      <c r="A990" t="str">
        <f>IF(SUM('A3.2'!P1008:T1008)=5,'Angaben KH-Standort'!$D$26,"")</f>
        <v/>
      </c>
      <c r="B990" t="str">
        <f>IF(SUM('A3.2'!P1008:T1008)=5,'Angaben KH-Standort'!$D$27,"")</f>
        <v/>
      </c>
      <c r="C990" t="str">
        <f>IF(SUM('A3.2'!P1008:T1008)=5,'Angaben KH-Standort'!$D$13,"")</f>
        <v/>
      </c>
      <c r="D990" t="str">
        <f>IF(SUM('A3.2'!P1008:T1008)=5,'A1'!$F1003,"")</f>
        <v/>
      </c>
      <c r="E990" t="str">
        <f>IF(SUM('A3.2'!P1008:T1008)=5,'A3.2'!C1008,"")</f>
        <v/>
      </c>
      <c r="F990" t="str">
        <f>IF(SUM('A3.2'!P1008:T1008)=5,'A3.2'!D1008,"")</f>
        <v/>
      </c>
      <c r="G990" s="194" t="str">
        <f>IF(SUM('A3.2'!P1008:T1008)=5,'A3.2'!E1008,"")</f>
        <v/>
      </c>
      <c r="H990" t="str">
        <f>IF(SUM('A3.2'!P1008:T1008)=5,'A3.2'!F1008,"")</f>
        <v/>
      </c>
      <c r="I990" t="str">
        <f>IF(SUM('A3.2'!P1008:T1008)=5,'A3.2'!G1008,"")</f>
        <v/>
      </c>
    </row>
    <row r="991" spans="1:9" x14ac:dyDescent="0.25">
      <c r="A991" t="str">
        <f>IF(SUM('A3.2'!P1009:T1009)=5,'Angaben KH-Standort'!$D$26,"")</f>
        <v/>
      </c>
      <c r="B991" t="str">
        <f>IF(SUM('A3.2'!P1009:T1009)=5,'Angaben KH-Standort'!$D$27,"")</f>
        <v/>
      </c>
      <c r="C991" t="str">
        <f>IF(SUM('A3.2'!P1009:T1009)=5,'Angaben KH-Standort'!$D$13,"")</f>
        <v/>
      </c>
      <c r="D991" t="str">
        <f>IF(SUM('A3.2'!P1009:T1009)=5,'A1'!$F1004,"")</f>
        <v/>
      </c>
      <c r="E991" t="str">
        <f>IF(SUM('A3.2'!P1009:T1009)=5,'A3.2'!C1009,"")</f>
        <v/>
      </c>
      <c r="F991" t="str">
        <f>IF(SUM('A3.2'!P1009:T1009)=5,'A3.2'!D1009,"")</f>
        <v/>
      </c>
      <c r="G991" s="194" t="str">
        <f>IF(SUM('A3.2'!P1009:T1009)=5,'A3.2'!E1009,"")</f>
        <v/>
      </c>
      <c r="H991" t="str">
        <f>IF(SUM('A3.2'!P1009:T1009)=5,'A3.2'!F1009,"")</f>
        <v/>
      </c>
      <c r="I991" t="str">
        <f>IF(SUM('A3.2'!P1009:T1009)=5,'A3.2'!G1009,"")</f>
        <v/>
      </c>
    </row>
    <row r="992" spans="1:9" x14ac:dyDescent="0.25">
      <c r="A992" t="str">
        <f>IF(SUM('A3.2'!P1010:T1010)=5,'Angaben KH-Standort'!$D$26,"")</f>
        <v/>
      </c>
      <c r="B992" t="str">
        <f>IF(SUM('A3.2'!P1010:T1010)=5,'Angaben KH-Standort'!$D$27,"")</f>
        <v/>
      </c>
      <c r="C992" t="str">
        <f>IF(SUM('A3.2'!P1010:T1010)=5,'Angaben KH-Standort'!$D$13,"")</f>
        <v/>
      </c>
      <c r="D992" t="str">
        <f>IF(SUM('A3.2'!P1010:T1010)=5,'A1'!$F1005,"")</f>
        <v/>
      </c>
      <c r="E992" t="str">
        <f>IF(SUM('A3.2'!P1010:T1010)=5,'A3.2'!C1010,"")</f>
        <v/>
      </c>
      <c r="F992" t="str">
        <f>IF(SUM('A3.2'!P1010:T1010)=5,'A3.2'!D1010,"")</f>
        <v/>
      </c>
      <c r="G992" s="194" t="str">
        <f>IF(SUM('A3.2'!P1010:T1010)=5,'A3.2'!E1010,"")</f>
        <v/>
      </c>
      <c r="H992" t="str">
        <f>IF(SUM('A3.2'!P1010:T1010)=5,'A3.2'!F1010,"")</f>
        <v/>
      </c>
      <c r="I992" t="str">
        <f>IF(SUM('A3.2'!P1010:T1010)=5,'A3.2'!G1010,"")</f>
        <v/>
      </c>
    </row>
    <row r="993" spans="1:9" x14ac:dyDescent="0.25">
      <c r="A993" t="str">
        <f>IF(SUM('A3.2'!P1011:T1011)=5,'Angaben KH-Standort'!$D$26,"")</f>
        <v/>
      </c>
      <c r="B993" t="str">
        <f>IF(SUM('A3.2'!P1011:T1011)=5,'Angaben KH-Standort'!$D$27,"")</f>
        <v/>
      </c>
      <c r="C993" t="str">
        <f>IF(SUM('A3.2'!P1011:T1011)=5,'Angaben KH-Standort'!$D$13,"")</f>
        <v/>
      </c>
      <c r="D993" t="str">
        <f>IF(SUM('A3.2'!P1011:T1011)=5,'A1'!$F1006,"")</f>
        <v/>
      </c>
      <c r="E993" t="str">
        <f>IF(SUM('A3.2'!P1011:T1011)=5,'A3.2'!C1011,"")</f>
        <v/>
      </c>
      <c r="F993" t="str">
        <f>IF(SUM('A3.2'!P1011:T1011)=5,'A3.2'!D1011,"")</f>
        <v/>
      </c>
      <c r="G993" s="194" t="str">
        <f>IF(SUM('A3.2'!P1011:T1011)=5,'A3.2'!E1011,"")</f>
        <v/>
      </c>
      <c r="H993" t="str">
        <f>IF(SUM('A3.2'!P1011:T1011)=5,'A3.2'!F1011,"")</f>
        <v/>
      </c>
      <c r="I993" t="str">
        <f>IF(SUM('A3.2'!P1011:T1011)=5,'A3.2'!G1011,"")</f>
        <v/>
      </c>
    </row>
    <row r="994" spans="1:9" x14ac:dyDescent="0.25">
      <c r="A994" t="str">
        <f>IF(SUM('A3.2'!P1012:T1012)=5,'Angaben KH-Standort'!$D$26,"")</f>
        <v/>
      </c>
      <c r="B994" t="str">
        <f>IF(SUM('A3.2'!P1012:T1012)=5,'Angaben KH-Standort'!$D$27,"")</f>
        <v/>
      </c>
      <c r="C994" t="str">
        <f>IF(SUM('A3.2'!P1012:T1012)=5,'Angaben KH-Standort'!$D$13,"")</f>
        <v/>
      </c>
      <c r="D994" t="str">
        <f>IF(SUM('A3.2'!P1012:T1012)=5,'A1'!$F1007,"")</f>
        <v/>
      </c>
      <c r="E994" t="str">
        <f>IF(SUM('A3.2'!P1012:T1012)=5,'A3.2'!C1012,"")</f>
        <v/>
      </c>
      <c r="F994" t="str">
        <f>IF(SUM('A3.2'!P1012:T1012)=5,'A3.2'!D1012,"")</f>
        <v/>
      </c>
      <c r="G994" s="194" t="str">
        <f>IF(SUM('A3.2'!P1012:T1012)=5,'A3.2'!E1012,"")</f>
        <v/>
      </c>
      <c r="H994" t="str">
        <f>IF(SUM('A3.2'!P1012:T1012)=5,'A3.2'!F1012,"")</f>
        <v/>
      </c>
      <c r="I994" t="str">
        <f>IF(SUM('A3.2'!P1012:T1012)=5,'A3.2'!G1012,"")</f>
        <v/>
      </c>
    </row>
    <row r="995" spans="1:9" x14ac:dyDescent="0.25">
      <c r="A995" t="str">
        <f>IF(SUM('A3.2'!P1013:T1013)=5,'Angaben KH-Standort'!$D$26,"")</f>
        <v/>
      </c>
      <c r="B995" t="str">
        <f>IF(SUM('A3.2'!P1013:T1013)=5,'Angaben KH-Standort'!$D$27,"")</f>
        <v/>
      </c>
      <c r="C995" t="str">
        <f>IF(SUM('A3.2'!P1013:T1013)=5,'Angaben KH-Standort'!$D$13,"")</f>
        <v/>
      </c>
      <c r="D995" t="str">
        <f>IF(SUM('A3.2'!P1013:T1013)=5,'A1'!$F1008,"")</f>
        <v/>
      </c>
      <c r="E995" t="str">
        <f>IF(SUM('A3.2'!P1013:T1013)=5,'A3.2'!C1013,"")</f>
        <v/>
      </c>
      <c r="F995" t="str">
        <f>IF(SUM('A3.2'!P1013:T1013)=5,'A3.2'!D1013,"")</f>
        <v/>
      </c>
      <c r="G995" s="194" t="str">
        <f>IF(SUM('A3.2'!P1013:T1013)=5,'A3.2'!E1013,"")</f>
        <v/>
      </c>
      <c r="H995" t="str">
        <f>IF(SUM('A3.2'!P1013:T1013)=5,'A3.2'!F1013,"")</f>
        <v/>
      </c>
      <c r="I995" t="str">
        <f>IF(SUM('A3.2'!P1013:T1013)=5,'A3.2'!G1013,"")</f>
        <v/>
      </c>
    </row>
    <row r="996" spans="1:9" x14ac:dyDescent="0.25">
      <c r="A996" t="str">
        <f>IF(SUM('A3.2'!P1014:T1014)=5,'Angaben KH-Standort'!$D$26,"")</f>
        <v/>
      </c>
      <c r="B996" t="str">
        <f>IF(SUM('A3.2'!P1014:T1014)=5,'Angaben KH-Standort'!$D$27,"")</f>
        <v/>
      </c>
      <c r="C996" t="str">
        <f>IF(SUM('A3.2'!P1014:T1014)=5,'Angaben KH-Standort'!$D$13,"")</f>
        <v/>
      </c>
      <c r="D996" t="str">
        <f>IF(SUM('A3.2'!P1014:T1014)=5,'A1'!$F1009,"")</f>
        <v/>
      </c>
      <c r="E996" t="str">
        <f>IF(SUM('A3.2'!P1014:T1014)=5,'A3.2'!C1014,"")</f>
        <v/>
      </c>
      <c r="F996" t="str">
        <f>IF(SUM('A3.2'!P1014:T1014)=5,'A3.2'!D1014,"")</f>
        <v/>
      </c>
      <c r="G996" s="194" t="str">
        <f>IF(SUM('A3.2'!P1014:T1014)=5,'A3.2'!E1014,"")</f>
        <v/>
      </c>
      <c r="H996" t="str">
        <f>IF(SUM('A3.2'!P1014:T1014)=5,'A3.2'!F1014,"")</f>
        <v/>
      </c>
      <c r="I996" t="str">
        <f>IF(SUM('A3.2'!P1014:T1014)=5,'A3.2'!G1014,"")</f>
        <v/>
      </c>
    </row>
    <row r="997" spans="1:9" x14ac:dyDescent="0.25">
      <c r="A997" t="str">
        <f>IF(SUM('A3.2'!P1015:T1015)=5,'Angaben KH-Standort'!$D$26,"")</f>
        <v/>
      </c>
      <c r="B997" t="str">
        <f>IF(SUM('A3.2'!P1015:T1015)=5,'Angaben KH-Standort'!$D$27,"")</f>
        <v/>
      </c>
      <c r="C997" t="str">
        <f>IF(SUM('A3.2'!P1015:T1015)=5,'Angaben KH-Standort'!$D$13,"")</f>
        <v/>
      </c>
      <c r="D997" t="str">
        <f>IF(SUM('A3.2'!P1015:T1015)=5,'A1'!$F1010,"")</f>
        <v/>
      </c>
      <c r="E997" t="str">
        <f>IF(SUM('A3.2'!P1015:T1015)=5,'A3.2'!C1015,"")</f>
        <v/>
      </c>
      <c r="F997" t="str">
        <f>IF(SUM('A3.2'!P1015:T1015)=5,'A3.2'!D1015,"")</f>
        <v/>
      </c>
      <c r="G997" s="194" t="str">
        <f>IF(SUM('A3.2'!P1015:T1015)=5,'A3.2'!E1015,"")</f>
        <v/>
      </c>
      <c r="H997" t="str">
        <f>IF(SUM('A3.2'!P1015:T1015)=5,'A3.2'!F1015,"")</f>
        <v/>
      </c>
      <c r="I997" t="str">
        <f>IF(SUM('A3.2'!P1015:T1015)=5,'A3.2'!G1015,"")</f>
        <v/>
      </c>
    </row>
    <row r="998" spans="1:9" x14ac:dyDescent="0.25">
      <c r="A998" t="str">
        <f>IF(SUM('A3.2'!P1016:T1016)=5,'Angaben KH-Standort'!$D$26,"")</f>
        <v/>
      </c>
      <c r="B998" t="str">
        <f>IF(SUM('A3.2'!P1016:T1016)=5,'Angaben KH-Standort'!$D$27,"")</f>
        <v/>
      </c>
      <c r="C998" t="str">
        <f>IF(SUM('A3.2'!P1016:T1016)=5,'Angaben KH-Standort'!$D$13,"")</f>
        <v/>
      </c>
      <c r="D998" t="str">
        <f>IF(SUM('A3.2'!P1016:T1016)=5,'A1'!$F1011,"")</f>
        <v/>
      </c>
      <c r="E998" t="str">
        <f>IF(SUM('A3.2'!P1016:T1016)=5,'A3.2'!C1016,"")</f>
        <v/>
      </c>
      <c r="F998" t="str">
        <f>IF(SUM('A3.2'!P1016:T1016)=5,'A3.2'!D1016,"")</f>
        <v/>
      </c>
      <c r="G998" s="194" t="str">
        <f>IF(SUM('A3.2'!P1016:T1016)=5,'A3.2'!E1016,"")</f>
        <v/>
      </c>
      <c r="H998" t="str">
        <f>IF(SUM('A3.2'!P1016:T1016)=5,'A3.2'!F1016,"")</f>
        <v/>
      </c>
      <c r="I998" t="str">
        <f>IF(SUM('A3.2'!P1016:T1016)=5,'A3.2'!G1016,"")</f>
        <v/>
      </c>
    </row>
    <row r="999" spans="1:9" x14ac:dyDescent="0.25">
      <c r="A999" t="str">
        <f>IF(SUM('A3.2'!P1017:T1017)=5,'Angaben KH-Standort'!$D$26,"")</f>
        <v/>
      </c>
      <c r="B999" t="str">
        <f>IF(SUM('A3.2'!P1017:T1017)=5,'Angaben KH-Standort'!$D$27,"")</f>
        <v/>
      </c>
      <c r="C999" t="str">
        <f>IF(SUM('A3.2'!P1017:T1017)=5,'Angaben KH-Standort'!$D$13,"")</f>
        <v/>
      </c>
      <c r="D999" t="str">
        <f>IF(SUM('A3.2'!P1017:T1017)=5,'A1'!$F1012,"")</f>
        <v/>
      </c>
      <c r="E999" t="str">
        <f>IF(SUM('A3.2'!P1017:T1017)=5,'A3.2'!C1017,"")</f>
        <v/>
      </c>
      <c r="F999" t="str">
        <f>IF(SUM('A3.2'!P1017:T1017)=5,'A3.2'!D1017,"")</f>
        <v/>
      </c>
      <c r="G999" s="194" t="str">
        <f>IF(SUM('A3.2'!P1017:T1017)=5,'A3.2'!E1017,"")</f>
        <v/>
      </c>
      <c r="H999" t="str">
        <f>IF(SUM('A3.2'!P1017:T1017)=5,'A3.2'!F1017,"")</f>
        <v/>
      </c>
      <c r="I999" t="str">
        <f>IF(SUM('A3.2'!P1017:T1017)=5,'A3.2'!G1017,"")</f>
        <v/>
      </c>
    </row>
    <row r="1000" spans="1:9" x14ac:dyDescent="0.25">
      <c r="A1000" t="str">
        <f>IF(SUM('A3.2'!P1018:T1018)=5,'Angaben KH-Standort'!$D$26,"")</f>
        <v/>
      </c>
      <c r="B1000" t="str">
        <f>IF(SUM('A3.2'!P1018:T1018)=5,'Angaben KH-Standort'!$D$27,"")</f>
        <v/>
      </c>
      <c r="C1000" t="str">
        <f>IF(SUM('A3.2'!P1018:T1018)=5,'Angaben KH-Standort'!$D$13,"")</f>
        <v/>
      </c>
      <c r="D1000" t="str">
        <f>IF(SUM('A3.2'!P1018:T1018)=5,'A1'!$F1013,"")</f>
        <v/>
      </c>
      <c r="E1000" t="str">
        <f>IF(SUM('A3.2'!P1018:T1018)=5,'A3.2'!C1018,"")</f>
        <v/>
      </c>
      <c r="F1000" t="str">
        <f>IF(SUM('A3.2'!P1018:T1018)=5,'A3.2'!D1018,"")</f>
        <v/>
      </c>
      <c r="G1000" s="194" t="str">
        <f>IF(SUM('A3.2'!P1018:T1018)=5,'A3.2'!E1018,"")</f>
        <v/>
      </c>
      <c r="H1000" t="str">
        <f>IF(SUM('A3.2'!P1018:T1018)=5,'A3.2'!F1018,"")</f>
        <v/>
      </c>
      <c r="I1000" t="str">
        <f>IF(SUM('A3.2'!P1018:T1018)=5,'A3.2'!G1018,"")</f>
        <v/>
      </c>
    </row>
    <row r="1001" spans="1:9" x14ac:dyDescent="0.25">
      <c r="A1001" t="str">
        <f>IF(SUM('A3.2'!P1019:T1019)=5,'Angaben KH-Standort'!$D$26,"")</f>
        <v/>
      </c>
      <c r="B1001" t="str">
        <f>IF(SUM('A3.2'!P1019:T1019)=5,'Angaben KH-Standort'!$D$27,"")</f>
        <v/>
      </c>
      <c r="C1001" t="str">
        <f>IF(SUM('A3.2'!P1019:T1019)=5,'Angaben KH-Standort'!$D$13,"")</f>
        <v/>
      </c>
      <c r="D1001" t="str">
        <f>IF(SUM('A3.2'!P1019:T1019)=5,'A1'!$F1014,"")</f>
        <v/>
      </c>
      <c r="E1001" t="str">
        <f>IF(SUM('A3.2'!P1019:T1019)=5,'A3.2'!C1019,"")</f>
        <v/>
      </c>
      <c r="F1001" t="str">
        <f>IF(SUM('A3.2'!P1019:T1019)=5,'A3.2'!D1019,"")</f>
        <v/>
      </c>
      <c r="G1001" s="194" t="str">
        <f>IF(SUM('A3.2'!P1019:T1019)=5,'A3.2'!E1019,"")</f>
        <v/>
      </c>
      <c r="H1001" t="str">
        <f>IF(SUM('A3.2'!P1019:T1019)=5,'A3.2'!F1019,"")</f>
        <v/>
      </c>
      <c r="I1001" t="str">
        <f>IF(SUM('A3.2'!P1019:T1019)=5,'A3.2'!G1019,"")</f>
        <v/>
      </c>
    </row>
    <row r="1002" spans="1:9" x14ac:dyDescent="0.25">
      <c r="A1002" t="str">
        <f>IF(SUM('A3.2'!P1020:T1020)=5,'Angaben KH-Standort'!$D$26,"")</f>
        <v/>
      </c>
      <c r="B1002" t="str">
        <f>IF(SUM('A3.2'!P1020:T1020)=5,'Angaben KH-Standort'!$D$27,"")</f>
        <v/>
      </c>
      <c r="C1002" t="str">
        <f>IF(SUM('A3.2'!P1020:T1020)=5,'Angaben KH-Standort'!$D$13,"")</f>
        <v/>
      </c>
      <c r="D1002" t="str">
        <f>IF(SUM('A3.2'!P1020:T1020)=5,'A1'!$F1015,"")</f>
        <v/>
      </c>
      <c r="E1002" t="str">
        <f>IF(SUM('A3.2'!P1020:T1020)=5,'A3.2'!C1020,"")</f>
        <v/>
      </c>
      <c r="F1002" t="str">
        <f>IF(SUM('A3.2'!P1020:T1020)=5,'A3.2'!D1020,"")</f>
        <v/>
      </c>
      <c r="G1002" s="194" t="str">
        <f>IF(SUM('A3.2'!P1020:T1020)=5,'A3.2'!E1020,"")</f>
        <v/>
      </c>
      <c r="H1002" t="str">
        <f>IF(SUM('A3.2'!P1020:T1020)=5,'A3.2'!F1020,"")</f>
        <v/>
      </c>
      <c r="I1002" t="str">
        <f>IF(SUM('A3.2'!P1020:T1020)=5,'A3.2'!G1020,"")</f>
        <v/>
      </c>
    </row>
    <row r="1003" spans="1:9" x14ac:dyDescent="0.25">
      <c r="A1003" t="str">
        <f>IF(SUM('A3.2'!P1021:T1021)=5,'Angaben KH-Standort'!$D$26,"")</f>
        <v/>
      </c>
      <c r="B1003" t="str">
        <f>IF(SUM('A3.2'!P1021:T1021)=5,'Angaben KH-Standort'!$D$27,"")</f>
        <v/>
      </c>
      <c r="C1003" t="str">
        <f>IF(SUM('A3.2'!P1021:T1021)=5,'Angaben KH-Standort'!$D$13,"")</f>
        <v/>
      </c>
      <c r="D1003" t="str">
        <f>IF(SUM('A3.2'!P1021:T1021)=5,'A1'!$F1016,"")</f>
        <v/>
      </c>
      <c r="E1003" t="str">
        <f>IF(SUM('A3.2'!P1021:T1021)=5,'A3.2'!C1021,"")</f>
        <v/>
      </c>
      <c r="F1003" t="str">
        <f>IF(SUM('A3.2'!P1021:T1021)=5,'A3.2'!D1021,"")</f>
        <v/>
      </c>
      <c r="G1003" s="194" t="str">
        <f>IF(SUM('A3.2'!P1021:T1021)=5,'A3.2'!E1021,"")</f>
        <v/>
      </c>
      <c r="H1003" t="str">
        <f>IF(SUM('A3.2'!P1021:T1021)=5,'A3.2'!F1021,"")</f>
        <v/>
      </c>
      <c r="I1003" t="str">
        <f>IF(SUM('A3.2'!P1021:T1021)=5,'A3.2'!G1021,"")</f>
        <v/>
      </c>
    </row>
    <row r="1004" spans="1:9" x14ac:dyDescent="0.25">
      <c r="A1004" t="str">
        <f>IF(SUM('A3.2'!P1022:T1022)=5,'Angaben KH-Standort'!$D$26,"")</f>
        <v/>
      </c>
      <c r="B1004" t="str">
        <f>IF(SUM('A3.2'!P1022:T1022)=5,'Angaben KH-Standort'!$D$27,"")</f>
        <v/>
      </c>
      <c r="C1004" t="str">
        <f>IF(SUM('A3.2'!P1022:T1022)=5,'Angaben KH-Standort'!$D$13,"")</f>
        <v/>
      </c>
      <c r="D1004" t="str">
        <f>IF(SUM('A3.2'!P1022:T1022)=5,'A1'!$F1017,"")</f>
        <v/>
      </c>
      <c r="E1004" t="str">
        <f>IF(SUM('A3.2'!P1022:T1022)=5,'A3.2'!C1022,"")</f>
        <v/>
      </c>
      <c r="F1004" t="str">
        <f>IF(SUM('A3.2'!P1022:T1022)=5,'A3.2'!D1022,"")</f>
        <v/>
      </c>
      <c r="G1004" s="194" t="str">
        <f>IF(SUM('A3.2'!P1022:T1022)=5,'A3.2'!E1022,"")</f>
        <v/>
      </c>
      <c r="H1004" t="str">
        <f>IF(SUM('A3.2'!P1022:T1022)=5,'A3.2'!F1022,"")</f>
        <v/>
      </c>
      <c r="I1004" t="str">
        <f>IF(SUM('A3.2'!P1022:T1022)=5,'A3.2'!G1022,"")</f>
        <v/>
      </c>
    </row>
    <row r="1005" spans="1:9" x14ac:dyDescent="0.25">
      <c r="A1005" t="str">
        <f>IF(SUM('A3.2'!P1023:T1023)=5,'Angaben KH-Standort'!$D$26,"")</f>
        <v/>
      </c>
      <c r="B1005" t="str">
        <f>IF(SUM('A3.2'!P1023:T1023)=5,'Angaben KH-Standort'!$D$27,"")</f>
        <v/>
      </c>
      <c r="C1005" t="str">
        <f>IF(SUM('A3.2'!P1023:T1023)=5,'Angaben KH-Standort'!$D$13,"")</f>
        <v/>
      </c>
      <c r="D1005" t="str">
        <f>IF(SUM('A3.2'!P1023:T1023)=5,'A1'!$F1018,"")</f>
        <v/>
      </c>
      <c r="E1005" t="str">
        <f>IF(SUM('A3.2'!P1023:T1023)=5,'A3.2'!C1023,"")</f>
        <v/>
      </c>
      <c r="F1005" t="str">
        <f>IF(SUM('A3.2'!P1023:T1023)=5,'A3.2'!D1023,"")</f>
        <v/>
      </c>
      <c r="G1005" s="194" t="str">
        <f>IF(SUM('A3.2'!P1023:T1023)=5,'A3.2'!E1023,"")</f>
        <v/>
      </c>
      <c r="H1005" t="str">
        <f>IF(SUM('A3.2'!P1023:T1023)=5,'A3.2'!F1023,"")</f>
        <v/>
      </c>
      <c r="I1005" t="str">
        <f>IF(SUM('A3.2'!P1023:T1023)=5,'A3.2'!G1023,"")</f>
        <v/>
      </c>
    </row>
    <row r="1006" spans="1:9" x14ac:dyDescent="0.25">
      <c r="A1006" t="str">
        <f>IF(SUM('A3.2'!P1024:T1024)=5,'Angaben KH-Standort'!$D$26,"")</f>
        <v/>
      </c>
      <c r="B1006" t="str">
        <f>IF(SUM('A3.2'!P1024:T1024)=5,'Angaben KH-Standort'!$D$27,"")</f>
        <v/>
      </c>
      <c r="C1006" t="str">
        <f>IF(SUM('A3.2'!P1024:T1024)=5,'Angaben KH-Standort'!$D$13,"")</f>
        <v/>
      </c>
      <c r="D1006" t="str">
        <f>IF(SUM('A3.2'!P1024:T1024)=5,'A1'!$F1019,"")</f>
        <v/>
      </c>
      <c r="E1006" t="str">
        <f>IF(SUM('A3.2'!P1024:T1024)=5,'A3.2'!C1024,"")</f>
        <v/>
      </c>
      <c r="F1006" t="str">
        <f>IF(SUM('A3.2'!P1024:T1024)=5,'A3.2'!D1024,"")</f>
        <v/>
      </c>
      <c r="G1006" s="194" t="str">
        <f>IF(SUM('A3.2'!P1024:T1024)=5,'A3.2'!E1024,"")</f>
        <v/>
      </c>
      <c r="H1006" t="str">
        <f>IF(SUM('A3.2'!P1024:T1024)=5,'A3.2'!F1024,"")</f>
        <v/>
      </c>
      <c r="I1006" t="str">
        <f>IF(SUM('A3.2'!P1024:T1024)=5,'A3.2'!G1024,"")</f>
        <v/>
      </c>
    </row>
    <row r="1007" spans="1:9" x14ac:dyDescent="0.25">
      <c r="A1007" t="str">
        <f>IF(SUM('A3.2'!P1025:T1025)=5,'Angaben KH-Standort'!$D$26,"")</f>
        <v/>
      </c>
      <c r="B1007" t="str">
        <f>IF(SUM('A3.2'!P1025:T1025)=5,'Angaben KH-Standort'!$D$27,"")</f>
        <v/>
      </c>
      <c r="C1007" t="str">
        <f>IF(SUM('A3.2'!P1025:T1025)=5,'Angaben KH-Standort'!$D$13,"")</f>
        <v/>
      </c>
      <c r="D1007" t="str">
        <f>IF(SUM('A3.2'!P1025:T1025)=5,'A1'!$F1020,"")</f>
        <v/>
      </c>
      <c r="E1007" t="str">
        <f>IF(SUM('A3.2'!P1025:T1025)=5,'A3.2'!C1025,"")</f>
        <v/>
      </c>
      <c r="F1007" t="str">
        <f>IF(SUM('A3.2'!P1025:T1025)=5,'A3.2'!D1025,"")</f>
        <v/>
      </c>
      <c r="G1007" s="194" t="str">
        <f>IF(SUM('A3.2'!P1025:T1025)=5,'A3.2'!E1025,"")</f>
        <v/>
      </c>
      <c r="H1007" t="str">
        <f>IF(SUM('A3.2'!P1025:T1025)=5,'A3.2'!F1025,"")</f>
        <v/>
      </c>
      <c r="I1007" t="str">
        <f>IF(SUM('A3.2'!P1025:T1025)=5,'A3.2'!G1025,"")</f>
        <v/>
      </c>
    </row>
    <row r="1008" spans="1:9" x14ac:dyDescent="0.25">
      <c r="A1008" t="str">
        <f>IF(SUM('A3.2'!P1026:T1026)=5,'Angaben KH-Standort'!$D$26,"")</f>
        <v/>
      </c>
      <c r="B1008" t="str">
        <f>IF(SUM('A3.2'!P1026:T1026)=5,'Angaben KH-Standort'!$D$27,"")</f>
        <v/>
      </c>
      <c r="C1008" t="str">
        <f>IF(SUM('A3.2'!P1026:T1026)=5,'Angaben KH-Standort'!$D$13,"")</f>
        <v/>
      </c>
      <c r="D1008" t="str">
        <f>IF(SUM('A3.2'!P1026:T1026)=5,'A1'!$F1021,"")</f>
        <v/>
      </c>
      <c r="E1008" t="str">
        <f>IF(SUM('A3.2'!P1026:T1026)=5,'A3.2'!C1026,"")</f>
        <v/>
      </c>
      <c r="F1008" t="str">
        <f>IF(SUM('A3.2'!P1026:T1026)=5,'A3.2'!D1026,"")</f>
        <v/>
      </c>
      <c r="G1008" s="194" t="str">
        <f>IF(SUM('A3.2'!P1026:T1026)=5,'A3.2'!E1026,"")</f>
        <v/>
      </c>
      <c r="H1008" t="str">
        <f>IF(SUM('A3.2'!P1026:T1026)=5,'A3.2'!F1026,"")</f>
        <v/>
      </c>
      <c r="I1008" t="str">
        <f>IF(SUM('A3.2'!P1026:T1026)=5,'A3.2'!G1026,"")</f>
        <v/>
      </c>
    </row>
    <row r="1009" spans="1:9" x14ac:dyDescent="0.25">
      <c r="A1009" t="str">
        <f>IF(SUM('A3.2'!P1027:T1027)=5,'Angaben KH-Standort'!$D$26,"")</f>
        <v/>
      </c>
      <c r="B1009" t="str">
        <f>IF(SUM('A3.2'!P1027:T1027)=5,'Angaben KH-Standort'!$D$27,"")</f>
        <v/>
      </c>
      <c r="C1009" t="str">
        <f>IF(SUM('A3.2'!P1027:T1027)=5,'Angaben KH-Standort'!$D$13,"")</f>
        <v/>
      </c>
      <c r="D1009" t="str">
        <f>IF(SUM('A3.2'!P1027:T1027)=5,'A1'!$F1022,"")</f>
        <v/>
      </c>
      <c r="E1009" t="str">
        <f>IF(SUM('A3.2'!P1027:T1027)=5,'A3.2'!C1027,"")</f>
        <v/>
      </c>
      <c r="F1009" t="str">
        <f>IF(SUM('A3.2'!P1027:T1027)=5,'A3.2'!D1027,"")</f>
        <v/>
      </c>
      <c r="G1009" s="194" t="str">
        <f>IF(SUM('A3.2'!P1027:T1027)=5,'A3.2'!E1027,"")</f>
        <v/>
      </c>
      <c r="H1009" t="str">
        <f>IF(SUM('A3.2'!P1027:T1027)=5,'A3.2'!F1027,"")</f>
        <v/>
      </c>
      <c r="I1009" t="str">
        <f>IF(SUM('A3.2'!P1027:T1027)=5,'A3.2'!G1027,"")</f>
        <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H86"/>
  <sheetViews>
    <sheetView zoomScale="85" zoomScaleNormal="85" workbookViewId="0">
      <selection activeCell="H86" sqref="H86"/>
    </sheetView>
  </sheetViews>
  <sheetFormatPr baseColWidth="10" defaultRowHeight="15" x14ac:dyDescent="0.25"/>
  <cols>
    <col min="1" max="1" width="32" bestFit="1" customWidth="1"/>
    <col min="5" max="5" width="27.140625" bestFit="1" customWidth="1"/>
    <col min="8" max="8" width="19.28515625" bestFit="1" customWidth="1"/>
  </cols>
  <sheetData>
    <row r="1" spans="1:8" x14ac:dyDescent="0.25">
      <c r="A1" t="s">
        <v>152</v>
      </c>
      <c r="B1" t="s">
        <v>153</v>
      </c>
      <c r="C1" t="s">
        <v>154</v>
      </c>
      <c r="D1" t="s">
        <v>155</v>
      </c>
      <c r="E1" t="s">
        <v>156</v>
      </c>
      <c r="F1" t="s">
        <v>147</v>
      </c>
      <c r="G1" t="s">
        <v>159</v>
      </c>
      <c r="H1" t="s">
        <v>158</v>
      </c>
    </row>
    <row r="2" spans="1:8" x14ac:dyDescent="0.25">
      <c r="A2" t="str">
        <f>IF(SUM('A3.3'!W19:Z19)=4,'Angaben KH-Standort'!$D$26,"")</f>
        <v/>
      </c>
      <c r="B2" t="str">
        <f>IF(SUM('A3.3'!W19:Z19)=4,'Angaben KH-Standort'!$D$27,"")</f>
        <v/>
      </c>
      <c r="C2" t="str">
        <f>IF(SUM('A3.3'!W19:Z19)=4,'Angaben KH-Standort'!$D$13,"")</f>
        <v/>
      </c>
      <c r="D2" t="str">
        <f>IF(SUM('A3.3'!W19:Z19)=4,'A1'!$F$15,"")</f>
        <v/>
      </c>
      <c r="E2" t="str">
        <f>IF(SUM('A3.3'!W19:Z19)=4,'A3.3'!C19,"")</f>
        <v/>
      </c>
      <c r="F2" t="str">
        <f>IF(SUM('A3.3'!W19:Z19)=4,'A3.3'!D19,"")</f>
        <v/>
      </c>
      <c r="G2" t="str">
        <f>IF(SUM('A3.3'!W19:Z19)=4,'A3.3'!E19,"")</f>
        <v/>
      </c>
      <c r="H2" t="str">
        <f>IF(SUM('A3.3'!W19:Z19)=4,'A3.3'!F19,"")</f>
        <v/>
      </c>
    </row>
    <row r="3" spans="1:8" x14ac:dyDescent="0.25">
      <c r="A3" t="str">
        <f>IF(SUM('A3.3'!W20:Z20)=4,'Angaben KH-Standort'!$D$26,"")</f>
        <v/>
      </c>
      <c r="B3" t="str">
        <f>IF(SUM('A3.3'!W20:Z20)=4,'Angaben KH-Standort'!$D$27,"")</f>
        <v/>
      </c>
      <c r="C3" t="str">
        <f>IF(SUM('A3.3'!W20:Z20)=4,'Angaben KH-Standort'!$D$13,"")</f>
        <v/>
      </c>
      <c r="D3" t="str">
        <f>IF(SUM('A3.3'!W20:Z20)=4,'A1'!$F$15,"")</f>
        <v/>
      </c>
      <c r="E3" t="str">
        <f>IF(SUM('A3.3'!W20:Z20)=4,'A3.3'!C20,"")</f>
        <v/>
      </c>
      <c r="F3" t="str">
        <f>IF(SUM('A3.3'!W20:Z20)=4,'A3.3'!D20,"")</f>
        <v/>
      </c>
      <c r="G3" t="str">
        <f>IF(SUM('A3.3'!W20:Z20)=4,'A3.3'!E20,"")</f>
        <v/>
      </c>
      <c r="H3" t="str">
        <f>IF(SUM('A3.3'!W20:Z20)=4,'A3.3'!F20,"")</f>
        <v/>
      </c>
    </row>
    <row r="4" spans="1:8" x14ac:dyDescent="0.25">
      <c r="A4" t="str">
        <f>IF(SUM('A3.3'!W21:Z21)=4,'Angaben KH-Standort'!$D$26,"")</f>
        <v/>
      </c>
      <c r="B4" t="str">
        <f>IF(SUM('A3.3'!W21:Z21)=4,'Angaben KH-Standort'!$D$27,"")</f>
        <v/>
      </c>
      <c r="C4" t="str">
        <f>IF(SUM('A3.3'!W21:Z21)=4,'Angaben KH-Standort'!$D$13,"")</f>
        <v/>
      </c>
      <c r="D4" t="str">
        <f>IF(SUM('A3.3'!W21:Z21)=4,'A1'!$F$15,"")</f>
        <v/>
      </c>
      <c r="E4" t="str">
        <f>IF(SUM('A3.3'!W21:Z21)=4,'A3.3'!C21,"")</f>
        <v/>
      </c>
      <c r="F4" t="str">
        <f>IF(SUM('A3.3'!W21:Z21)=4,'A3.3'!D21,"")</f>
        <v/>
      </c>
      <c r="G4" t="str">
        <f>IF(SUM('A3.3'!W21:Z21)=4,'A3.3'!E21,"")</f>
        <v/>
      </c>
      <c r="H4" t="str">
        <f>IF(SUM('A3.3'!W21:Z21)=4,'A3.3'!F21,"")</f>
        <v/>
      </c>
    </row>
    <row r="5" spans="1:8" x14ac:dyDescent="0.25">
      <c r="A5" t="str">
        <f>IF(SUM('A3.3'!W22:Z22)=4,'Angaben KH-Standort'!$D$26,"")</f>
        <v/>
      </c>
      <c r="B5" t="str">
        <f>IF(SUM('A3.3'!W22:Z22)=4,'Angaben KH-Standort'!$D$27,"")</f>
        <v/>
      </c>
      <c r="C5" t="str">
        <f>IF(SUM('A3.3'!W22:Z22)=4,'Angaben KH-Standort'!$D$13,"")</f>
        <v/>
      </c>
      <c r="D5" t="str">
        <f>IF(SUM('A3.3'!W22:Z22)=4,'A1'!$F$15,"")</f>
        <v/>
      </c>
      <c r="E5" t="str">
        <f>IF(SUM('A3.3'!W22:Z22)=4,'A3.3'!C22,"")</f>
        <v/>
      </c>
      <c r="F5" t="str">
        <f>IF(SUM('A3.3'!W22:Z22)=4,'A3.3'!D22,"")</f>
        <v/>
      </c>
      <c r="G5" t="str">
        <f>IF(SUM('A3.3'!W22:Z22)=4,'A3.3'!E22,"")</f>
        <v/>
      </c>
      <c r="H5" t="str">
        <f>IF(SUM('A3.3'!W22:Z22)=4,'A3.3'!F22,"")</f>
        <v/>
      </c>
    </row>
    <row r="6" spans="1:8" x14ac:dyDescent="0.25">
      <c r="A6" t="str">
        <f>IF(SUM('A3.3'!W23:Z23)=4,'Angaben KH-Standort'!$D$26,"")</f>
        <v/>
      </c>
      <c r="B6" t="str">
        <f>IF(SUM('A3.3'!W23:Z23)=4,'Angaben KH-Standort'!$D$27,"")</f>
        <v/>
      </c>
      <c r="C6" t="str">
        <f>IF(SUM('A3.3'!W23:Z23)=4,'Angaben KH-Standort'!$D$13,"")</f>
        <v/>
      </c>
      <c r="D6" t="str">
        <f>IF(SUM('A3.3'!W23:Z23)=4,'A1'!$F$15,"")</f>
        <v/>
      </c>
      <c r="E6" t="str">
        <f>IF(SUM('A3.3'!W23:Z23)=4,'A3.3'!C23,"")</f>
        <v/>
      </c>
      <c r="F6" t="str">
        <f>IF(SUM('A3.3'!W23:Z23)=4,'A3.3'!D23,"")</f>
        <v/>
      </c>
      <c r="G6" t="str">
        <f>IF(SUM('A3.3'!W23:Z23)=4,'A3.3'!E23,"")</f>
        <v/>
      </c>
      <c r="H6" t="str">
        <f>IF(SUM('A3.3'!W23:Z23)=4,'A3.3'!F23,"")</f>
        <v/>
      </c>
    </row>
    <row r="7" spans="1:8" x14ac:dyDescent="0.25">
      <c r="A7" t="str">
        <f>IF(SUM('A3.3'!W24:Z24)=4,'Angaben KH-Standort'!$D$26,"")</f>
        <v/>
      </c>
      <c r="B7" t="str">
        <f>IF(SUM('A3.3'!W24:Z24)=4,'Angaben KH-Standort'!$D$27,"")</f>
        <v/>
      </c>
      <c r="C7" t="str">
        <f>IF(SUM('A3.3'!W24:Z24)=4,'Angaben KH-Standort'!$D$13,"")</f>
        <v/>
      </c>
      <c r="D7" t="str">
        <f>IF(SUM('A3.3'!W24:Z24)=4,'A1'!$F$15,"")</f>
        <v/>
      </c>
      <c r="E7" t="str">
        <f>IF(SUM('A3.3'!W24:Z24)=4,'A3.3'!C24,"")</f>
        <v/>
      </c>
      <c r="F7" t="str">
        <f>IF(SUM('A3.3'!W24:Z24)=4,'A3.3'!D24,"")</f>
        <v/>
      </c>
      <c r="G7" t="str">
        <f>IF(SUM('A3.3'!W24:Z24)=4,'A3.3'!E24,"")</f>
        <v/>
      </c>
      <c r="H7" t="str">
        <f>IF(SUM('A3.3'!W24:Z24)=4,'A3.3'!F24,"")</f>
        <v/>
      </c>
    </row>
    <row r="8" spans="1:8" x14ac:dyDescent="0.25">
      <c r="A8" t="str">
        <f>IF(SUM('A3.3'!W25:Z25)=4,'Angaben KH-Standort'!$D$26,"")</f>
        <v/>
      </c>
      <c r="B8" t="str">
        <f>IF(SUM('A3.3'!W25:Z25)=4,'Angaben KH-Standort'!$D$27,"")</f>
        <v/>
      </c>
      <c r="C8" t="str">
        <f>IF(SUM('A3.3'!W25:Z25)=4,'Angaben KH-Standort'!$D$13,"")</f>
        <v/>
      </c>
      <c r="D8" t="str">
        <f>IF(SUM('A3.3'!W25:Z25)=4,'A1'!$F$15,"")</f>
        <v/>
      </c>
      <c r="E8" t="str">
        <f>IF(SUM('A3.3'!W25:Z25)=4,'A3.3'!C25,"")</f>
        <v/>
      </c>
      <c r="F8" t="str">
        <f>IF(SUM('A3.3'!W25:Z25)=4,'A3.3'!D25,"")</f>
        <v/>
      </c>
      <c r="G8" t="str">
        <f>IF(SUM('A3.3'!W25:Z25)=4,'A3.3'!E25,"")</f>
        <v/>
      </c>
      <c r="H8" t="str">
        <f>IF(SUM('A3.3'!W25:Z25)=4,'A3.3'!F25,"")</f>
        <v/>
      </c>
    </row>
    <row r="9" spans="1:8" x14ac:dyDescent="0.25">
      <c r="A9" t="str">
        <f>IF(SUM('A3.3'!W26:Z26)=4,'Angaben KH-Standort'!$D$26,"")</f>
        <v/>
      </c>
      <c r="B9" t="str">
        <f>IF(SUM('A3.3'!W26:Z26)=4,'Angaben KH-Standort'!$D$27,"")</f>
        <v/>
      </c>
      <c r="C9" t="str">
        <f>IF(SUM('A3.3'!W26:Z26)=4,'Angaben KH-Standort'!$D$13,"")</f>
        <v/>
      </c>
      <c r="D9" t="str">
        <f>IF(SUM('A3.3'!W26:Z26)=4,'A1'!$F$15,"")</f>
        <v/>
      </c>
      <c r="E9" t="str">
        <f>IF(SUM('A3.3'!W26:Z26)=4,'A3.3'!C26,"")</f>
        <v/>
      </c>
      <c r="F9" t="str">
        <f>IF(SUM('A3.3'!W26:Z26)=4,'A3.3'!D26,"")</f>
        <v/>
      </c>
      <c r="G9" t="str">
        <f>IF(SUM('A3.3'!W26:Z26)=4,'A3.3'!E26,"")</f>
        <v/>
      </c>
      <c r="H9" t="str">
        <f>IF(SUM('A3.3'!W26:Z26)=4,'A3.3'!F26,"")</f>
        <v/>
      </c>
    </row>
    <row r="10" spans="1:8" x14ac:dyDescent="0.25">
      <c r="A10" t="str">
        <f>IF(SUM('A3.3'!W27:Z27)=4,'Angaben KH-Standort'!$D$26,"")</f>
        <v/>
      </c>
      <c r="B10" t="str">
        <f>IF(SUM('A3.3'!W27:Z27)=4,'Angaben KH-Standort'!$D$27,"")</f>
        <v/>
      </c>
      <c r="C10" t="str">
        <f>IF(SUM('A3.3'!W27:Z27)=4,'Angaben KH-Standort'!$D$13,"")</f>
        <v/>
      </c>
      <c r="D10" t="str">
        <f>IF(SUM('A3.3'!W27:Z27)=4,'A1'!$F$15,"")</f>
        <v/>
      </c>
      <c r="E10" t="str">
        <f>IF(SUM('A3.3'!W27:Z27)=4,'A3.3'!C27,"")</f>
        <v/>
      </c>
      <c r="F10" t="str">
        <f>IF(SUM('A3.3'!W27:Z27)=4,'A3.3'!D27,"")</f>
        <v/>
      </c>
      <c r="G10" t="str">
        <f>IF(SUM('A3.3'!W27:Z27)=4,'A3.3'!E27,"")</f>
        <v/>
      </c>
      <c r="H10" t="str">
        <f>IF(SUM('A3.3'!W27:Z27)=4,'A3.3'!F27,"")</f>
        <v/>
      </c>
    </row>
    <row r="11" spans="1:8" x14ac:dyDescent="0.25">
      <c r="A11" t="str">
        <f>IF(SUM('A3.3'!W28:Z28)=4,'Angaben KH-Standort'!$D$26,"")</f>
        <v/>
      </c>
      <c r="B11" t="str">
        <f>IF(SUM('A3.3'!W28:Z28)=4,'Angaben KH-Standort'!$D$27,"")</f>
        <v/>
      </c>
      <c r="C11" t="str">
        <f>IF(SUM('A3.3'!W28:Z28)=4,'Angaben KH-Standort'!$D$13,"")</f>
        <v/>
      </c>
      <c r="D11" t="str">
        <f>IF(SUM('A3.3'!W28:Z28)=4,'A1'!$F$15,"")</f>
        <v/>
      </c>
      <c r="E11" t="str">
        <f>IF(SUM('A3.3'!W28:Z28)=4,'A3.3'!C28,"")</f>
        <v/>
      </c>
      <c r="F11" t="str">
        <f>IF(SUM('A3.3'!W28:Z28)=4,'A3.3'!D28,"")</f>
        <v/>
      </c>
      <c r="G11" t="str">
        <f>IF(SUM('A3.3'!W28:Z28)=4,'A3.3'!E28,"")</f>
        <v/>
      </c>
      <c r="H11" t="str">
        <f>IF(SUM('A3.3'!W28:Z28)=4,'A3.3'!F28,"")</f>
        <v/>
      </c>
    </row>
    <row r="12" spans="1:8" x14ac:dyDescent="0.25">
      <c r="A12" t="str">
        <f>IF(SUM('A3.3'!W29:Z29)=4,'Angaben KH-Standort'!$D$26,"")</f>
        <v/>
      </c>
      <c r="B12" t="str">
        <f>IF(SUM('A3.3'!W29:Z29)=4,'Angaben KH-Standort'!$D$27,"")</f>
        <v/>
      </c>
      <c r="C12" t="str">
        <f>IF(SUM('A3.3'!W29:Z29)=4,'Angaben KH-Standort'!$D$13,"")</f>
        <v/>
      </c>
      <c r="D12" t="str">
        <f>IF(SUM('A3.3'!W29:Z29)=4,'A1'!$F$15,"")</f>
        <v/>
      </c>
      <c r="E12" t="str">
        <f>IF(SUM('A3.3'!W29:Z29)=4,'A3.3'!C29,"")</f>
        <v/>
      </c>
      <c r="F12" t="str">
        <f>IF(SUM('A3.3'!W29:Z29)=4,'A3.3'!D29,"")</f>
        <v/>
      </c>
      <c r="G12" t="str">
        <f>IF(SUM('A3.3'!W29:Z29)=4,'A3.3'!E29,"")</f>
        <v/>
      </c>
      <c r="H12" t="str">
        <f>IF(SUM('A3.3'!W29:Z29)=4,'A3.3'!F29,"")</f>
        <v/>
      </c>
    </row>
    <row r="13" spans="1:8" x14ac:dyDescent="0.25">
      <c r="A13" t="str">
        <f>IF(SUM('A3.3'!W30:Z30)=4,'Angaben KH-Standort'!$D$26,"")</f>
        <v/>
      </c>
      <c r="B13" t="str">
        <f>IF(SUM('A3.3'!W30:Z30)=4,'Angaben KH-Standort'!$D$27,"")</f>
        <v/>
      </c>
      <c r="C13" t="str">
        <f>IF(SUM('A3.3'!W30:Z30)=4,'Angaben KH-Standort'!$D$13,"")</f>
        <v/>
      </c>
      <c r="D13" t="str">
        <f>IF(SUM('A3.3'!W30:Z30)=4,'A1'!$F$15,"")</f>
        <v/>
      </c>
      <c r="E13" t="str">
        <f>IF(SUM('A3.3'!W30:Z30)=4,'A3.3'!C30,"")</f>
        <v/>
      </c>
      <c r="F13" t="str">
        <f>IF(SUM('A3.3'!W30:Z30)=4,'A3.3'!D30,"")</f>
        <v/>
      </c>
      <c r="G13" t="str">
        <f>IF(SUM('A3.3'!W30:Z30)=4,'A3.3'!E30,"")</f>
        <v/>
      </c>
      <c r="H13" t="str">
        <f>IF(SUM('A3.3'!W30:Z30)=4,'A3.3'!F30,"")</f>
        <v/>
      </c>
    </row>
    <row r="14" spans="1:8" x14ac:dyDescent="0.25">
      <c r="A14" t="str">
        <f>IF(SUM('A3.3'!W31:Z31)=4,'Angaben KH-Standort'!$D$26,"")</f>
        <v/>
      </c>
      <c r="B14" t="str">
        <f>IF(SUM('A3.3'!W31:Z31)=4,'Angaben KH-Standort'!$D$27,"")</f>
        <v/>
      </c>
      <c r="C14" t="str">
        <f>IF(SUM('A3.3'!W31:Z31)=4,'Angaben KH-Standort'!$D$13,"")</f>
        <v/>
      </c>
      <c r="D14" t="str">
        <f>IF(SUM('A3.3'!W31:Z31)=4,'A1'!$F$15,"")</f>
        <v/>
      </c>
      <c r="E14" t="str">
        <f>IF(SUM('A3.3'!W31:Z31)=4,'A3.3'!C31,"")</f>
        <v/>
      </c>
      <c r="F14" t="str">
        <f>IF(SUM('A3.3'!W31:Z31)=4,'A3.3'!D31,"")</f>
        <v/>
      </c>
      <c r="G14" t="str">
        <f>IF(SUM('A3.3'!W31:Z31)=4,'A3.3'!E31,"")</f>
        <v/>
      </c>
      <c r="H14" t="str">
        <f>IF(SUM('A3.3'!W31:Z31)=4,'A3.3'!F31,"")</f>
        <v/>
      </c>
    </row>
    <row r="15" spans="1:8" x14ac:dyDescent="0.25">
      <c r="A15" t="str">
        <f>IF(SUM('A3.3'!W32:Z32)=4,'Angaben KH-Standort'!$D$26,"")</f>
        <v/>
      </c>
      <c r="B15" t="str">
        <f>IF(SUM('A3.3'!W32:Z32)=4,'Angaben KH-Standort'!$D$27,"")</f>
        <v/>
      </c>
      <c r="C15" t="str">
        <f>IF(SUM('A3.3'!W32:Z32)=4,'Angaben KH-Standort'!$D$13,"")</f>
        <v/>
      </c>
      <c r="D15" t="str">
        <f>IF(SUM('A3.3'!W32:Z32)=4,'A1'!$F$15,"")</f>
        <v/>
      </c>
      <c r="E15" t="str">
        <f>IF(SUM('A3.3'!W32:Z32)=4,'A3.3'!C32,"")</f>
        <v/>
      </c>
      <c r="F15" t="str">
        <f>IF(SUM('A3.3'!W32:Z32)=4,'A3.3'!D32,"")</f>
        <v/>
      </c>
      <c r="G15" t="str">
        <f>IF(SUM('A3.3'!W32:Z32)=4,'A3.3'!E32,"")</f>
        <v/>
      </c>
      <c r="H15" t="str">
        <f>IF(SUM('A3.3'!W32:Z32)=4,'A3.3'!F32,"")</f>
        <v/>
      </c>
    </row>
    <row r="16" spans="1:8" x14ac:dyDescent="0.25">
      <c r="A16" t="str">
        <f>IF(SUM('A3.3'!W33:Z33)=4,'Angaben KH-Standort'!$D$26,"")</f>
        <v/>
      </c>
      <c r="B16" t="str">
        <f>IF(SUM('A3.3'!W33:Z33)=4,'Angaben KH-Standort'!$D$27,"")</f>
        <v/>
      </c>
      <c r="C16" t="str">
        <f>IF(SUM('A3.3'!W33:Z33)=4,'Angaben KH-Standort'!$D$13,"")</f>
        <v/>
      </c>
      <c r="D16" t="str">
        <f>IF(SUM('A3.3'!W33:Z33)=4,'A1'!$F$15,"")</f>
        <v/>
      </c>
      <c r="E16" t="str">
        <f>IF(SUM('A3.3'!W33:Z33)=4,'A3.3'!C33,"")</f>
        <v/>
      </c>
      <c r="F16" t="str">
        <f>IF(SUM('A3.3'!W33:Z33)=4,'A3.3'!D33,"")</f>
        <v/>
      </c>
      <c r="G16" t="str">
        <f>IF(SUM('A3.3'!W33:Z33)=4,'A3.3'!E33,"")</f>
        <v/>
      </c>
      <c r="H16" t="str">
        <f>IF(SUM('A3.3'!W33:Z33)=4,'A3.3'!F33,"")</f>
        <v/>
      </c>
    </row>
    <row r="17" spans="1:8" x14ac:dyDescent="0.25">
      <c r="A17" t="str">
        <f>IF(SUM('A3.3'!W34:Z34)=4,'Angaben KH-Standort'!$D$26,"")</f>
        <v/>
      </c>
      <c r="B17" t="str">
        <f>IF(SUM('A3.3'!W34:Z34)=4,'Angaben KH-Standort'!$D$27,"")</f>
        <v/>
      </c>
      <c r="C17" t="str">
        <f>IF(SUM('A3.3'!W34:Z34)=4,'Angaben KH-Standort'!$D$13,"")</f>
        <v/>
      </c>
      <c r="D17" t="str">
        <f>IF(SUM('A3.3'!W34:Z34)=4,'A1'!$F$15,"")</f>
        <v/>
      </c>
      <c r="E17" t="str">
        <f>IF(SUM('A3.3'!W34:Z34)=4,'A3.3'!C34,"")</f>
        <v/>
      </c>
      <c r="F17" t="str">
        <f>IF(SUM('A3.3'!W34:Z34)=4,'A3.3'!D34,"")</f>
        <v/>
      </c>
      <c r="G17" t="str">
        <f>IF(SUM('A3.3'!W34:Z34)=4,'A3.3'!E34,"")</f>
        <v/>
      </c>
      <c r="H17" t="str">
        <f>IF(SUM('A3.3'!W34:Z34)=4,'A3.3'!F34,"")</f>
        <v/>
      </c>
    </row>
    <row r="18" spans="1:8" x14ac:dyDescent="0.25">
      <c r="A18" t="str">
        <f>IF(SUM('A3.3'!W35:Z35)=4,'Angaben KH-Standort'!$D$26,"")</f>
        <v/>
      </c>
      <c r="B18" t="str">
        <f>IF(SUM('A3.3'!W35:Z35)=4,'Angaben KH-Standort'!$D$27,"")</f>
        <v/>
      </c>
      <c r="C18" t="str">
        <f>IF(SUM('A3.3'!W35:Z35)=4,'Angaben KH-Standort'!$D$13,"")</f>
        <v/>
      </c>
      <c r="D18" t="str">
        <f>IF(SUM('A3.3'!W35:Z35)=4,'A1'!$F$15,"")</f>
        <v/>
      </c>
      <c r="E18" t="str">
        <f>IF(SUM('A3.3'!W35:Z35)=4,'A3.3'!C35,"")</f>
        <v/>
      </c>
      <c r="F18" t="str">
        <f>IF(SUM('A3.3'!W35:Z35)=4,'A3.3'!D35,"")</f>
        <v/>
      </c>
      <c r="G18" t="str">
        <f>IF(SUM('A3.3'!W35:Z35)=4,'A3.3'!E35,"")</f>
        <v/>
      </c>
      <c r="H18" t="str">
        <f>IF(SUM('A3.3'!W35:Z35)=4,'A3.3'!F35,"")</f>
        <v/>
      </c>
    </row>
    <row r="19" spans="1:8" x14ac:dyDescent="0.25">
      <c r="A19" t="str">
        <f>IF(SUM('A3.3'!W36:Z36)=4,'Angaben KH-Standort'!$D$26,"")</f>
        <v/>
      </c>
      <c r="B19" t="str">
        <f>IF(SUM('A3.3'!W36:Z36)=4,'Angaben KH-Standort'!$D$27,"")</f>
        <v/>
      </c>
      <c r="C19" t="str">
        <f>IF(SUM('A3.3'!W36:Z36)=4,'Angaben KH-Standort'!$D$13,"")</f>
        <v/>
      </c>
      <c r="D19" t="str">
        <f>IF(SUM('A3.3'!W36:Z36)=4,'A1'!$F$15,"")</f>
        <v/>
      </c>
      <c r="E19" t="str">
        <f>IF(SUM('A3.3'!W36:Z36)=4,'A3.3'!C36,"")</f>
        <v/>
      </c>
      <c r="F19" t="str">
        <f>IF(SUM('A3.3'!W36:Z36)=4,'A3.3'!D36,"")</f>
        <v/>
      </c>
      <c r="G19" t="str">
        <f>IF(SUM('A3.3'!W36:Z36)=4,'A3.3'!E36,"")</f>
        <v/>
      </c>
      <c r="H19" t="str">
        <f>IF(SUM('A3.3'!W36:Z36)=4,'A3.3'!F36,"")</f>
        <v/>
      </c>
    </row>
    <row r="20" spans="1:8" x14ac:dyDescent="0.25">
      <c r="A20" t="str">
        <f>IF(SUM('A3.3'!W37:Z37)=4,'Angaben KH-Standort'!$D$26,"")</f>
        <v/>
      </c>
      <c r="B20" t="str">
        <f>IF(SUM('A3.3'!W37:Z37)=4,'Angaben KH-Standort'!$D$27,"")</f>
        <v/>
      </c>
      <c r="C20" t="str">
        <f>IF(SUM('A3.3'!W37:Z37)=4,'Angaben KH-Standort'!$D$13,"")</f>
        <v/>
      </c>
      <c r="D20" t="str">
        <f>IF(SUM('A3.3'!W37:Z37)=4,'A1'!$F$15,"")</f>
        <v/>
      </c>
      <c r="E20" t="str">
        <f>IF(SUM('A3.3'!W37:Z37)=4,'A3.3'!C37,"")</f>
        <v/>
      </c>
      <c r="F20" t="str">
        <f>IF(SUM('A3.3'!W37:Z37)=4,'A3.3'!D37,"")</f>
        <v/>
      </c>
      <c r="G20" t="str">
        <f>IF(SUM('A3.3'!W37:Z37)=4,'A3.3'!E37,"")</f>
        <v/>
      </c>
      <c r="H20" t="str">
        <f>IF(SUM('A3.3'!W37:Z37)=4,'A3.3'!F37,"")</f>
        <v/>
      </c>
    </row>
    <row r="21" spans="1:8" x14ac:dyDescent="0.25">
      <c r="A21" t="str">
        <f>IF(SUM('A3.3'!W38:Z38)=4,'Angaben KH-Standort'!$D$26,"")</f>
        <v/>
      </c>
      <c r="B21" t="str">
        <f>IF(SUM('A3.3'!W38:Z38)=4,'Angaben KH-Standort'!$D$27,"")</f>
        <v/>
      </c>
      <c r="C21" t="str">
        <f>IF(SUM('A3.3'!W38:Z38)=4,'Angaben KH-Standort'!$D$13,"")</f>
        <v/>
      </c>
      <c r="D21" t="str">
        <f>IF(SUM('A3.3'!W38:Z38)=4,'A1'!$F$15,"")</f>
        <v/>
      </c>
      <c r="E21" t="str">
        <f>IF(SUM('A3.3'!W38:Z38)=4,'A3.3'!C38,"")</f>
        <v/>
      </c>
      <c r="F21" t="str">
        <f>IF(SUM('A3.3'!W38:Z38)=4,'A3.3'!D38,"")</f>
        <v/>
      </c>
      <c r="G21" t="str">
        <f>IF(SUM('A3.3'!W38:Z38)=4,'A3.3'!E38,"")</f>
        <v/>
      </c>
      <c r="H21" t="str">
        <f>IF(SUM('A3.3'!W38:Z38)=4,'A3.3'!F38,"")</f>
        <v/>
      </c>
    </row>
    <row r="22" spans="1:8" x14ac:dyDescent="0.25">
      <c r="A22" t="str">
        <f>IF(SUM('A3.3'!W39:Z39)=4,'Angaben KH-Standort'!$D$26,"")</f>
        <v/>
      </c>
      <c r="B22" t="str">
        <f>IF(SUM('A3.3'!W39:Z39)=4,'Angaben KH-Standort'!$D$27,"")</f>
        <v/>
      </c>
      <c r="C22" t="str">
        <f>IF(SUM('A3.3'!W39:Z39)=4,'Angaben KH-Standort'!$D$13,"")</f>
        <v/>
      </c>
      <c r="D22" t="str">
        <f>IF(SUM('A3.3'!W39:Z39)=4,'A1'!$F$15,"")</f>
        <v/>
      </c>
      <c r="E22" t="str">
        <f>IF(SUM('A3.3'!W39:Z39)=4,'A3.3'!C39,"")</f>
        <v/>
      </c>
      <c r="F22" t="str">
        <f>IF(SUM('A3.3'!W39:Z39)=4,'A3.3'!D39,"")</f>
        <v/>
      </c>
      <c r="G22" t="str">
        <f>IF(SUM('A3.3'!W39:Z39)=4,'A3.3'!E39,"")</f>
        <v/>
      </c>
      <c r="H22" t="str">
        <f>IF(SUM('A3.3'!W39:Z39)=4,'A3.3'!F39,"")</f>
        <v/>
      </c>
    </row>
    <row r="23" spans="1:8" x14ac:dyDescent="0.25">
      <c r="A23" t="str">
        <f>IF(SUM('A3.3'!W40:Z40)=4,'Angaben KH-Standort'!$D$26,"")</f>
        <v/>
      </c>
      <c r="B23" t="str">
        <f>IF(SUM('A3.3'!W40:Z40)=4,'Angaben KH-Standort'!$D$27,"")</f>
        <v/>
      </c>
      <c r="C23" t="str">
        <f>IF(SUM('A3.3'!W40:Z40)=4,'Angaben KH-Standort'!$D$13,"")</f>
        <v/>
      </c>
      <c r="D23" t="str">
        <f>IF(SUM('A3.3'!W40:Z40)=4,'A1'!$F$15,"")</f>
        <v/>
      </c>
      <c r="E23" t="str">
        <f>IF(SUM('A3.3'!W40:Z40)=4,'A3.3'!C40,"")</f>
        <v/>
      </c>
      <c r="F23" t="str">
        <f>IF(SUM('A3.3'!W40:Z40)=4,'A3.3'!D40,"")</f>
        <v/>
      </c>
      <c r="G23" t="str">
        <f>IF(SUM('A3.3'!W40:Z40)=4,'A3.3'!E40,"")</f>
        <v/>
      </c>
      <c r="H23" t="str">
        <f>IF(SUM('A3.3'!W40:Z40)=4,'A3.3'!F40,"")</f>
        <v/>
      </c>
    </row>
    <row r="24" spans="1:8" x14ac:dyDescent="0.25">
      <c r="A24" t="str">
        <f>IF(SUM('A3.3'!W41:Z41)=4,'Angaben KH-Standort'!$D$26,"")</f>
        <v/>
      </c>
      <c r="B24" t="str">
        <f>IF(SUM('A3.3'!W41:Z41)=4,'Angaben KH-Standort'!$D$27,"")</f>
        <v/>
      </c>
      <c r="C24" t="str">
        <f>IF(SUM('A3.3'!W41:Z41)=4,'Angaben KH-Standort'!$D$13,"")</f>
        <v/>
      </c>
      <c r="D24" t="str">
        <f>IF(SUM('A3.3'!W41:Z41)=4,'A1'!$F$15,"")</f>
        <v/>
      </c>
      <c r="E24" t="str">
        <f>IF(SUM('A3.3'!W41:Z41)=4,'A3.3'!C41,"")</f>
        <v/>
      </c>
      <c r="F24" t="str">
        <f>IF(SUM('A3.3'!W41:Z41)=4,'A3.3'!D41,"")</f>
        <v/>
      </c>
      <c r="G24" t="str">
        <f>IF(SUM('A3.3'!W41:Z41)=4,'A3.3'!E41,"")</f>
        <v/>
      </c>
      <c r="H24" t="str">
        <f>IF(SUM('A3.3'!W41:Z41)=4,'A3.3'!F41,"")</f>
        <v/>
      </c>
    </row>
    <row r="25" spans="1:8" x14ac:dyDescent="0.25">
      <c r="A25" t="str">
        <f>IF(SUM('A3.3'!W42:Z42)=4,'Angaben KH-Standort'!$D$26,"")</f>
        <v/>
      </c>
      <c r="B25" t="str">
        <f>IF(SUM('A3.3'!W42:Z42)=4,'Angaben KH-Standort'!$D$27,"")</f>
        <v/>
      </c>
      <c r="C25" t="str">
        <f>IF(SUM('A3.3'!W42:Z42)=4,'Angaben KH-Standort'!$D$13,"")</f>
        <v/>
      </c>
      <c r="D25" t="str">
        <f>IF(SUM('A3.3'!W42:Z42)=4,'A1'!$F$15,"")</f>
        <v/>
      </c>
      <c r="E25" t="str">
        <f>IF(SUM('A3.3'!W42:Z42)=4,'A3.3'!C42,"")</f>
        <v/>
      </c>
      <c r="F25" t="str">
        <f>IF(SUM('A3.3'!W42:Z42)=4,'A3.3'!D42,"")</f>
        <v/>
      </c>
      <c r="G25" t="str">
        <f>IF(SUM('A3.3'!W42:Z42)=4,'A3.3'!E42,"")</f>
        <v/>
      </c>
      <c r="H25" t="str">
        <f>IF(SUM('A3.3'!W42:Z42)=4,'A3.3'!F42,"")</f>
        <v/>
      </c>
    </row>
    <row r="26" spans="1:8" x14ac:dyDescent="0.25">
      <c r="A26" t="str">
        <f>IF(SUM('A3.3'!W43:Z43)=4,'Angaben KH-Standort'!$D$26,"")</f>
        <v/>
      </c>
      <c r="B26" t="str">
        <f>IF(SUM('A3.3'!W43:Z43)=4,'Angaben KH-Standort'!$D$27,"")</f>
        <v/>
      </c>
      <c r="C26" t="str">
        <f>IF(SUM('A3.3'!W43:Z43)=4,'Angaben KH-Standort'!$D$13,"")</f>
        <v/>
      </c>
      <c r="D26" t="str">
        <f>IF(SUM('A3.3'!W43:Z43)=4,'A1'!$F$15,"")</f>
        <v/>
      </c>
      <c r="E26" t="str">
        <f>IF(SUM('A3.3'!W43:Z43)=4,'A3.3'!C43,"")</f>
        <v/>
      </c>
      <c r="F26" t="str">
        <f>IF(SUM('A3.3'!W43:Z43)=4,'A3.3'!D43,"")</f>
        <v/>
      </c>
      <c r="G26" t="str">
        <f>IF(SUM('A3.3'!W43:Z43)=4,'A3.3'!E43,"")</f>
        <v/>
      </c>
      <c r="H26" t="str">
        <f>IF(SUM('A3.3'!W43:Z43)=4,'A3.3'!F43,"")</f>
        <v/>
      </c>
    </row>
    <row r="27" spans="1:8" x14ac:dyDescent="0.25">
      <c r="A27" t="str">
        <f>IF(SUM('A3.3'!W44:Z44)=4,'Angaben KH-Standort'!$D$26,"")</f>
        <v/>
      </c>
      <c r="B27" t="str">
        <f>IF(SUM('A3.3'!W44:Z44)=4,'Angaben KH-Standort'!$D$27,"")</f>
        <v/>
      </c>
      <c r="C27" t="str">
        <f>IF(SUM('A3.3'!W44:Z44)=4,'Angaben KH-Standort'!$D$13,"")</f>
        <v/>
      </c>
      <c r="D27" t="str">
        <f>IF(SUM('A3.3'!W44:Z44)=4,'A1'!$F$15,"")</f>
        <v/>
      </c>
      <c r="E27" t="str">
        <f>IF(SUM('A3.3'!W44:Z44)=4,'A3.3'!C44,"")</f>
        <v/>
      </c>
      <c r="F27" t="str">
        <f>IF(SUM('A3.3'!W44:Z44)=4,'A3.3'!D44,"")</f>
        <v/>
      </c>
      <c r="G27" t="str">
        <f>IF(SUM('A3.3'!W44:Z44)=4,'A3.3'!E44,"")</f>
        <v/>
      </c>
      <c r="H27" t="str">
        <f>IF(SUM('A3.3'!W44:Z44)=4,'A3.3'!F44,"")</f>
        <v/>
      </c>
    </row>
    <row r="28" spans="1:8" x14ac:dyDescent="0.25">
      <c r="A28" t="str">
        <f>IF(SUM('A3.3'!W45:Z45)=4,'Angaben KH-Standort'!$D$26,"")</f>
        <v/>
      </c>
      <c r="B28" t="str">
        <f>IF(SUM('A3.3'!W45:Z45)=4,'Angaben KH-Standort'!$D$27,"")</f>
        <v/>
      </c>
      <c r="C28" t="str">
        <f>IF(SUM('A3.3'!W45:Z45)=4,'Angaben KH-Standort'!$D$13,"")</f>
        <v/>
      </c>
      <c r="D28" t="str">
        <f>IF(SUM('A3.3'!W45:Z45)=4,'A1'!$F$15,"")</f>
        <v/>
      </c>
      <c r="E28" t="str">
        <f>IF(SUM('A3.3'!W45:Z45)=4,'A3.3'!C45,"")</f>
        <v/>
      </c>
      <c r="F28" t="str">
        <f>IF(SUM('A3.3'!W45:Z45)=4,'A3.3'!D45,"")</f>
        <v/>
      </c>
      <c r="G28" t="str">
        <f>IF(SUM('A3.3'!W45:Z45)=4,'A3.3'!E45,"")</f>
        <v/>
      </c>
      <c r="H28" t="str">
        <f>IF(SUM('A3.3'!W45:Z45)=4,'A3.3'!F45,"")</f>
        <v/>
      </c>
    </row>
    <row r="29" spans="1:8" x14ac:dyDescent="0.25">
      <c r="A29" t="str">
        <f>IF(SUM('A3.3'!W46:Z46)=4,'Angaben KH-Standort'!$D$26,"")</f>
        <v/>
      </c>
      <c r="B29" t="str">
        <f>IF(SUM('A3.3'!W46:Z46)=4,'Angaben KH-Standort'!$D$27,"")</f>
        <v/>
      </c>
      <c r="C29" t="str">
        <f>IF(SUM('A3.3'!W46:Z46)=4,'Angaben KH-Standort'!$D$13,"")</f>
        <v/>
      </c>
      <c r="D29" t="str">
        <f>IF(SUM('A3.3'!W46:Z46)=4,'A1'!$F$15,"")</f>
        <v/>
      </c>
      <c r="E29" t="str">
        <f>IF(SUM('A3.3'!W46:Z46)=4,'A3.3'!C46,"")</f>
        <v/>
      </c>
      <c r="F29" t="str">
        <f>IF(SUM('A3.3'!W46:Z46)=4,'A3.3'!D46,"")</f>
        <v/>
      </c>
      <c r="G29" t="str">
        <f>IF(SUM('A3.3'!W46:Z46)=4,'A3.3'!E46,"")</f>
        <v/>
      </c>
      <c r="H29" t="str">
        <f>IF(SUM('A3.3'!W46:Z46)=4,'A3.3'!F46,"")</f>
        <v/>
      </c>
    </row>
    <row r="30" spans="1:8" x14ac:dyDescent="0.25">
      <c r="A30" t="str">
        <f>IF(SUM('A3.3'!W47:Z47)=4,'Angaben KH-Standort'!$D$26,"")</f>
        <v/>
      </c>
      <c r="B30" t="str">
        <f>IF(SUM('A3.3'!W47:Z47)=4,'Angaben KH-Standort'!$D$27,"")</f>
        <v/>
      </c>
      <c r="C30" t="str">
        <f>IF(SUM('A3.3'!W47:Z47)=4,'Angaben KH-Standort'!$D$13,"")</f>
        <v/>
      </c>
      <c r="D30" t="str">
        <f>IF(SUM('A3.3'!W47:Z47)=4,'A1'!$F$15,"")</f>
        <v/>
      </c>
      <c r="E30" t="str">
        <f>IF(SUM('A3.3'!W47:Z47)=4,'A3.3'!C47,"")</f>
        <v/>
      </c>
      <c r="F30" t="str">
        <f>IF(SUM('A3.3'!W47:Z47)=4,'A3.3'!D47,"")</f>
        <v/>
      </c>
      <c r="G30" t="str">
        <f>IF(SUM('A3.3'!W47:Z47)=4,'A3.3'!E47,"")</f>
        <v/>
      </c>
      <c r="H30" t="str">
        <f>IF(SUM('A3.3'!W47:Z47)=4,'A3.3'!F47,"")</f>
        <v/>
      </c>
    </row>
    <row r="31" spans="1:8" x14ac:dyDescent="0.25">
      <c r="A31" t="str">
        <f>IF(SUM('A3.3'!W48:Z48)=4,'Angaben KH-Standort'!$D$26,"")</f>
        <v/>
      </c>
      <c r="B31" t="str">
        <f>IF(SUM('A3.3'!W48:Z48)=4,'Angaben KH-Standort'!$D$27,"")</f>
        <v/>
      </c>
      <c r="C31" t="str">
        <f>IF(SUM('A3.3'!W48:Z48)=4,'Angaben KH-Standort'!$D$13,"")</f>
        <v/>
      </c>
      <c r="D31" t="str">
        <f>IF(SUM('A3.3'!W48:Z48)=4,'A1'!$F$15,"")</f>
        <v/>
      </c>
      <c r="E31" t="str">
        <f>IF(SUM('A3.3'!W48:Z48)=4,'A3.3'!C48,"")</f>
        <v/>
      </c>
      <c r="F31" t="str">
        <f>IF(SUM('A3.3'!W48:Z48)=4,'A3.3'!D48,"")</f>
        <v/>
      </c>
      <c r="G31" t="str">
        <f>IF(SUM('A3.3'!W48:Z48)=4,'A3.3'!E48,"")</f>
        <v/>
      </c>
      <c r="H31" t="str">
        <f>IF(SUM('A3.3'!W48:Z48)=4,'A3.3'!F48,"")</f>
        <v/>
      </c>
    </row>
    <row r="32" spans="1:8" x14ac:dyDescent="0.25">
      <c r="A32" t="str">
        <f>IF(SUM('A3.3'!W49:Z49)=4,'Angaben KH-Standort'!$D$26,"")</f>
        <v/>
      </c>
      <c r="B32" t="str">
        <f>IF(SUM('A3.3'!W49:Z49)=4,'Angaben KH-Standort'!$D$27,"")</f>
        <v/>
      </c>
      <c r="C32" t="str">
        <f>IF(SUM('A3.3'!W49:Z49)=4,'Angaben KH-Standort'!$D$13,"")</f>
        <v/>
      </c>
      <c r="D32" t="str">
        <f>IF(SUM('A3.3'!W49:Z49)=4,'A1'!$F$15,"")</f>
        <v/>
      </c>
      <c r="E32" t="str">
        <f>IF(SUM('A3.3'!W49:Z49)=4,'A3.3'!C49,"")</f>
        <v/>
      </c>
      <c r="F32" t="str">
        <f>IF(SUM('A3.3'!W49:Z49)=4,'A3.3'!D49,"")</f>
        <v/>
      </c>
      <c r="G32" t="str">
        <f>IF(SUM('A3.3'!W49:Z49)=4,'A3.3'!E49,"")</f>
        <v/>
      </c>
      <c r="H32" t="str">
        <f>IF(SUM('A3.3'!W49:Z49)=4,'A3.3'!F49,"")</f>
        <v/>
      </c>
    </row>
    <row r="33" spans="1:8" x14ac:dyDescent="0.25">
      <c r="A33" t="str">
        <f>IF(SUM('A3.3'!W50:Z50)=4,'Angaben KH-Standort'!$D$26,"")</f>
        <v/>
      </c>
      <c r="B33" t="str">
        <f>IF(SUM('A3.3'!W50:Z50)=4,'Angaben KH-Standort'!$D$27,"")</f>
        <v/>
      </c>
      <c r="C33" t="str">
        <f>IF(SUM('A3.3'!W50:Z50)=4,'Angaben KH-Standort'!$D$13,"")</f>
        <v/>
      </c>
      <c r="D33" t="str">
        <f>IF(SUM('A3.3'!W50:Z50)=4,'A1'!$F$15,"")</f>
        <v/>
      </c>
      <c r="E33" t="str">
        <f>IF(SUM('A3.3'!W50:Z50)=4,'A3.3'!C50,"")</f>
        <v/>
      </c>
      <c r="F33" t="str">
        <f>IF(SUM('A3.3'!W50:Z50)=4,'A3.3'!D50,"")</f>
        <v/>
      </c>
      <c r="G33" t="str">
        <f>IF(SUM('A3.3'!W50:Z50)=4,'A3.3'!E50,"")</f>
        <v/>
      </c>
      <c r="H33" t="str">
        <f>IF(SUM('A3.3'!W50:Z50)=4,'A3.3'!F50,"")</f>
        <v/>
      </c>
    </row>
    <row r="34" spans="1:8" x14ac:dyDescent="0.25">
      <c r="A34" t="str">
        <f>IF(SUM('A3.3'!W51:Z51)=4,'Angaben KH-Standort'!$D$26,"")</f>
        <v/>
      </c>
      <c r="B34" t="str">
        <f>IF(SUM('A3.3'!W51:Z51)=4,'Angaben KH-Standort'!$D$27,"")</f>
        <v/>
      </c>
      <c r="C34" t="str">
        <f>IF(SUM('A3.3'!W51:Z51)=4,'Angaben KH-Standort'!$D$13,"")</f>
        <v/>
      </c>
      <c r="D34" t="str">
        <f>IF(SUM('A3.3'!W51:Z51)=4,'A1'!$F$15,"")</f>
        <v/>
      </c>
      <c r="E34" t="str">
        <f>IF(SUM('A3.3'!W51:Z51)=4,'A3.3'!C51,"")</f>
        <v/>
      </c>
      <c r="F34" t="str">
        <f>IF(SUM('A3.3'!W51:Z51)=4,'A3.3'!D51,"")</f>
        <v/>
      </c>
      <c r="G34" t="str">
        <f>IF(SUM('A3.3'!W51:Z51)=4,'A3.3'!E51,"")</f>
        <v/>
      </c>
      <c r="H34" t="str">
        <f>IF(SUM('A3.3'!W51:Z51)=4,'A3.3'!F51,"")</f>
        <v/>
      </c>
    </row>
    <row r="35" spans="1:8" x14ac:dyDescent="0.25">
      <c r="A35" t="str">
        <f>IF(SUM('A3.3'!W52:Z52)=4,'Angaben KH-Standort'!$D$26,"")</f>
        <v/>
      </c>
      <c r="B35" t="str">
        <f>IF(SUM('A3.3'!W52:Z52)=4,'Angaben KH-Standort'!$D$27,"")</f>
        <v/>
      </c>
      <c r="C35" t="str">
        <f>IF(SUM('A3.3'!W52:Z52)=4,'Angaben KH-Standort'!$D$13,"")</f>
        <v/>
      </c>
      <c r="D35" t="str">
        <f>IF(SUM('A3.3'!W52:Z52)=4,'A1'!$F$15,"")</f>
        <v/>
      </c>
      <c r="E35" t="str">
        <f>IF(SUM('A3.3'!W52:Z52)=4,'A3.3'!C52,"")</f>
        <v/>
      </c>
      <c r="F35" t="str">
        <f>IF(SUM('A3.3'!W52:Z52)=4,'A3.3'!D52,"")</f>
        <v/>
      </c>
      <c r="G35" t="str">
        <f>IF(SUM('A3.3'!W52:Z52)=4,'A3.3'!E52,"")</f>
        <v/>
      </c>
      <c r="H35" t="str">
        <f>IF(SUM('A3.3'!W52:Z52)=4,'A3.3'!F52,"")</f>
        <v/>
      </c>
    </row>
    <row r="36" spans="1:8" x14ac:dyDescent="0.25">
      <c r="A36" t="str">
        <f>IF(SUM('A3.3'!W53:Z53)=4,'Angaben KH-Standort'!$D$26,"")</f>
        <v/>
      </c>
      <c r="B36" t="str">
        <f>IF(SUM('A3.3'!W53:Z53)=4,'Angaben KH-Standort'!$D$27,"")</f>
        <v/>
      </c>
      <c r="C36" t="str">
        <f>IF(SUM('A3.3'!W53:Z53)=4,'Angaben KH-Standort'!$D$13,"")</f>
        <v/>
      </c>
      <c r="D36" t="str">
        <f>IF(SUM('A3.3'!W53:Z53)=4,'A1'!$F$15,"")</f>
        <v/>
      </c>
      <c r="E36" t="str">
        <f>IF(SUM('A3.3'!W53:Z53)=4,'A3.3'!C53,"")</f>
        <v/>
      </c>
      <c r="F36" t="str">
        <f>IF(SUM('A3.3'!W53:Z53)=4,'A3.3'!D53,"")</f>
        <v/>
      </c>
      <c r="G36" t="str">
        <f>IF(SUM('A3.3'!W53:Z53)=4,'A3.3'!E53,"")</f>
        <v/>
      </c>
      <c r="H36" t="str">
        <f>IF(SUM('A3.3'!W53:Z53)=4,'A3.3'!F53,"")</f>
        <v/>
      </c>
    </row>
    <row r="37" spans="1:8" x14ac:dyDescent="0.25">
      <c r="A37" t="str">
        <f>IF(SUM('A3.3'!W54:Z54)=4,'Angaben KH-Standort'!$D$26,"")</f>
        <v/>
      </c>
      <c r="B37" t="str">
        <f>IF(SUM('A3.3'!W54:Z54)=4,'Angaben KH-Standort'!$D$27,"")</f>
        <v/>
      </c>
      <c r="C37" t="str">
        <f>IF(SUM('A3.3'!W54:Z54)=4,'Angaben KH-Standort'!$D$13,"")</f>
        <v/>
      </c>
      <c r="D37" t="str">
        <f>IF(SUM('A3.3'!W54:Z54)=4,'A1'!$F$15,"")</f>
        <v/>
      </c>
      <c r="E37" t="str">
        <f>IF(SUM('A3.3'!W54:Z54)=4,'A3.3'!C54,"")</f>
        <v/>
      </c>
      <c r="F37" t="str">
        <f>IF(SUM('A3.3'!W54:Z54)=4,'A3.3'!D54,"")</f>
        <v/>
      </c>
      <c r="G37" t="str">
        <f>IF(SUM('A3.3'!W54:Z54)=4,'A3.3'!E54,"")</f>
        <v/>
      </c>
      <c r="H37" t="str">
        <f>IF(SUM('A3.3'!W54:Z54)=4,'A3.3'!F54,"")</f>
        <v/>
      </c>
    </row>
    <row r="38" spans="1:8" x14ac:dyDescent="0.25">
      <c r="A38" t="str">
        <f>IF(SUM('A3.3'!W55:Z55)=4,'Angaben KH-Standort'!$D$26,"")</f>
        <v/>
      </c>
      <c r="B38" t="str">
        <f>IF(SUM('A3.3'!W55:Z55)=4,'Angaben KH-Standort'!$D$27,"")</f>
        <v/>
      </c>
      <c r="C38" t="str">
        <f>IF(SUM('A3.3'!W55:Z55)=4,'Angaben KH-Standort'!$D$13,"")</f>
        <v/>
      </c>
      <c r="D38" t="str">
        <f>IF(SUM('A3.3'!W55:Z55)=4,'A1'!$F$15,"")</f>
        <v/>
      </c>
      <c r="E38" t="str">
        <f>IF(SUM('A3.3'!W55:Z55)=4,'A3.3'!C55,"")</f>
        <v/>
      </c>
      <c r="F38" t="str">
        <f>IF(SUM('A3.3'!W55:Z55)=4,'A3.3'!D55,"")</f>
        <v/>
      </c>
      <c r="G38" t="str">
        <f>IF(SUM('A3.3'!W55:Z55)=4,'A3.3'!E55,"")</f>
        <v/>
      </c>
      <c r="H38" t="str">
        <f>IF(SUM('A3.3'!W55:Z55)=4,'A3.3'!F55,"")</f>
        <v/>
      </c>
    </row>
    <row r="39" spans="1:8" x14ac:dyDescent="0.25">
      <c r="A39" t="str">
        <f>IF(SUM('A3.3'!W56:Z56)=4,'Angaben KH-Standort'!$D$26,"")</f>
        <v/>
      </c>
      <c r="B39" t="str">
        <f>IF(SUM('A3.3'!W56:Z56)=4,'Angaben KH-Standort'!$D$27,"")</f>
        <v/>
      </c>
      <c r="C39" t="str">
        <f>IF(SUM('A3.3'!W56:Z56)=4,'Angaben KH-Standort'!$D$13,"")</f>
        <v/>
      </c>
      <c r="D39" t="str">
        <f>IF(SUM('A3.3'!W56:Z56)=4,'A1'!$F$15,"")</f>
        <v/>
      </c>
      <c r="E39" t="str">
        <f>IF(SUM('A3.3'!W56:Z56)=4,'A3.3'!C56,"")</f>
        <v/>
      </c>
      <c r="F39" t="str">
        <f>IF(SUM('A3.3'!W56:Z56)=4,'A3.3'!D56,"")</f>
        <v/>
      </c>
      <c r="G39" t="str">
        <f>IF(SUM('A3.3'!W56:Z56)=4,'A3.3'!E56,"")</f>
        <v/>
      </c>
      <c r="H39" t="str">
        <f>IF(SUM('A3.3'!W56:Z56)=4,'A3.3'!F56,"")</f>
        <v/>
      </c>
    </row>
    <row r="40" spans="1:8" x14ac:dyDescent="0.25">
      <c r="A40" t="str">
        <f>IF(SUM('A3.3'!W57:Z57)=4,'Angaben KH-Standort'!$D$26,"")</f>
        <v/>
      </c>
      <c r="B40" t="str">
        <f>IF(SUM('A3.3'!W57:Z57)=4,'Angaben KH-Standort'!$D$27,"")</f>
        <v/>
      </c>
      <c r="C40" t="str">
        <f>IF(SUM('A3.3'!W57:Z57)=4,'Angaben KH-Standort'!$D$13,"")</f>
        <v/>
      </c>
      <c r="D40" t="str">
        <f>IF(SUM('A3.3'!W57:Z57)=4,'A1'!$F$15,"")</f>
        <v/>
      </c>
      <c r="E40" t="str">
        <f>IF(SUM('A3.3'!W57:Z57)=4,'A3.3'!C57,"")</f>
        <v/>
      </c>
      <c r="F40" t="str">
        <f>IF(SUM('A3.3'!W57:Z57)=4,'A3.3'!D57,"")</f>
        <v/>
      </c>
      <c r="G40" t="str">
        <f>IF(SUM('A3.3'!W57:Z57)=4,'A3.3'!E57,"")</f>
        <v/>
      </c>
      <c r="H40" t="str">
        <f>IF(SUM('A3.3'!W57:Z57)=4,'A3.3'!F57,"")</f>
        <v/>
      </c>
    </row>
    <row r="41" spans="1:8" x14ac:dyDescent="0.25">
      <c r="A41" t="str">
        <f>IF(SUM('A3.3'!W58:Z58)=4,'Angaben KH-Standort'!$D$26,"")</f>
        <v/>
      </c>
      <c r="B41" t="str">
        <f>IF(SUM('A3.3'!W58:Z58)=4,'Angaben KH-Standort'!$D$27,"")</f>
        <v/>
      </c>
      <c r="C41" t="str">
        <f>IF(SUM('A3.3'!W58:Z58)=4,'Angaben KH-Standort'!$D$13,"")</f>
        <v/>
      </c>
      <c r="D41" t="str">
        <f>IF(SUM('A3.3'!W58:Z58)=4,'A1'!$F$15,"")</f>
        <v/>
      </c>
      <c r="E41" t="str">
        <f>IF(SUM('A3.3'!W58:Z58)=4,'A3.3'!C58,"")</f>
        <v/>
      </c>
      <c r="F41" t="str">
        <f>IF(SUM('A3.3'!W58:Z58)=4,'A3.3'!D58,"")</f>
        <v/>
      </c>
      <c r="G41" t="str">
        <f>IF(SUM('A3.3'!W58:Z58)=4,'A3.3'!E58,"")</f>
        <v/>
      </c>
      <c r="H41" t="str">
        <f>IF(SUM('A3.3'!W58:Z58)=4,'A3.3'!F58,"")</f>
        <v/>
      </c>
    </row>
    <row r="42" spans="1:8" x14ac:dyDescent="0.25">
      <c r="A42" t="str">
        <f>IF(SUM('A3.3'!W59:Z59)=4,'Angaben KH-Standort'!$D$26,"")</f>
        <v/>
      </c>
      <c r="B42" t="str">
        <f>IF(SUM('A3.3'!W59:Z59)=4,'Angaben KH-Standort'!$D$27,"")</f>
        <v/>
      </c>
      <c r="C42" t="str">
        <f>IF(SUM('A3.3'!W59:Z59)=4,'Angaben KH-Standort'!$D$13,"")</f>
        <v/>
      </c>
      <c r="D42" t="str">
        <f>IF(SUM('A3.3'!W59:Z59)=4,'A1'!$F$15,"")</f>
        <v/>
      </c>
      <c r="E42" t="str">
        <f>IF(SUM('A3.3'!W59:Z59)=4,'A3.3'!C59,"")</f>
        <v/>
      </c>
      <c r="F42" t="str">
        <f>IF(SUM('A3.3'!W59:Z59)=4,'A3.3'!D59,"")</f>
        <v/>
      </c>
      <c r="G42" t="str">
        <f>IF(SUM('A3.3'!W59:Z59)=4,'A3.3'!E59,"")</f>
        <v/>
      </c>
      <c r="H42" t="str">
        <f>IF(SUM('A3.3'!W59:Z59)=4,'A3.3'!F59,"")</f>
        <v/>
      </c>
    </row>
    <row r="43" spans="1:8" x14ac:dyDescent="0.25">
      <c r="A43" t="str">
        <f>IF(SUM('A3.3'!W60:Z60)=4,'Angaben KH-Standort'!$D$26,"")</f>
        <v/>
      </c>
      <c r="B43" t="str">
        <f>IF(SUM('A3.3'!W60:Z60)=4,'Angaben KH-Standort'!$D$27,"")</f>
        <v/>
      </c>
      <c r="C43" t="str">
        <f>IF(SUM('A3.3'!W60:Z60)=4,'Angaben KH-Standort'!$D$13,"")</f>
        <v/>
      </c>
      <c r="D43" t="str">
        <f>IF(SUM('A3.3'!W60:Z60)=4,'A1'!$F$15,"")</f>
        <v/>
      </c>
      <c r="E43" t="str">
        <f>IF(SUM('A3.3'!W60:Z60)=4,'A3.3'!C60,"")</f>
        <v/>
      </c>
      <c r="F43" t="str">
        <f>IF(SUM('A3.3'!W60:Z60)=4,'A3.3'!D60,"")</f>
        <v/>
      </c>
      <c r="G43" t="str">
        <f>IF(SUM('A3.3'!W60:Z60)=4,'A3.3'!E60,"")</f>
        <v/>
      </c>
      <c r="H43" t="str">
        <f>IF(SUM('A3.3'!W60:Z60)=4,'A3.3'!F60,"")</f>
        <v/>
      </c>
    </row>
    <row r="44" spans="1:8" x14ac:dyDescent="0.25">
      <c r="A44" t="str">
        <f>IF(SUM('A3.3'!W61:Z61)=4,'Angaben KH-Standort'!$D$26,"")</f>
        <v/>
      </c>
      <c r="B44" t="str">
        <f>IF(SUM('A3.3'!W61:Z61)=4,'Angaben KH-Standort'!$D$27,"")</f>
        <v/>
      </c>
      <c r="C44" t="str">
        <f>IF(SUM('A3.3'!W61:Z61)=4,'Angaben KH-Standort'!$D$13,"")</f>
        <v/>
      </c>
      <c r="D44" t="str">
        <f>IF(SUM('A3.3'!W61:Z61)=4,'A1'!$F$15,"")</f>
        <v/>
      </c>
      <c r="E44" t="str">
        <f>IF(SUM('A3.3'!W61:Z61)=4,'A3.3'!C61,"")</f>
        <v/>
      </c>
      <c r="F44" t="str">
        <f>IF(SUM('A3.3'!W61:Z61)=4,'A3.3'!D61,"")</f>
        <v/>
      </c>
      <c r="G44" t="str">
        <f>IF(SUM('A3.3'!W61:Z61)=4,'A3.3'!E61,"")</f>
        <v/>
      </c>
      <c r="H44" t="str">
        <f>IF(SUM('A3.3'!W61:Z61)=4,'A3.3'!F61,"")</f>
        <v/>
      </c>
    </row>
    <row r="45" spans="1:8" x14ac:dyDescent="0.25">
      <c r="A45" t="str">
        <f>IF(SUM('A3.3'!W62:Z62)=4,'Angaben KH-Standort'!$D$26,"")</f>
        <v/>
      </c>
      <c r="B45" t="str">
        <f>IF(SUM('A3.3'!W62:Z62)=4,'Angaben KH-Standort'!$D$27,"")</f>
        <v/>
      </c>
      <c r="C45" t="str">
        <f>IF(SUM('A3.3'!W62:Z62)=4,'Angaben KH-Standort'!$D$13,"")</f>
        <v/>
      </c>
      <c r="D45" t="str">
        <f>IF(SUM('A3.3'!W62:Z62)=4,'A1'!$F$15,"")</f>
        <v/>
      </c>
      <c r="E45" t="str">
        <f>IF(SUM('A3.3'!W62:Z62)=4,'A3.3'!C62,"")</f>
        <v/>
      </c>
      <c r="F45" t="str">
        <f>IF(SUM('A3.3'!W62:Z62)=4,'A3.3'!D62,"")</f>
        <v/>
      </c>
      <c r="G45" t="str">
        <f>IF(SUM('A3.3'!W62:Z62)=4,'A3.3'!E62,"")</f>
        <v/>
      </c>
      <c r="H45" t="str">
        <f>IF(SUM('A3.3'!W62:Z62)=4,'A3.3'!F62,"")</f>
        <v/>
      </c>
    </row>
    <row r="46" spans="1:8" x14ac:dyDescent="0.25">
      <c r="A46" t="str">
        <f>IF(SUM('A3.3'!W63:Z63)=4,'Angaben KH-Standort'!$D$26,"")</f>
        <v/>
      </c>
      <c r="B46" t="str">
        <f>IF(SUM('A3.3'!W63:Z63)=4,'Angaben KH-Standort'!$D$27,"")</f>
        <v/>
      </c>
      <c r="C46" t="str">
        <f>IF(SUM('A3.3'!W63:Z63)=4,'Angaben KH-Standort'!$D$13,"")</f>
        <v/>
      </c>
      <c r="D46" t="str">
        <f>IF(SUM('A3.3'!W63:Z63)=4,'A1'!$F$15,"")</f>
        <v/>
      </c>
      <c r="E46" t="str">
        <f>IF(SUM('A3.3'!W63:Z63)=4,'A3.3'!C63,"")</f>
        <v/>
      </c>
      <c r="F46" t="str">
        <f>IF(SUM('A3.3'!W63:Z63)=4,'A3.3'!D63,"")</f>
        <v/>
      </c>
      <c r="G46" t="str">
        <f>IF(SUM('A3.3'!W63:Z63)=4,'A3.3'!E63,"")</f>
        <v/>
      </c>
      <c r="H46" t="str">
        <f>IF(SUM('A3.3'!W63:Z63)=4,'A3.3'!F63,"")</f>
        <v/>
      </c>
    </row>
    <row r="47" spans="1:8" x14ac:dyDescent="0.25">
      <c r="A47" t="str">
        <f>IF(SUM('A3.3'!W64:Z64)=4,'Angaben KH-Standort'!$D$26,"")</f>
        <v/>
      </c>
      <c r="B47" t="str">
        <f>IF(SUM('A3.3'!W64:Z64)=4,'Angaben KH-Standort'!$D$27,"")</f>
        <v/>
      </c>
      <c r="C47" t="str">
        <f>IF(SUM('A3.3'!W64:Z64)=4,'Angaben KH-Standort'!$D$13,"")</f>
        <v/>
      </c>
      <c r="D47" t="str">
        <f>IF(SUM('A3.3'!W64:Z64)=4,'A1'!$F$15,"")</f>
        <v/>
      </c>
      <c r="E47" t="str">
        <f>IF(SUM('A3.3'!W64:Z64)=4,'A3.3'!C64,"")</f>
        <v/>
      </c>
      <c r="F47" t="str">
        <f>IF(SUM('A3.3'!W64:Z64)=4,'A3.3'!D64,"")</f>
        <v/>
      </c>
      <c r="G47" t="str">
        <f>IF(SUM('A3.3'!W64:Z64)=4,'A3.3'!E64,"")</f>
        <v/>
      </c>
      <c r="H47" t="str">
        <f>IF(SUM('A3.3'!W64:Z64)=4,'A3.3'!F64,"")</f>
        <v/>
      </c>
    </row>
    <row r="48" spans="1:8" x14ac:dyDescent="0.25">
      <c r="A48" t="str">
        <f>IF(SUM('A3.3'!W65:Z65)=4,'Angaben KH-Standort'!$D$26,"")</f>
        <v/>
      </c>
      <c r="B48" t="str">
        <f>IF(SUM('A3.3'!W65:Z65)=4,'Angaben KH-Standort'!$D$27,"")</f>
        <v/>
      </c>
      <c r="C48" t="str">
        <f>IF(SUM('A3.3'!W65:Z65)=4,'Angaben KH-Standort'!$D$13,"")</f>
        <v/>
      </c>
      <c r="D48" t="str">
        <f>IF(SUM('A3.3'!W65:Z65)=4,'A1'!$F$15,"")</f>
        <v/>
      </c>
      <c r="E48" t="str">
        <f>IF(SUM('A3.3'!W65:Z65)=4,'A3.3'!C65,"")</f>
        <v/>
      </c>
      <c r="F48" t="str">
        <f>IF(SUM('A3.3'!W65:Z65)=4,'A3.3'!D65,"")</f>
        <v/>
      </c>
      <c r="G48" t="str">
        <f>IF(SUM('A3.3'!W65:Z65)=4,'A3.3'!E65,"")</f>
        <v/>
      </c>
      <c r="H48" t="str">
        <f>IF(SUM('A3.3'!W65:Z65)=4,'A3.3'!F65,"")</f>
        <v/>
      </c>
    </row>
    <row r="49" spans="1:8" x14ac:dyDescent="0.25">
      <c r="A49" t="str">
        <f>IF(SUM('A3.3'!W66:Z66)=4,'Angaben KH-Standort'!$D$26,"")</f>
        <v/>
      </c>
      <c r="B49" t="str">
        <f>IF(SUM('A3.3'!W66:Z66)=4,'Angaben KH-Standort'!$D$27,"")</f>
        <v/>
      </c>
      <c r="C49" t="str">
        <f>IF(SUM('A3.3'!W66:Z66)=4,'Angaben KH-Standort'!$D$13,"")</f>
        <v/>
      </c>
      <c r="D49" t="str">
        <f>IF(SUM('A3.3'!W66:Z66)=4,'A1'!$F$15,"")</f>
        <v/>
      </c>
      <c r="E49" t="str">
        <f>IF(SUM('A3.3'!W66:Z66)=4,'A3.3'!C66,"")</f>
        <v/>
      </c>
      <c r="F49" t="str">
        <f>IF(SUM('A3.3'!W66:Z66)=4,'A3.3'!D66,"")</f>
        <v/>
      </c>
      <c r="G49" t="str">
        <f>IF(SUM('A3.3'!W66:Z66)=4,'A3.3'!E66,"")</f>
        <v/>
      </c>
      <c r="H49" t="str">
        <f>IF(SUM('A3.3'!W66:Z66)=4,'A3.3'!F66,"")</f>
        <v/>
      </c>
    </row>
    <row r="50" spans="1:8" x14ac:dyDescent="0.25">
      <c r="A50" t="str">
        <f>IF(SUM('A3.3'!W67:Z67)=4,'Angaben KH-Standort'!$D$26,"")</f>
        <v/>
      </c>
      <c r="B50" t="str">
        <f>IF(SUM('A3.3'!W67:Z67)=4,'Angaben KH-Standort'!$D$27,"")</f>
        <v/>
      </c>
      <c r="C50" t="str">
        <f>IF(SUM('A3.3'!W67:Z67)=4,'Angaben KH-Standort'!$D$13,"")</f>
        <v/>
      </c>
      <c r="D50" t="str">
        <f>IF(SUM('A3.3'!W67:Z67)=4,'A1'!$F$15,"")</f>
        <v/>
      </c>
      <c r="E50" t="str">
        <f>IF(SUM('A3.3'!W67:Z67)=4,'A3.3'!C67,"")</f>
        <v/>
      </c>
      <c r="F50" t="str">
        <f>IF(SUM('A3.3'!W67:Z67)=4,'A3.3'!D67,"")</f>
        <v/>
      </c>
      <c r="G50" t="str">
        <f>IF(SUM('A3.3'!W67:Z67)=4,'A3.3'!E67,"")</f>
        <v/>
      </c>
      <c r="H50" t="str">
        <f>IF(SUM('A3.3'!W67:Z67)=4,'A3.3'!F67,"")</f>
        <v/>
      </c>
    </row>
    <row r="51" spans="1:8" x14ac:dyDescent="0.25">
      <c r="A51" t="str">
        <f>IF(SUM('A3.3'!W68:Z68)=4,'Angaben KH-Standort'!$D$26,"")</f>
        <v/>
      </c>
      <c r="B51" t="str">
        <f>IF(SUM('A3.3'!W68:Z68)=4,'Angaben KH-Standort'!$D$27,"")</f>
        <v/>
      </c>
      <c r="C51" t="str">
        <f>IF(SUM('A3.3'!W68:Z68)=4,'Angaben KH-Standort'!$D$13,"")</f>
        <v/>
      </c>
      <c r="D51" t="str">
        <f>IF(SUM('A3.3'!W68:Z68)=4,'A1'!$F$15,"")</f>
        <v/>
      </c>
      <c r="E51" t="str">
        <f>IF(SUM('A3.3'!W68:Z68)=4,'A3.3'!C68,"")</f>
        <v/>
      </c>
      <c r="F51" t="str">
        <f>IF(SUM('A3.3'!W68:Z68)=4,'A3.3'!D68,"")</f>
        <v/>
      </c>
      <c r="G51" t="str">
        <f>IF(SUM('A3.3'!W68:Z68)=4,'A3.3'!E68,"")</f>
        <v/>
      </c>
      <c r="H51" t="str">
        <f>IF(SUM('A3.3'!W68:Z68)=4,'A3.3'!F68,"")</f>
        <v/>
      </c>
    </row>
    <row r="52" spans="1:8" x14ac:dyDescent="0.25">
      <c r="A52" t="str">
        <f>IF(SUM('A3.3'!W69:Z69)=4,'Angaben KH-Standort'!$D$26,"")</f>
        <v/>
      </c>
      <c r="B52" t="str">
        <f>IF(SUM('A3.3'!W69:Z69)=4,'Angaben KH-Standort'!$D$27,"")</f>
        <v/>
      </c>
      <c r="C52" t="str">
        <f>IF(SUM('A3.3'!W69:Z69)=4,'Angaben KH-Standort'!$D$13,"")</f>
        <v/>
      </c>
      <c r="D52" t="str">
        <f>IF(SUM('A3.3'!W69:Z69)=4,'A1'!$F$15,"")</f>
        <v/>
      </c>
      <c r="E52" t="str">
        <f>IF(SUM('A3.3'!W69:Z69)=4,'A3.3'!C69,"")</f>
        <v/>
      </c>
      <c r="F52" t="str">
        <f>IF(SUM('A3.3'!W69:Z69)=4,'A3.3'!D69,"")</f>
        <v/>
      </c>
      <c r="G52" t="str">
        <f>IF(SUM('A3.3'!W69:Z69)=4,'A3.3'!E69,"")</f>
        <v/>
      </c>
      <c r="H52" t="str">
        <f>IF(SUM('A3.3'!W69:Z69)=4,'A3.3'!F69,"")</f>
        <v/>
      </c>
    </row>
    <row r="53" spans="1:8" x14ac:dyDescent="0.25">
      <c r="A53" t="str">
        <f>IF(SUM('A3.3'!W70:Z70)=4,'Angaben KH-Standort'!$D$26,"")</f>
        <v/>
      </c>
      <c r="B53" t="str">
        <f>IF(SUM('A3.3'!W70:Z70)=4,'Angaben KH-Standort'!$D$27,"")</f>
        <v/>
      </c>
      <c r="C53" t="str">
        <f>IF(SUM('A3.3'!W70:Z70)=4,'Angaben KH-Standort'!$D$13,"")</f>
        <v/>
      </c>
      <c r="D53" t="str">
        <f>IF(SUM('A3.3'!W70:Z70)=4,'A1'!$F$15,"")</f>
        <v/>
      </c>
      <c r="E53" t="str">
        <f>IF(SUM('A3.3'!W70:Z70)=4,'A3.3'!C70,"")</f>
        <v/>
      </c>
      <c r="F53" t="str">
        <f>IF(SUM('A3.3'!W70:Z70)=4,'A3.3'!D70,"")</f>
        <v/>
      </c>
      <c r="G53" t="str">
        <f>IF(SUM('A3.3'!W70:Z70)=4,'A3.3'!E70,"")</f>
        <v/>
      </c>
      <c r="H53" t="str">
        <f>IF(SUM('A3.3'!W70:Z70)=4,'A3.3'!F70,"")</f>
        <v/>
      </c>
    </row>
    <row r="54" spans="1:8" x14ac:dyDescent="0.25">
      <c r="A54" t="str">
        <f>IF(SUM('A3.3'!W71:Z71)=4,'Angaben KH-Standort'!$D$26,"")</f>
        <v/>
      </c>
      <c r="B54" t="str">
        <f>IF(SUM('A3.3'!W71:Z71)=4,'Angaben KH-Standort'!$D$27,"")</f>
        <v/>
      </c>
      <c r="C54" t="str">
        <f>IF(SUM('A3.3'!W71:Z71)=4,'Angaben KH-Standort'!$D$13,"")</f>
        <v/>
      </c>
      <c r="D54" t="str">
        <f>IF(SUM('A3.3'!W71:Z71)=4,'A1'!$F$15,"")</f>
        <v/>
      </c>
      <c r="E54" t="str">
        <f>IF(SUM('A3.3'!W71:Z71)=4,'A3.3'!C71,"")</f>
        <v/>
      </c>
      <c r="F54" t="str">
        <f>IF(SUM('A3.3'!W71:Z71)=4,'A3.3'!D71,"")</f>
        <v/>
      </c>
      <c r="G54" t="str">
        <f>IF(SUM('A3.3'!W71:Z71)=4,'A3.3'!E71,"")</f>
        <v/>
      </c>
      <c r="H54" t="str">
        <f>IF(SUM('A3.3'!W71:Z71)=4,'A3.3'!F71,"")</f>
        <v/>
      </c>
    </row>
    <row r="55" spans="1:8" x14ac:dyDescent="0.25">
      <c r="A55" t="str">
        <f>IF(SUM('A3.3'!W72:Z72)=4,'Angaben KH-Standort'!$D$26,"")</f>
        <v/>
      </c>
      <c r="B55" t="str">
        <f>IF(SUM('A3.3'!W72:Z72)=4,'Angaben KH-Standort'!$D$27,"")</f>
        <v/>
      </c>
      <c r="C55" t="str">
        <f>IF(SUM('A3.3'!W72:Z72)=4,'Angaben KH-Standort'!$D$13,"")</f>
        <v/>
      </c>
      <c r="D55" t="str">
        <f>IF(SUM('A3.3'!W72:Z72)=4,'A1'!$F$15,"")</f>
        <v/>
      </c>
      <c r="E55" t="str">
        <f>IF(SUM('A3.3'!W72:Z72)=4,'A3.3'!C72,"")</f>
        <v/>
      </c>
      <c r="F55" t="str">
        <f>IF(SUM('A3.3'!W72:Z72)=4,'A3.3'!D72,"")</f>
        <v/>
      </c>
      <c r="G55" t="str">
        <f>IF(SUM('A3.3'!W72:Z72)=4,'A3.3'!E72,"")</f>
        <v/>
      </c>
      <c r="H55" t="str">
        <f>IF(SUM('A3.3'!W72:Z72)=4,'A3.3'!F72,"")</f>
        <v/>
      </c>
    </row>
    <row r="56" spans="1:8" x14ac:dyDescent="0.25">
      <c r="A56" t="str">
        <f>IF(SUM('A3.3'!W73:Z73)=4,'Angaben KH-Standort'!$D$26,"")</f>
        <v/>
      </c>
      <c r="B56" t="str">
        <f>IF(SUM('A3.3'!W73:Z73)=4,'Angaben KH-Standort'!$D$27,"")</f>
        <v/>
      </c>
      <c r="C56" t="str">
        <f>IF(SUM('A3.3'!W73:Z73)=4,'Angaben KH-Standort'!$D$13,"")</f>
        <v/>
      </c>
      <c r="D56" t="str">
        <f>IF(SUM('A3.3'!W73:Z73)=4,'A1'!$F$15,"")</f>
        <v/>
      </c>
      <c r="E56" t="str">
        <f>IF(SUM('A3.3'!W73:Z73)=4,'A3.3'!C73,"")</f>
        <v/>
      </c>
      <c r="F56" t="str">
        <f>IF(SUM('A3.3'!W73:Z73)=4,'A3.3'!D73,"")</f>
        <v/>
      </c>
      <c r="G56" t="str">
        <f>IF(SUM('A3.3'!W73:Z73)=4,'A3.3'!E73,"")</f>
        <v/>
      </c>
      <c r="H56" t="str">
        <f>IF(SUM('A3.3'!W73:Z73)=4,'A3.3'!F73,"")</f>
        <v/>
      </c>
    </row>
    <row r="57" spans="1:8" x14ac:dyDescent="0.25">
      <c r="A57" t="str">
        <f>IF(SUM('A3.3'!W74:Z74)=4,'Angaben KH-Standort'!$D$26,"")</f>
        <v/>
      </c>
      <c r="B57" t="str">
        <f>IF(SUM('A3.3'!W74:Z74)=4,'Angaben KH-Standort'!$D$27,"")</f>
        <v/>
      </c>
      <c r="C57" t="str">
        <f>IF(SUM('A3.3'!W74:Z74)=4,'Angaben KH-Standort'!$D$13,"")</f>
        <v/>
      </c>
      <c r="D57" t="str">
        <f>IF(SUM('A3.3'!W74:Z74)=4,'A1'!$F$15,"")</f>
        <v/>
      </c>
      <c r="E57" t="str">
        <f>IF(SUM('A3.3'!W74:Z74)=4,'A3.3'!C74,"")</f>
        <v/>
      </c>
      <c r="F57" t="str">
        <f>IF(SUM('A3.3'!W74:Z74)=4,'A3.3'!D74,"")</f>
        <v/>
      </c>
      <c r="G57" t="str">
        <f>IF(SUM('A3.3'!W74:Z74)=4,'A3.3'!E74,"")</f>
        <v/>
      </c>
      <c r="H57" t="str">
        <f>IF(SUM('A3.3'!W74:Z74)=4,'A3.3'!F74,"")</f>
        <v/>
      </c>
    </row>
    <row r="58" spans="1:8" x14ac:dyDescent="0.25">
      <c r="A58" t="str">
        <f>IF(SUM('A3.3'!W75:Z75)=4,'Angaben KH-Standort'!$D$26,"")</f>
        <v/>
      </c>
      <c r="B58" t="str">
        <f>IF(SUM('A3.3'!W75:Z75)=4,'Angaben KH-Standort'!$D$27,"")</f>
        <v/>
      </c>
      <c r="C58" t="str">
        <f>IF(SUM('A3.3'!W75:Z75)=4,'Angaben KH-Standort'!$D$13,"")</f>
        <v/>
      </c>
      <c r="D58" t="str">
        <f>IF(SUM('A3.3'!W75:Z75)=4,'A1'!$F$15,"")</f>
        <v/>
      </c>
      <c r="E58" t="str">
        <f>IF(SUM('A3.3'!W75:Z75)=4,'A3.3'!C75,"")</f>
        <v/>
      </c>
      <c r="F58" t="str">
        <f>IF(SUM('A3.3'!W75:Z75)=4,'A3.3'!D75,"")</f>
        <v/>
      </c>
      <c r="G58" t="str">
        <f>IF(SUM('A3.3'!W75:Z75)=4,'A3.3'!E75,"")</f>
        <v/>
      </c>
      <c r="H58" t="str">
        <f>IF(SUM('A3.3'!W75:Z75)=4,'A3.3'!F75,"")</f>
        <v/>
      </c>
    </row>
    <row r="59" spans="1:8" x14ac:dyDescent="0.25">
      <c r="A59" t="str">
        <f>IF(SUM('A3.3'!W76:Z76)=4,'Angaben KH-Standort'!$D$26,"")</f>
        <v/>
      </c>
      <c r="B59" t="str">
        <f>IF(SUM('A3.3'!W76:Z76)=4,'Angaben KH-Standort'!$D$27,"")</f>
        <v/>
      </c>
      <c r="C59" t="str">
        <f>IF(SUM('A3.3'!W76:Z76)=4,'Angaben KH-Standort'!$D$13,"")</f>
        <v/>
      </c>
      <c r="D59" t="str">
        <f>IF(SUM('A3.3'!W76:Z76)=4,'A1'!$F$15,"")</f>
        <v/>
      </c>
      <c r="E59" t="str">
        <f>IF(SUM('A3.3'!W76:Z76)=4,'A3.3'!C76,"")</f>
        <v/>
      </c>
      <c r="F59" t="str">
        <f>IF(SUM('A3.3'!W76:Z76)=4,'A3.3'!D76,"")</f>
        <v/>
      </c>
      <c r="G59" t="str">
        <f>IF(SUM('A3.3'!W76:Z76)=4,'A3.3'!E76,"")</f>
        <v/>
      </c>
      <c r="H59" t="str">
        <f>IF(SUM('A3.3'!W76:Z76)=4,'A3.3'!F76,"")</f>
        <v/>
      </c>
    </row>
    <row r="60" spans="1:8" x14ac:dyDescent="0.25">
      <c r="A60" t="str">
        <f>IF(SUM('A3.3'!W77:Z77)=4,'Angaben KH-Standort'!$D$26,"")</f>
        <v/>
      </c>
      <c r="B60" t="str">
        <f>IF(SUM('A3.3'!W77:Z77)=4,'Angaben KH-Standort'!$D$27,"")</f>
        <v/>
      </c>
      <c r="C60" t="str">
        <f>IF(SUM('A3.3'!W77:Z77)=4,'Angaben KH-Standort'!$D$13,"")</f>
        <v/>
      </c>
      <c r="D60" t="str">
        <f>IF(SUM('A3.3'!W77:Z77)=4,'A1'!$F$15,"")</f>
        <v/>
      </c>
      <c r="E60" t="str">
        <f>IF(SUM('A3.3'!W77:Z77)=4,'A3.3'!C77,"")</f>
        <v/>
      </c>
      <c r="F60" t="str">
        <f>IF(SUM('A3.3'!W77:Z77)=4,'A3.3'!D77,"")</f>
        <v/>
      </c>
      <c r="G60" t="str">
        <f>IF(SUM('A3.3'!W77:Z77)=4,'A3.3'!E77,"")</f>
        <v/>
      </c>
      <c r="H60" t="str">
        <f>IF(SUM('A3.3'!W77:Z77)=4,'A3.3'!F77,"")</f>
        <v/>
      </c>
    </row>
    <row r="61" spans="1:8" x14ac:dyDescent="0.25">
      <c r="A61" t="str">
        <f>IF(SUM('A3.3'!W78:Z78)=4,'Angaben KH-Standort'!$D$26,"")</f>
        <v/>
      </c>
      <c r="B61" t="str">
        <f>IF(SUM('A3.3'!W78:Z78)=4,'Angaben KH-Standort'!$D$27,"")</f>
        <v/>
      </c>
      <c r="C61" t="str">
        <f>IF(SUM('A3.3'!W78:Z78)=4,'Angaben KH-Standort'!$D$13,"")</f>
        <v/>
      </c>
      <c r="D61" t="str">
        <f>IF(SUM('A3.3'!W78:Z78)=4,'A1'!$F$15,"")</f>
        <v/>
      </c>
      <c r="E61" t="str">
        <f>IF(SUM('A3.3'!W78:Z78)=4,'A3.3'!C78,"")</f>
        <v/>
      </c>
      <c r="F61" t="str">
        <f>IF(SUM('A3.3'!W78:Z78)=4,'A3.3'!D78,"")</f>
        <v/>
      </c>
      <c r="G61" t="str">
        <f>IF(SUM('A3.3'!W78:Z78)=4,'A3.3'!E78,"")</f>
        <v/>
      </c>
      <c r="H61" t="str">
        <f>IF(SUM('A3.3'!W78:Z78)=4,'A3.3'!F78,"")</f>
        <v/>
      </c>
    </row>
    <row r="62" spans="1:8" x14ac:dyDescent="0.25">
      <c r="A62" t="str">
        <f>IF(SUM('A3.3'!W79:Z79)=4,'Angaben KH-Standort'!$D$26,"")</f>
        <v/>
      </c>
      <c r="B62" t="str">
        <f>IF(SUM('A3.3'!W79:Z79)=4,'Angaben KH-Standort'!$D$27,"")</f>
        <v/>
      </c>
      <c r="C62" t="str">
        <f>IF(SUM('A3.3'!W79:Z79)=4,'Angaben KH-Standort'!$D$13,"")</f>
        <v/>
      </c>
      <c r="D62" t="str">
        <f>IF(SUM('A3.3'!W79:Z79)=4,'A1'!$F$15,"")</f>
        <v/>
      </c>
      <c r="E62" t="str">
        <f>IF(SUM('A3.3'!W79:Z79)=4,'A3.3'!C79,"")</f>
        <v/>
      </c>
      <c r="F62" t="str">
        <f>IF(SUM('A3.3'!W79:Z79)=4,'A3.3'!D79,"")</f>
        <v/>
      </c>
      <c r="G62" t="str">
        <f>IF(SUM('A3.3'!W79:Z79)=4,'A3.3'!E79,"")</f>
        <v/>
      </c>
      <c r="H62" t="str">
        <f>IF(SUM('A3.3'!W79:Z79)=4,'A3.3'!F79,"")</f>
        <v/>
      </c>
    </row>
    <row r="63" spans="1:8" x14ac:dyDescent="0.25">
      <c r="A63" t="str">
        <f>IF(SUM('A3.3'!W80:Z80)=4,'Angaben KH-Standort'!$D$26,"")</f>
        <v/>
      </c>
      <c r="B63" t="str">
        <f>IF(SUM('A3.3'!W80:Z80)=4,'Angaben KH-Standort'!$D$27,"")</f>
        <v/>
      </c>
      <c r="C63" t="str">
        <f>IF(SUM('A3.3'!W80:Z80)=4,'Angaben KH-Standort'!$D$13,"")</f>
        <v/>
      </c>
      <c r="D63" t="str">
        <f>IF(SUM('A3.3'!W80:Z80)=4,'A1'!$F$15,"")</f>
        <v/>
      </c>
      <c r="E63" t="str">
        <f>IF(SUM('A3.3'!W80:Z80)=4,'A3.3'!C80,"")</f>
        <v/>
      </c>
      <c r="F63" t="str">
        <f>IF(SUM('A3.3'!W80:Z80)=4,'A3.3'!D80,"")</f>
        <v/>
      </c>
      <c r="G63" t="str">
        <f>IF(SUM('A3.3'!W80:Z80)=4,'A3.3'!E80,"")</f>
        <v/>
      </c>
      <c r="H63" t="str">
        <f>IF(SUM('A3.3'!W80:Z80)=4,'A3.3'!F80,"")</f>
        <v/>
      </c>
    </row>
    <row r="64" spans="1:8" x14ac:dyDescent="0.25">
      <c r="A64" t="str">
        <f>IF(SUM('A3.3'!W81:Z81)=4,'Angaben KH-Standort'!$D$26,"")</f>
        <v/>
      </c>
      <c r="B64" t="str">
        <f>IF(SUM('A3.3'!W81:Z81)=4,'Angaben KH-Standort'!$D$27,"")</f>
        <v/>
      </c>
      <c r="C64" t="str">
        <f>IF(SUM('A3.3'!W81:Z81)=4,'Angaben KH-Standort'!$D$13,"")</f>
        <v/>
      </c>
      <c r="D64" t="str">
        <f>IF(SUM('A3.3'!W81:Z81)=4,'A1'!$F$15,"")</f>
        <v/>
      </c>
      <c r="E64" t="str">
        <f>IF(SUM('A3.3'!W81:Z81)=4,'A3.3'!C81,"")</f>
        <v/>
      </c>
      <c r="F64" t="str">
        <f>IF(SUM('A3.3'!W81:Z81)=4,'A3.3'!D81,"")</f>
        <v/>
      </c>
      <c r="G64" t="str">
        <f>IF(SUM('A3.3'!W81:Z81)=4,'A3.3'!E81,"")</f>
        <v/>
      </c>
      <c r="H64" t="str">
        <f>IF(SUM('A3.3'!W81:Z81)=4,'A3.3'!F81,"")</f>
        <v/>
      </c>
    </row>
    <row r="65" spans="1:8" x14ac:dyDescent="0.25">
      <c r="A65" t="str">
        <f>IF(SUM('A3.3'!W82:Z82)=4,'Angaben KH-Standort'!$D$26,"")</f>
        <v/>
      </c>
      <c r="B65" t="str">
        <f>IF(SUM('A3.3'!W82:Z82)=4,'Angaben KH-Standort'!$D$27,"")</f>
        <v/>
      </c>
      <c r="C65" t="str">
        <f>IF(SUM('A3.3'!W82:Z82)=4,'Angaben KH-Standort'!$D$13,"")</f>
        <v/>
      </c>
      <c r="D65" t="str">
        <f>IF(SUM('A3.3'!W82:Z82)=4,'A1'!$F$15,"")</f>
        <v/>
      </c>
      <c r="E65" t="str">
        <f>IF(SUM('A3.3'!W82:Z82)=4,'A3.3'!C82,"")</f>
        <v/>
      </c>
      <c r="F65" t="str">
        <f>IF(SUM('A3.3'!W82:Z82)=4,'A3.3'!D82,"")</f>
        <v/>
      </c>
      <c r="G65" t="str">
        <f>IF(SUM('A3.3'!W82:Z82)=4,'A3.3'!E82,"")</f>
        <v/>
      </c>
      <c r="H65" t="str">
        <f>IF(SUM('A3.3'!W82:Z82)=4,'A3.3'!F82,"")</f>
        <v/>
      </c>
    </row>
    <row r="66" spans="1:8" x14ac:dyDescent="0.25">
      <c r="A66" t="str">
        <f>IF(SUM('A3.3'!W83:Z83)=4,'Angaben KH-Standort'!$D$26,"")</f>
        <v/>
      </c>
      <c r="B66" t="str">
        <f>IF(SUM('A3.3'!W83:Z83)=4,'Angaben KH-Standort'!$D$27,"")</f>
        <v/>
      </c>
      <c r="C66" t="str">
        <f>IF(SUM('A3.3'!W83:Z83)=4,'Angaben KH-Standort'!$D$13,"")</f>
        <v/>
      </c>
      <c r="D66" t="str">
        <f>IF(SUM('A3.3'!W83:Z83)=4,'A1'!$F$15,"")</f>
        <v/>
      </c>
      <c r="E66" t="str">
        <f>IF(SUM('A3.3'!W83:Z83)=4,'A3.3'!C83,"")</f>
        <v/>
      </c>
      <c r="F66" t="str">
        <f>IF(SUM('A3.3'!W83:Z83)=4,'A3.3'!D83,"")</f>
        <v/>
      </c>
      <c r="G66" t="str">
        <f>IF(SUM('A3.3'!W83:Z83)=4,'A3.3'!E83,"")</f>
        <v/>
      </c>
      <c r="H66" t="str">
        <f>IF(SUM('A3.3'!W83:Z83)=4,'A3.3'!F83,"")</f>
        <v/>
      </c>
    </row>
    <row r="67" spans="1:8" x14ac:dyDescent="0.25">
      <c r="A67" t="str">
        <f>IF(SUM('A3.3'!W84:Z84)=4,'Angaben KH-Standort'!$D$26,"")</f>
        <v/>
      </c>
      <c r="B67" t="str">
        <f>IF(SUM('A3.3'!W84:Z84)=4,'Angaben KH-Standort'!$D$27,"")</f>
        <v/>
      </c>
      <c r="C67" t="str">
        <f>IF(SUM('A3.3'!W84:Z84)=4,'Angaben KH-Standort'!$D$13,"")</f>
        <v/>
      </c>
      <c r="D67" t="str">
        <f>IF(SUM('A3.3'!W84:Z84)=4,'A1'!$F$15,"")</f>
        <v/>
      </c>
      <c r="E67" t="str">
        <f>IF(SUM('A3.3'!W84:Z84)=4,'A3.3'!C84,"")</f>
        <v/>
      </c>
      <c r="F67" t="str">
        <f>IF(SUM('A3.3'!W84:Z84)=4,'A3.3'!D84,"")</f>
        <v/>
      </c>
      <c r="G67" t="str">
        <f>IF(SUM('A3.3'!W84:Z84)=4,'A3.3'!E84,"")</f>
        <v/>
      </c>
      <c r="H67" t="str">
        <f>IF(SUM('A3.3'!W84:Z84)=4,'A3.3'!F84,"")</f>
        <v/>
      </c>
    </row>
    <row r="68" spans="1:8" x14ac:dyDescent="0.25">
      <c r="A68" t="str">
        <f>IF(SUM('A3.3'!W85:Z85)=4,'Angaben KH-Standort'!$D$26,"")</f>
        <v/>
      </c>
      <c r="B68" t="str">
        <f>IF(SUM('A3.3'!W85:Z85)=4,'Angaben KH-Standort'!$D$27,"")</f>
        <v/>
      </c>
      <c r="C68" t="str">
        <f>IF(SUM('A3.3'!W85:Z85)=4,'Angaben KH-Standort'!$D$13,"")</f>
        <v/>
      </c>
      <c r="D68" t="str">
        <f>IF(SUM('A3.3'!W85:Z85)=4,'A1'!$F$15,"")</f>
        <v/>
      </c>
      <c r="E68" t="str">
        <f>IF(SUM('A3.3'!W85:Z85)=4,'A3.3'!C85,"")</f>
        <v/>
      </c>
      <c r="F68" t="str">
        <f>IF(SUM('A3.3'!W85:Z85)=4,'A3.3'!D85,"")</f>
        <v/>
      </c>
      <c r="G68" t="str">
        <f>IF(SUM('A3.3'!W85:Z85)=4,'A3.3'!E85,"")</f>
        <v/>
      </c>
      <c r="H68" t="str">
        <f>IF(SUM('A3.3'!W85:Z85)=4,'A3.3'!F85,"")</f>
        <v/>
      </c>
    </row>
    <row r="69" spans="1:8" x14ac:dyDescent="0.25">
      <c r="A69" t="str">
        <f>IF(SUM('A3.3'!W86:Z86)=4,'Angaben KH-Standort'!$D$26,"")</f>
        <v/>
      </c>
      <c r="B69" t="str">
        <f>IF(SUM('A3.3'!W86:Z86)=4,'Angaben KH-Standort'!$D$27,"")</f>
        <v/>
      </c>
      <c r="C69" t="str">
        <f>IF(SUM('A3.3'!W86:Z86)=4,'Angaben KH-Standort'!$D$13,"")</f>
        <v/>
      </c>
      <c r="D69" t="str">
        <f>IF(SUM('A3.3'!W86:Z86)=4,'A1'!$F$15,"")</f>
        <v/>
      </c>
      <c r="E69" t="str">
        <f>IF(SUM('A3.3'!W86:Z86)=4,'A3.3'!C86,"")</f>
        <v/>
      </c>
      <c r="F69" t="str">
        <f>IF(SUM('A3.3'!W86:Z86)=4,'A3.3'!D86,"")</f>
        <v/>
      </c>
      <c r="G69" t="str">
        <f>IF(SUM('A3.3'!W86:Z86)=4,'A3.3'!E86,"")</f>
        <v/>
      </c>
      <c r="H69" t="str">
        <f>IF(SUM('A3.3'!W86:Z86)=4,'A3.3'!F86,"")</f>
        <v/>
      </c>
    </row>
    <row r="70" spans="1:8" x14ac:dyDescent="0.25">
      <c r="A70" t="str">
        <f>IF(SUM('A3.3'!W87:Z87)=4,'Angaben KH-Standort'!$D$26,"")</f>
        <v/>
      </c>
      <c r="B70" t="str">
        <f>IF(SUM('A3.3'!W87:Z87)=4,'Angaben KH-Standort'!$D$27,"")</f>
        <v/>
      </c>
      <c r="C70" t="str">
        <f>IF(SUM('A3.3'!W87:Z87)=4,'Angaben KH-Standort'!$D$13,"")</f>
        <v/>
      </c>
      <c r="D70" t="str">
        <f>IF(SUM('A3.3'!W87:Z87)=4,'A1'!$F$15,"")</f>
        <v/>
      </c>
      <c r="E70" t="str">
        <f>IF(SUM('A3.3'!W87:Z87)=4,'A3.3'!C87,"")</f>
        <v/>
      </c>
      <c r="F70" t="str">
        <f>IF(SUM('A3.3'!W87:Z87)=4,'A3.3'!D87,"")</f>
        <v/>
      </c>
      <c r="G70" t="str">
        <f>IF(SUM('A3.3'!W87:Z87)=4,'A3.3'!E87,"")</f>
        <v/>
      </c>
      <c r="H70" t="str">
        <f>IF(SUM('A3.3'!W87:Z87)=4,'A3.3'!F87,"")</f>
        <v/>
      </c>
    </row>
    <row r="71" spans="1:8" x14ac:dyDescent="0.25">
      <c r="A71" t="str">
        <f>IF(SUM('A3.3'!W88:Z88)=4,'Angaben KH-Standort'!$D$26,"")</f>
        <v/>
      </c>
      <c r="B71" t="str">
        <f>IF(SUM('A3.3'!W88:Z88)=4,'Angaben KH-Standort'!$D$27,"")</f>
        <v/>
      </c>
      <c r="C71" t="str">
        <f>IF(SUM('A3.3'!W88:Z88)=4,'Angaben KH-Standort'!$D$13,"")</f>
        <v/>
      </c>
      <c r="D71" t="str">
        <f>IF(SUM('A3.3'!W88:Z88)=4,'A1'!$F$15,"")</f>
        <v/>
      </c>
      <c r="E71" t="str">
        <f>IF(SUM('A3.3'!W88:Z88)=4,'A3.3'!C88,"")</f>
        <v/>
      </c>
      <c r="F71" t="str">
        <f>IF(SUM('A3.3'!W88:Z88)=4,'A3.3'!D88,"")</f>
        <v/>
      </c>
      <c r="G71" t="str">
        <f>IF(SUM('A3.3'!W88:Z88)=4,'A3.3'!E88,"")</f>
        <v/>
      </c>
      <c r="H71" t="str">
        <f>IF(SUM('A3.3'!W88:Z88)=4,'A3.3'!F88,"")</f>
        <v/>
      </c>
    </row>
    <row r="72" spans="1:8" x14ac:dyDescent="0.25">
      <c r="A72" t="str">
        <f>IF(SUM('A3.3'!W89:Z89)=4,'Angaben KH-Standort'!$D$26,"")</f>
        <v/>
      </c>
      <c r="B72" t="str">
        <f>IF(SUM('A3.3'!W89:Z89)=4,'Angaben KH-Standort'!$D$27,"")</f>
        <v/>
      </c>
      <c r="C72" t="str">
        <f>IF(SUM('A3.3'!W89:Z89)=4,'Angaben KH-Standort'!$D$13,"")</f>
        <v/>
      </c>
      <c r="D72" t="str">
        <f>IF(SUM('A3.3'!W89:Z89)=4,'A1'!$F$15,"")</f>
        <v/>
      </c>
      <c r="E72" t="str">
        <f>IF(SUM('A3.3'!W89:Z89)=4,'A3.3'!C89,"")</f>
        <v/>
      </c>
      <c r="F72" t="str">
        <f>IF(SUM('A3.3'!W89:Z89)=4,'A3.3'!D89,"")</f>
        <v/>
      </c>
      <c r="G72" t="str">
        <f>IF(SUM('A3.3'!W89:Z89)=4,'A3.3'!E89,"")</f>
        <v/>
      </c>
      <c r="H72" t="str">
        <f>IF(SUM('A3.3'!W89:Z89)=4,'A3.3'!F89,"")</f>
        <v/>
      </c>
    </row>
    <row r="73" spans="1:8" x14ac:dyDescent="0.25">
      <c r="A73" t="str">
        <f>IF(SUM('A3.3'!W90:Z90)=4,'Angaben KH-Standort'!$D$26,"")</f>
        <v/>
      </c>
      <c r="B73" t="str">
        <f>IF(SUM('A3.3'!W90:Z90)=4,'Angaben KH-Standort'!$D$27,"")</f>
        <v/>
      </c>
      <c r="C73" t="str">
        <f>IF(SUM('A3.3'!W90:Z90)=4,'Angaben KH-Standort'!$D$13,"")</f>
        <v/>
      </c>
      <c r="D73" t="str">
        <f>IF(SUM('A3.3'!W90:Z90)=4,'A1'!$F$15,"")</f>
        <v/>
      </c>
      <c r="E73" t="str">
        <f>IF(SUM('A3.3'!W90:Z90)=4,'A3.3'!C90,"")</f>
        <v/>
      </c>
      <c r="F73" t="str">
        <f>IF(SUM('A3.3'!W90:Z90)=4,'A3.3'!D90,"")</f>
        <v/>
      </c>
      <c r="G73" t="str">
        <f>IF(SUM('A3.3'!W90:Z90)=4,'A3.3'!E90,"")</f>
        <v/>
      </c>
      <c r="H73" t="str">
        <f>IF(SUM('A3.3'!W90:Z90)=4,'A3.3'!F90,"")</f>
        <v/>
      </c>
    </row>
    <row r="74" spans="1:8" x14ac:dyDescent="0.25">
      <c r="A74" t="str">
        <f>IF(SUM('A3.3'!W91:Z91)=4,'Angaben KH-Standort'!$D$26,"")</f>
        <v/>
      </c>
      <c r="B74" t="str">
        <f>IF(SUM('A3.3'!W91:Z91)=4,'Angaben KH-Standort'!$D$27,"")</f>
        <v/>
      </c>
      <c r="C74" t="str">
        <f>IF(SUM('A3.3'!W91:Z91)=4,'Angaben KH-Standort'!$D$13,"")</f>
        <v/>
      </c>
      <c r="D74" t="str">
        <f>IF(SUM('A3.3'!W91:Z91)=4,'A1'!$F$15,"")</f>
        <v/>
      </c>
      <c r="E74" t="str">
        <f>IF(SUM('A3.3'!W91:Z91)=4,'A3.3'!C91,"")</f>
        <v/>
      </c>
      <c r="F74" t="str">
        <f>IF(SUM('A3.3'!W91:Z91)=4,'A3.3'!D91,"")</f>
        <v/>
      </c>
      <c r="G74" t="str">
        <f>IF(SUM('A3.3'!W91:Z91)=4,'A3.3'!E91,"")</f>
        <v/>
      </c>
      <c r="H74" t="str">
        <f>IF(SUM('A3.3'!W91:Z91)=4,'A3.3'!F91,"")</f>
        <v/>
      </c>
    </row>
    <row r="75" spans="1:8" x14ac:dyDescent="0.25">
      <c r="A75" t="str">
        <f>IF(SUM('A3.3'!W92:Z92)=4,'Angaben KH-Standort'!$D$26,"")</f>
        <v/>
      </c>
      <c r="B75" t="str">
        <f>IF(SUM('A3.3'!W92:Z92)=4,'Angaben KH-Standort'!$D$27,"")</f>
        <v/>
      </c>
      <c r="C75" t="str">
        <f>IF(SUM('A3.3'!W92:Z92)=4,'Angaben KH-Standort'!$D$13,"")</f>
        <v/>
      </c>
      <c r="D75" t="str">
        <f>IF(SUM('A3.3'!W92:Z92)=4,'A1'!$F$15,"")</f>
        <v/>
      </c>
      <c r="E75" t="str">
        <f>IF(SUM('A3.3'!W92:Z92)=4,'A3.3'!C92,"")</f>
        <v/>
      </c>
      <c r="F75" t="str">
        <f>IF(SUM('A3.3'!W92:Z92)=4,'A3.3'!D92,"")</f>
        <v/>
      </c>
      <c r="G75" t="str">
        <f>IF(SUM('A3.3'!W92:Z92)=4,'A3.3'!E92,"")</f>
        <v/>
      </c>
      <c r="H75" t="str">
        <f>IF(SUM('A3.3'!W92:Z92)=4,'A3.3'!F92,"")</f>
        <v/>
      </c>
    </row>
    <row r="76" spans="1:8" x14ac:dyDescent="0.25">
      <c r="A76" t="str">
        <f>IF(SUM('A3.3'!W93:Z93)=4,'Angaben KH-Standort'!$D$26,"")</f>
        <v/>
      </c>
      <c r="B76" t="str">
        <f>IF(SUM('A3.3'!W93:Z93)=4,'Angaben KH-Standort'!$D$27,"")</f>
        <v/>
      </c>
      <c r="C76" t="str">
        <f>IF(SUM('A3.3'!W93:Z93)=4,'Angaben KH-Standort'!$D$13,"")</f>
        <v/>
      </c>
      <c r="D76" t="str">
        <f>IF(SUM('A3.3'!W93:Z93)=4,'A1'!$F$15,"")</f>
        <v/>
      </c>
      <c r="E76" t="str">
        <f>IF(SUM('A3.3'!W93:Z93)=4,'A3.3'!C93,"")</f>
        <v/>
      </c>
      <c r="F76" t="str">
        <f>IF(SUM('A3.3'!W93:Z93)=4,'A3.3'!D93,"")</f>
        <v/>
      </c>
      <c r="G76" t="str">
        <f>IF(SUM('A3.3'!W93:Z93)=4,'A3.3'!E93,"")</f>
        <v/>
      </c>
      <c r="H76" t="str">
        <f>IF(SUM('A3.3'!W93:Z93)=4,'A3.3'!F93,"")</f>
        <v/>
      </c>
    </row>
    <row r="77" spans="1:8" x14ac:dyDescent="0.25">
      <c r="A77" t="str">
        <f>IF(SUM('A3.3'!W94:Z94)=4,'Angaben KH-Standort'!$D$26,"")</f>
        <v/>
      </c>
      <c r="B77" t="str">
        <f>IF(SUM('A3.3'!W94:Z94)=4,'Angaben KH-Standort'!$D$27,"")</f>
        <v/>
      </c>
      <c r="C77" t="str">
        <f>IF(SUM('A3.3'!W94:Z94)=4,'Angaben KH-Standort'!$D$13,"")</f>
        <v/>
      </c>
      <c r="D77" t="str">
        <f>IF(SUM('A3.3'!W94:Z94)=4,'A1'!$F$15,"")</f>
        <v/>
      </c>
      <c r="E77" t="str">
        <f>IF(SUM('A3.3'!W94:Z94)=4,'A3.3'!C94,"")</f>
        <v/>
      </c>
      <c r="F77" t="str">
        <f>IF(SUM('A3.3'!W94:Z94)=4,'A3.3'!D94,"")</f>
        <v/>
      </c>
      <c r="G77" t="str">
        <f>IF(SUM('A3.3'!W94:Z94)=4,'A3.3'!E94,"")</f>
        <v/>
      </c>
      <c r="H77" t="str">
        <f>IF(SUM('A3.3'!W94:Z94)=4,'A3.3'!F94,"")</f>
        <v/>
      </c>
    </row>
    <row r="78" spans="1:8" x14ac:dyDescent="0.25">
      <c r="A78" t="str">
        <f>IF(SUM('A3.3'!W95:Z95)=4,'Angaben KH-Standort'!$D$26,"")</f>
        <v/>
      </c>
      <c r="B78" t="str">
        <f>IF(SUM('A3.3'!W95:Z95)=4,'Angaben KH-Standort'!$D$27,"")</f>
        <v/>
      </c>
      <c r="C78" t="str">
        <f>IF(SUM('A3.3'!W95:Z95)=4,'Angaben KH-Standort'!$D$13,"")</f>
        <v/>
      </c>
      <c r="D78" t="str">
        <f>IF(SUM('A3.3'!W95:Z95)=4,'A1'!$F$15,"")</f>
        <v/>
      </c>
      <c r="E78" t="str">
        <f>IF(SUM('A3.3'!W95:Z95)=4,'A3.3'!C95,"")</f>
        <v/>
      </c>
      <c r="F78" t="str">
        <f>IF(SUM('A3.3'!W95:Z95)=4,'A3.3'!D95,"")</f>
        <v/>
      </c>
      <c r="G78" t="str">
        <f>IF(SUM('A3.3'!W95:Z95)=4,'A3.3'!E95,"")</f>
        <v/>
      </c>
      <c r="H78" t="str">
        <f>IF(SUM('A3.3'!W95:Z95)=4,'A3.3'!F95,"")</f>
        <v/>
      </c>
    </row>
    <row r="79" spans="1:8" x14ac:dyDescent="0.25">
      <c r="A79" t="str">
        <f>IF(SUM('A3.3'!W96:Z96)=4,'Angaben KH-Standort'!$D$26,"")</f>
        <v/>
      </c>
      <c r="B79" t="str">
        <f>IF(SUM('A3.3'!W96:Z96)=4,'Angaben KH-Standort'!$D$27,"")</f>
        <v/>
      </c>
      <c r="C79" t="str">
        <f>IF(SUM('A3.3'!W96:Z96)=4,'Angaben KH-Standort'!$D$13,"")</f>
        <v/>
      </c>
      <c r="D79" t="str">
        <f>IF(SUM('A3.3'!W96:Z96)=4,'A1'!$F$15,"")</f>
        <v/>
      </c>
      <c r="E79" t="str">
        <f>IF(SUM('A3.3'!W96:Z96)=4,'A3.3'!C96,"")</f>
        <v/>
      </c>
      <c r="F79" t="str">
        <f>IF(SUM('A3.3'!W96:Z96)=4,'A3.3'!D96,"")</f>
        <v/>
      </c>
      <c r="G79" t="str">
        <f>IF(SUM('A3.3'!W96:Z96)=4,'A3.3'!E96,"")</f>
        <v/>
      </c>
      <c r="H79" t="str">
        <f>IF(SUM('A3.3'!W96:Z96)=4,'A3.3'!F96,"")</f>
        <v/>
      </c>
    </row>
    <row r="80" spans="1:8" x14ac:dyDescent="0.25">
      <c r="A80" t="str">
        <f>IF(SUM('A3.3'!W97:Z97)=4,'Angaben KH-Standort'!$D$26,"")</f>
        <v/>
      </c>
      <c r="B80" t="str">
        <f>IF(SUM('A3.3'!W97:Z97)=4,'Angaben KH-Standort'!$D$27,"")</f>
        <v/>
      </c>
      <c r="C80" t="str">
        <f>IF(SUM('A3.3'!W97:Z97)=4,'Angaben KH-Standort'!$D$13,"")</f>
        <v/>
      </c>
      <c r="D80" t="str">
        <f>IF(SUM('A3.3'!W97:Z97)=4,'A1'!$F$15,"")</f>
        <v/>
      </c>
      <c r="E80" t="str">
        <f>IF(SUM('A3.3'!W97:Z97)=4,'A3.3'!C97,"")</f>
        <v/>
      </c>
      <c r="F80" t="str">
        <f>IF(SUM('A3.3'!W97:Z97)=4,'A3.3'!D97,"")</f>
        <v/>
      </c>
      <c r="G80" t="str">
        <f>IF(SUM('A3.3'!W97:Z97)=4,'A3.3'!E97,"")</f>
        <v/>
      </c>
      <c r="H80" t="str">
        <f>IF(SUM('A3.3'!W97:Z97)=4,'A3.3'!F97,"")</f>
        <v/>
      </c>
    </row>
    <row r="81" spans="1:8" x14ac:dyDescent="0.25">
      <c r="A81" t="str">
        <f>IF(SUM('A3.3'!W98:Z98)=4,'Angaben KH-Standort'!$D$26,"")</f>
        <v/>
      </c>
      <c r="B81" t="str">
        <f>IF(SUM('A3.3'!W98:Z98)=4,'Angaben KH-Standort'!$D$27,"")</f>
        <v/>
      </c>
      <c r="C81" t="str">
        <f>IF(SUM('A3.3'!W98:Z98)=4,'Angaben KH-Standort'!$D$13,"")</f>
        <v/>
      </c>
      <c r="D81" t="str">
        <f>IF(SUM('A3.3'!W98:Z98)=4,'A1'!$F$15,"")</f>
        <v/>
      </c>
      <c r="E81" t="str">
        <f>IF(SUM('A3.3'!W98:Z98)=4,'A3.3'!C98,"")</f>
        <v/>
      </c>
      <c r="F81" t="str">
        <f>IF(SUM('A3.3'!W98:Z98)=4,'A3.3'!D98,"")</f>
        <v/>
      </c>
      <c r="G81" t="str">
        <f>IF(SUM('A3.3'!W98:Z98)=4,'A3.3'!E98,"")</f>
        <v/>
      </c>
      <c r="H81" t="str">
        <f>IF(SUM('A3.3'!W98:Z98)=4,'A3.3'!F98,"")</f>
        <v/>
      </c>
    </row>
    <row r="82" spans="1:8" x14ac:dyDescent="0.25">
      <c r="A82" t="str">
        <f>IF(SUM('A3.3'!W99:Z99)=4,'Angaben KH-Standort'!$D$26,"")</f>
        <v/>
      </c>
      <c r="B82" t="str">
        <f>IF(SUM('A3.3'!W99:Z99)=4,'Angaben KH-Standort'!$D$27,"")</f>
        <v/>
      </c>
      <c r="C82" t="str">
        <f>IF(SUM('A3.3'!W99:Z99)=4,'Angaben KH-Standort'!$D$13,"")</f>
        <v/>
      </c>
      <c r="D82" t="str">
        <f>IF(SUM('A3.3'!W99:Z99)=4,'A1'!$F$15,"")</f>
        <v/>
      </c>
      <c r="E82" t="str">
        <f>IF(SUM('A3.3'!W99:Z99)=4,'A3.3'!C99,"")</f>
        <v/>
      </c>
      <c r="F82" t="str">
        <f>IF(SUM('A3.3'!W99:Z99)=4,'A3.3'!D99,"")</f>
        <v/>
      </c>
      <c r="G82" t="str">
        <f>IF(SUM('A3.3'!W99:Z99)=4,'A3.3'!E99,"")</f>
        <v/>
      </c>
      <c r="H82" t="str">
        <f>IF(SUM('A3.3'!W99:Z99)=4,'A3.3'!F99,"")</f>
        <v/>
      </c>
    </row>
    <row r="83" spans="1:8" x14ac:dyDescent="0.25">
      <c r="A83" t="str">
        <f>IF(SUM('A3.3'!W100:Z100)=4,'Angaben KH-Standort'!$D$26,"")</f>
        <v/>
      </c>
      <c r="B83" t="str">
        <f>IF(SUM('A3.3'!W100:Z100)=4,'Angaben KH-Standort'!$D$27,"")</f>
        <v/>
      </c>
      <c r="C83" t="str">
        <f>IF(SUM('A3.3'!W100:Z100)=4,'Angaben KH-Standort'!$D$13,"")</f>
        <v/>
      </c>
      <c r="D83" t="str">
        <f>IF(SUM('A3.3'!W100:Z100)=4,'A1'!$F$15,"")</f>
        <v/>
      </c>
      <c r="E83" t="str">
        <f>IF(SUM('A3.3'!W100:Z100)=4,'A3.3'!C100,"")</f>
        <v/>
      </c>
      <c r="F83" t="str">
        <f>IF(SUM('A3.3'!W100:Z100)=4,'A3.3'!D100,"")</f>
        <v/>
      </c>
      <c r="G83" t="str">
        <f>IF(SUM('A3.3'!W100:Z100)=4,'A3.3'!E100,"")</f>
        <v/>
      </c>
      <c r="H83" t="str">
        <f>IF(SUM('A3.3'!W100:Z100)=4,'A3.3'!F100,"")</f>
        <v/>
      </c>
    </row>
    <row r="84" spans="1:8" x14ac:dyDescent="0.25">
      <c r="A84" t="str">
        <f>IF(SUM('A3.3'!W101:Z101)=4,'Angaben KH-Standort'!$D$26,"")</f>
        <v/>
      </c>
      <c r="B84" t="str">
        <f>IF(SUM('A3.3'!W101:Z101)=4,'Angaben KH-Standort'!$D$27,"")</f>
        <v/>
      </c>
      <c r="C84" t="str">
        <f>IF(SUM('A3.3'!W101:Z101)=4,'Angaben KH-Standort'!$D$13,"")</f>
        <v/>
      </c>
      <c r="D84" t="str">
        <f>IF(SUM('A3.3'!W101:Z101)=4,'A1'!$F$15,"")</f>
        <v/>
      </c>
      <c r="E84" t="str">
        <f>IF(SUM('A3.3'!W101:Z101)=4,'A3.3'!C101,"")</f>
        <v/>
      </c>
      <c r="F84" t="str">
        <f>IF(SUM('A3.3'!W101:Z101)=4,'A3.3'!D101,"")</f>
        <v/>
      </c>
      <c r="G84" t="str">
        <f>IF(SUM('A3.3'!W101:Z101)=4,'A3.3'!E101,"")</f>
        <v/>
      </c>
      <c r="H84" t="str">
        <f>IF(SUM('A3.3'!W101:Z101)=4,'A3.3'!F101,"")</f>
        <v/>
      </c>
    </row>
    <row r="85" spans="1:8" x14ac:dyDescent="0.25">
      <c r="A85" t="str">
        <f>IF(SUM('A3.3'!W102:Z102)=4,'Angaben KH-Standort'!$D$26,"")</f>
        <v/>
      </c>
      <c r="B85" t="str">
        <f>IF(SUM('A3.3'!W102:Z102)=4,'Angaben KH-Standort'!$D$27,"")</f>
        <v/>
      </c>
      <c r="C85" t="str">
        <f>IF(SUM('A3.3'!W102:Z102)=4,'Angaben KH-Standort'!$D$13,"")</f>
        <v/>
      </c>
      <c r="D85" t="str">
        <f>IF(SUM('A3.3'!W102:Z102)=4,'A1'!$F$15,"")</f>
        <v/>
      </c>
      <c r="E85" t="str">
        <f>IF(SUM('A3.3'!W102:Z102)=4,'A3.3'!C102,"")</f>
        <v/>
      </c>
      <c r="F85" t="str">
        <f>IF(SUM('A3.3'!W102:Z102)=4,'A3.3'!D102,"")</f>
        <v/>
      </c>
      <c r="G85" t="str">
        <f>IF(SUM('A3.3'!W102:Z102)=4,'A3.3'!E102,"")</f>
        <v/>
      </c>
      <c r="H85" t="str">
        <f>IF(SUM('A3.3'!W102:Z102)=4,'A3.3'!F102,"")</f>
        <v/>
      </c>
    </row>
    <row r="86" spans="1:8" x14ac:dyDescent="0.25">
      <c r="A86" t="str">
        <f>IF(SUM('A3.3'!W103:Z103)=4,'Angaben KH-Standort'!$D$26,"")</f>
        <v/>
      </c>
      <c r="B86" t="str">
        <f>IF(SUM('A3.3'!W103:Z103)=4,'Angaben KH-Standort'!$D$27,"")</f>
        <v/>
      </c>
      <c r="C86" t="str">
        <f>IF(SUM('A3.3'!W103:Z103)=4,'Angaben KH-Standort'!$D$13,"")</f>
        <v/>
      </c>
      <c r="D86" t="str">
        <f>IF(SUM('A3.3'!W103:Z103)=4,'A1'!$F$15,"")</f>
        <v/>
      </c>
      <c r="E86" t="str">
        <f>IF(SUM('A3.3'!W103:Z103)=4,'A3.3'!C103,"")</f>
        <v/>
      </c>
      <c r="F86" t="str">
        <f>IF(SUM('A3.3'!W103:Z103)=4,'A3.3'!D103,"")</f>
        <v/>
      </c>
      <c r="G86" t="str">
        <f>IF(SUM('A3.3'!W103:Z103)=4,'A3.3'!E103,"")</f>
        <v/>
      </c>
      <c r="H86" t="str">
        <f>IF(SUM('A3.3'!W103:Z103)=4,'A3.3'!F103,"")</f>
        <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J121"/>
  <sheetViews>
    <sheetView zoomScale="85" zoomScaleNormal="85" workbookViewId="0">
      <selection activeCell="J2" sqref="J2"/>
    </sheetView>
  </sheetViews>
  <sheetFormatPr baseColWidth="10" defaultRowHeight="15" x14ac:dyDescent="0.25"/>
  <cols>
    <col min="1" max="1" width="32" bestFit="1" customWidth="1"/>
    <col min="5" max="5" width="27.140625" bestFit="1" customWidth="1"/>
    <col min="8" max="8" width="19.28515625" bestFit="1" customWidth="1"/>
  </cols>
  <sheetData>
    <row r="1" spans="1:10" x14ac:dyDescent="0.25">
      <c r="A1" t="s">
        <v>152</v>
      </c>
      <c r="B1" t="s">
        <v>153</v>
      </c>
      <c r="C1" t="s">
        <v>154</v>
      </c>
      <c r="D1" t="s">
        <v>155</v>
      </c>
      <c r="E1" t="s">
        <v>156</v>
      </c>
      <c r="F1" t="s">
        <v>157</v>
      </c>
      <c r="G1" t="s">
        <v>254</v>
      </c>
      <c r="H1" t="s">
        <v>41</v>
      </c>
      <c r="I1" t="s">
        <v>160</v>
      </c>
      <c r="J1" t="s">
        <v>161</v>
      </c>
    </row>
    <row r="2" spans="1:10" x14ac:dyDescent="0.25">
      <c r="A2" t="str">
        <f>IF(SUM('A4'!S16:X16)=6,'Angaben KH-Standort'!$D$26,"")</f>
        <v/>
      </c>
      <c r="B2" t="str">
        <f>IF(SUM('A4'!S16:X16)=6,'Angaben KH-Standort'!$D$27,"")</f>
        <v/>
      </c>
      <c r="C2" t="str">
        <f>IF(SUM('A4'!S16:X16)=6,'Angaben KH-Standort'!$D$13,"")</f>
        <v/>
      </c>
      <c r="D2" t="str">
        <f>IF(SUM('A4'!S16:X16)=6,'A1'!$F$15,"")</f>
        <v/>
      </c>
      <c r="E2" t="str">
        <f>IF(SUM('A4'!S16:X16)=6,'A4'!C16,"")</f>
        <v/>
      </c>
      <c r="F2" t="str">
        <f>IF(SUM('A4'!S16:X16)=6,'A4'!D16,"")</f>
        <v/>
      </c>
      <c r="G2" t="str">
        <f>IF(SUM('A4'!S16:X16)=6,'A4'!E16,"")</f>
        <v/>
      </c>
      <c r="H2" t="str">
        <f>IF(SUM('A4'!S16:X16)=6,'A4'!F16,"")</f>
        <v/>
      </c>
      <c r="I2" t="str">
        <f>IF(SUM('A4'!S16:X16)=6,'A4'!G16,"")</f>
        <v/>
      </c>
      <c r="J2" t="str">
        <f>IF(SUM('A4'!S16:X16)=6,'A4'!H16,"")</f>
        <v/>
      </c>
    </row>
    <row r="3" spans="1:10" x14ac:dyDescent="0.25">
      <c r="A3" t="str">
        <f>IF(SUM('A4'!S17:X17)=6,'Angaben KH-Standort'!$D$26,"")</f>
        <v/>
      </c>
      <c r="B3" t="str">
        <f>IF(SUM('A4'!S17:X17)=6,'Angaben KH-Standort'!$D$27,"")</f>
        <v/>
      </c>
      <c r="C3" t="str">
        <f>IF(SUM('A4'!S17:X17)=6,'Angaben KH-Standort'!$D$13,"")</f>
        <v/>
      </c>
      <c r="D3" t="str">
        <f>IF(SUM('A4'!S17:X17)=6,'A1'!$F$15,"")</f>
        <v/>
      </c>
      <c r="E3" t="str">
        <f>IF(SUM('A4'!S17:X17)=6,'A4'!C17,"")</f>
        <v/>
      </c>
      <c r="F3" t="str">
        <f>IF(SUM('A4'!S17:X17)=6,'A4'!D17,"")</f>
        <v/>
      </c>
      <c r="G3" t="str">
        <f>IF(SUM('A4'!S17:X17)=6,'A4'!E17,"")</f>
        <v/>
      </c>
      <c r="H3" t="str">
        <f>IF(SUM('A4'!S17:X17)=6,'A4'!F17,"")</f>
        <v/>
      </c>
      <c r="I3" t="str">
        <f>IF(SUM('A4'!S17:X17)=6,'A4'!G17,"")</f>
        <v/>
      </c>
      <c r="J3" t="str">
        <f>IF(SUM('A4'!S17:X17)=6,'A4'!H17,"")</f>
        <v/>
      </c>
    </row>
    <row r="4" spans="1:10" x14ac:dyDescent="0.25">
      <c r="A4" t="str">
        <f>IF(SUM('A4'!S18:X18)=6,'Angaben KH-Standort'!$D$26,"")</f>
        <v/>
      </c>
      <c r="B4" t="str">
        <f>IF(SUM('A4'!S18:X18)=6,'Angaben KH-Standort'!$D$27,"")</f>
        <v/>
      </c>
      <c r="C4" t="str">
        <f>IF(SUM('A4'!S18:X18)=6,'Angaben KH-Standort'!$D$13,"")</f>
        <v/>
      </c>
      <c r="D4" t="str">
        <f>IF(SUM('A4'!S18:X18)=6,'A1'!$F$15,"")</f>
        <v/>
      </c>
      <c r="E4" t="str">
        <f>IF(SUM('A4'!S18:X18)=6,'A4'!C18,"")</f>
        <v/>
      </c>
      <c r="F4" t="str">
        <f>IF(SUM('A4'!S18:X18)=6,'A4'!D18,"")</f>
        <v/>
      </c>
      <c r="G4" t="str">
        <f>IF(SUM('A4'!S18:X18)=6,'A4'!E18,"")</f>
        <v/>
      </c>
      <c r="H4" t="str">
        <f>IF(SUM('A4'!S18:X18)=6,'A4'!F18,"")</f>
        <v/>
      </c>
      <c r="I4" t="str">
        <f>IF(SUM('A4'!S18:X18)=6,'A4'!G18,"")</f>
        <v/>
      </c>
      <c r="J4" t="str">
        <f>IF(SUM('A4'!S18:X18)=6,'A4'!H18,"")</f>
        <v/>
      </c>
    </row>
    <row r="5" spans="1:10" x14ac:dyDescent="0.25">
      <c r="A5" t="str">
        <f>IF(SUM('A4'!S19:X19)=6,'Angaben KH-Standort'!$D$26,"")</f>
        <v/>
      </c>
      <c r="B5" t="str">
        <f>IF(SUM('A4'!S19:X19)=6,'Angaben KH-Standort'!$D$27,"")</f>
        <v/>
      </c>
      <c r="C5" t="str">
        <f>IF(SUM('A4'!S19:X19)=6,'Angaben KH-Standort'!$D$13,"")</f>
        <v/>
      </c>
      <c r="D5" t="str">
        <f>IF(SUM('A4'!S19:X19)=6,'A1'!$F$15,"")</f>
        <v/>
      </c>
      <c r="E5" t="str">
        <f>IF(SUM('A4'!S19:X19)=6,'A4'!C19,"")</f>
        <v/>
      </c>
      <c r="F5" t="str">
        <f>IF(SUM('A4'!S19:X19)=6,'A4'!D19,"")</f>
        <v/>
      </c>
      <c r="G5" t="str">
        <f>IF(SUM('A4'!S19:X19)=6,'A4'!E19,"")</f>
        <v/>
      </c>
      <c r="H5" t="str">
        <f>IF(SUM('A4'!S19:X19)=6,'A4'!F19,"")</f>
        <v/>
      </c>
      <c r="I5" t="str">
        <f>IF(SUM('A4'!S19:X19)=6,'A4'!G19,"")</f>
        <v/>
      </c>
      <c r="J5" t="str">
        <f>IF(SUM('A4'!S19:X19)=6,'A4'!H19,"")</f>
        <v/>
      </c>
    </row>
    <row r="6" spans="1:10" x14ac:dyDescent="0.25">
      <c r="A6" t="str">
        <f>IF(SUM('A4'!S20:X20)=6,'Angaben KH-Standort'!$D$26,"")</f>
        <v/>
      </c>
      <c r="B6" t="str">
        <f>IF(SUM('A4'!S20:X20)=6,'Angaben KH-Standort'!$D$27,"")</f>
        <v/>
      </c>
      <c r="C6" t="str">
        <f>IF(SUM('A4'!S20:X20)=6,'Angaben KH-Standort'!$D$13,"")</f>
        <v/>
      </c>
      <c r="D6" t="str">
        <f>IF(SUM('A4'!S20:X20)=6,'A1'!$F$15,"")</f>
        <v/>
      </c>
      <c r="E6" t="str">
        <f>IF(SUM('A4'!S20:X20)=6,'A4'!C20,"")</f>
        <v/>
      </c>
      <c r="F6" t="str">
        <f>IF(SUM('A4'!S20:X20)=6,'A4'!D20,"")</f>
        <v/>
      </c>
      <c r="G6" t="str">
        <f>IF(SUM('A4'!S20:X20)=6,'A4'!E20,"")</f>
        <v/>
      </c>
      <c r="H6" t="str">
        <f>IF(SUM('A4'!S20:X20)=6,'A4'!F20,"")</f>
        <v/>
      </c>
      <c r="I6" t="str">
        <f>IF(SUM('A4'!S20:X20)=6,'A4'!G20,"")</f>
        <v/>
      </c>
      <c r="J6" t="str">
        <f>IF(SUM('A4'!S20:X20)=6,'A4'!H20,"")</f>
        <v/>
      </c>
    </row>
    <row r="7" spans="1:10" x14ac:dyDescent="0.25">
      <c r="A7" t="str">
        <f>IF(SUM('A4'!S21:X21)=6,'Angaben KH-Standort'!$D$26,"")</f>
        <v/>
      </c>
      <c r="B7" t="str">
        <f>IF(SUM('A4'!S21:X21)=6,'Angaben KH-Standort'!$D$27,"")</f>
        <v/>
      </c>
      <c r="C7" t="str">
        <f>IF(SUM('A4'!S21:X21)=6,'Angaben KH-Standort'!$D$13,"")</f>
        <v/>
      </c>
      <c r="D7" t="str">
        <f>IF(SUM('A4'!S21:X21)=6,'A1'!$F$15,"")</f>
        <v/>
      </c>
      <c r="E7" t="str">
        <f>IF(SUM('A4'!S21:X21)=6,'A4'!C21,"")</f>
        <v/>
      </c>
      <c r="F7" t="str">
        <f>IF(SUM('A4'!S21:X21)=6,'A4'!D21,"")</f>
        <v/>
      </c>
      <c r="G7" t="str">
        <f>IF(SUM('A4'!S21:X21)=6,'A4'!E21,"")</f>
        <v/>
      </c>
      <c r="H7" t="str">
        <f>IF(SUM('A4'!S21:X21)=6,'A4'!F21,"")</f>
        <v/>
      </c>
      <c r="I7" t="str">
        <f>IF(SUM('A4'!S21:X21)=6,'A4'!G21,"")</f>
        <v/>
      </c>
      <c r="J7" t="str">
        <f>IF(SUM('A4'!S21:X21)=6,'A4'!H21,"")</f>
        <v/>
      </c>
    </row>
    <row r="8" spans="1:10" x14ac:dyDescent="0.25">
      <c r="A8" t="str">
        <f>IF(SUM('A4'!S22:X22)=6,'Angaben KH-Standort'!$D$26,"")</f>
        <v/>
      </c>
      <c r="B8" t="str">
        <f>IF(SUM('A4'!S22:X22)=6,'Angaben KH-Standort'!$D$27,"")</f>
        <v/>
      </c>
      <c r="C8" t="str">
        <f>IF(SUM('A4'!S22:X22)=6,'Angaben KH-Standort'!$D$13,"")</f>
        <v/>
      </c>
      <c r="D8" t="str">
        <f>IF(SUM('A4'!S22:X22)=6,'A1'!$F$15,"")</f>
        <v/>
      </c>
      <c r="E8" t="str">
        <f>IF(SUM('A4'!S22:X22)=6,'A4'!C22,"")</f>
        <v/>
      </c>
      <c r="F8" t="str">
        <f>IF(SUM('A4'!S22:X22)=6,'A4'!D22,"")</f>
        <v/>
      </c>
      <c r="G8" t="str">
        <f>IF(SUM('A4'!S22:X22)=6,'A4'!E22,"")</f>
        <v/>
      </c>
      <c r="H8" t="str">
        <f>IF(SUM('A4'!S22:X22)=6,'A4'!F22,"")</f>
        <v/>
      </c>
      <c r="I8" t="str">
        <f>IF(SUM('A4'!S22:X22)=6,'A4'!G22,"")</f>
        <v/>
      </c>
      <c r="J8" t="str">
        <f>IF(SUM('A4'!S22:X22)=6,'A4'!H22,"")</f>
        <v/>
      </c>
    </row>
    <row r="9" spans="1:10" x14ac:dyDescent="0.25">
      <c r="A9" t="str">
        <f>IF(SUM('A4'!S23:X23)=6,'Angaben KH-Standort'!$D$26,"")</f>
        <v/>
      </c>
      <c r="B9" t="str">
        <f>IF(SUM('A4'!S23:X23)=6,'Angaben KH-Standort'!$D$27,"")</f>
        <v/>
      </c>
      <c r="C9" t="str">
        <f>IF(SUM('A4'!S23:X23)=6,'Angaben KH-Standort'!$D$13,"")</f>
        <v/>
      </c>
      <c r="D9" t="str">
        <f>IF(SUM('A4'!S23:X23)=6,'A1'!$F$15,"")</f>
        <v/>
      </c>
      <c r="E9" t="str">
        <f>IF(SUM('A4'!S23:X23)=6,'A4'!C23,"")</f>
        <v/>
      </c>
      <c r="F9" t="str">
        <f>IF(SUM('A4'!S23:X23)=6,'A4'!D23,"")</f>
        <v/>
      </c>
      <c r="G9" t="str">
        <f>IF(SUM('A4'!S23:X23)=6,'A4'!E23,"")</f>
        <v/>
      </c>
      <c r="H9" t="str">
        <f>IF(SUM('A4'!S23:X23)=6,'A4'!F23,"")</f>
        <v/>
      </c>
      <c r="I9" t="str">
        <f>IF(SUM('A4'!S23:X23)=6,'A4'!G23,"")</f>
        <v/>
      </c>
      <c r="J9" t="str">
        <f>IF(SUM('A4'!S23:X23)=6,'A4'!H23,"")</f>
        <v/>
      </c>
    </row>
    <row r="10" spans="1:10" x14ac:dyDescent="0.25">
      <c r="A10" t="str">
        <f>IF(SUM('A4'!S24:X24)=6,'Angaben KH-Standort'!$D$26,"")</f>
        <v/>
      </c>
      <c r="B10" t="str">
        <f>IF(SUM('A4'!S24:X24)=6,'Angaben KH-Standort'!$D$27,"")</f>
        <v/>
      </c>
      <c r="C10" t="str">
        <f>IF(SUM('A4'!S24:X24)=6,'Angaben KH-Standort'!$D$13,"")</f>
        <v/>
      </c>
      <c r="D10" t="str">
        <f>IF(SUM('A4'!S24:X24)=6,'A1'!$F$15,"")</f>
        <v/>
      </c>
      <c r="E10" t="str">
        <f>IF(SUM('A4'!S24:X24)=6,'A4'!C24,"")</f>
        <v/>
      </c>
      <c r="F10" t="str">
        <f>IF(SUM('A4'!S24:X24)=6,'A4'!D24,"")</f>
        <v/>
      </c>
      <c r="G10" t="str">
        <f>IF(SUM('A4'!S24:X24)=6,'A4'!E24,"")</f>
        <v/>
      </c>
      <c r="H10" t="str">
        <f>IF(SUM('A4'!S24:X24)=6,'A4'!F24,"")</f>
        <v/>
      </c>
      <c r="I10" t="str">
        <f>IF(SUM('A4'!S24:X24)=6,'A4'!G24,"")</f>
        <v/>
      </c>
      <c r="J10" t="str">
        <f>IF(SUM('A4'!S24:X24)=6,'A4'!H24,"")</f>
        <v/>
      </c>
    </row>
    <row r="11" spans="1:10" x14ac:dyDescent="0.25">
      <c r="A11" t="str">
        <f>IF(SUM('A4'!S25:X25)=6,'Angaben KH-Standort'!$D$26,"")</f>
        <v/>
      </c>
      <c r="B11" t="str">
        <f>IF(SUM('A4'!S25:X25)=6,'Angaben KH-Standort'!$D$27,"")</f>
        <v/>
      </c>
      <c r="C11" t="str">
        <f>IF(SUM('A4'!S25:X25)=6,'Angaben KH-Standort'!$D$13,"")</f>
        <v/>
      </c>
      <c r="D11" t="str">
        <f>IF(SUM('A4'!S25:X25)=6,'A1'!$F$15,"")</f>
        <v/>
      </c>
      <c r="E11" t="str">
        <f>IF(SUM('A4'!S25:X25)=6,'A4'!C25,"")</f>
        <v/>
      </c>
      <c r="F11" t="str">
        <f>IF(SUM('A4'!S25:X25)=6,'A4'!D25,"")</f>
        <v/>
      </c>
      <c r="G11" t="str">
        <f>IF(SUM('A4'!S25:X25)=6,'A4'!E25,"")</f>
        <v/>
      </c>
      <c r="H11" t="str">
        <f>IF(SUM('A4'!S25:X25)=6,'A4'!F25,"")</f>
        <v/>
      </c>
      <c r="I11" t="str">
        <f>IF(SUM('A4'!S25:X25)=6,'A4'!G25,"")</f>
        <v/>
      </c>
      <c r="J11" t="str">
        <f>IF(SUM('A4'!S25:X25)=6,'A4'!H25,"")</f>
        <v/>
      </c>
    </row>
    <row r="12" spans="1:10" x14ac:dyDescent="0.25">
      <c r="A12" t="str">
        <f>IF(SUM('A4'!S26:X26)=6,'Angaben KH-Standort'!$D$26,"")</f>
        <v/>
      </c>
      <c r="B12" t="str">
        <f>IF(SUM('A4'!S26:X26)=6,'Angaben KH-Standort'!$D$27,"")</f>
        <v/>
      </c>
      <c r="C12" t="str">
        <f>IF(SUM('A4'!S26:X26)=6,'Angaben KH-Standort'!$D$13,"")</f>
        <v/>
      </c>
      <c r="D12" t="str">
        <f>IF(SUM('A4'!S26:X26)=6,'A1'!$F$15,"")</f>
        <v/>
      </c>
      <c r="E12" t="str">
        <f>IF(SUM('A4'!S26:X26)=6,'A4'!C26,"")</f>
        <v/>
      </c>
      <c r="F12" t="str">
        <f>IF(SUM('A4'!S26:X26)=6,'A4'!D26,"")</f>
        <v/>
      </c>
      <c r="G12" t="str">
        <f>IF(SUM('A4'!S26:X26)=6,'A4'!E26,"")</f>
        <v/>
      </c>
      <c r="H12" t="str">
        <f>IF(SUM('A4'!S26:X26)=6,'A4'!F26,"")</f>
        <v/>
      </c>
      <c r="I12" t="str">
        <f>IF(SUM('A4'!S26:X26)=6,'A4'!G26,"")</f>
        <v/>
      </c>
      <c r="J12" t="str">
        <f>IF(SUM('A4'!S26:X26)=6,'A4'!H26,"")</f>
        <v/>
      </c>
    </row>
    <row r="13" spans="1:10" x14ac:dyDescent="0.25">
      <c r="A13" t="str">
        <f>IF(SUM('A4'!S27:X27)=6,'Angaben KH-Standort'!$D$26,"")</f>
        <v/>
      </c>
      <c r="B13" t="str">
        <f>IF(SUM('A4'!S27:X27)=6,'Angaben KH-Standort'!$D$27,"")</f>
        <v/>
      </c>
      <c r="C13" t="str">
        <f>IF(SUM('A4'!S27:X27)=6,'Angaben KH-Standort'!$D$13,"")</f>
        <v/>
      </c>
      <c r="D13" t="str">
        <f>IF(SUM('A4'!S27:X27)=6,'A1'!$F$15,"")</f>
        <v/>
      </c>
      <c r="E13" t="str">
        <f>IF(SUM('A4'!S27:X27)=6,'A4'!C27,"")</f>
        <v/>
      </c>
      <c r="F13" t="str">
        <f>IF(SUM('A4'!S27:X27)=6,'A4'!D27,"")</f>
        <v/>
      </c>
      <c r="G13" t="str">
        <f>IF(SUM('A4'!S27:X27)=6,'A4'!E27,"")</f>
        <v/>
      </c>
      <c r="H13" t="str">
        <f>IF(SUM('A4'!S27:X27)=6,'A4'!F27,"")</f>
        <v/>
      </c>
      <c r="I13" t="str">
        <f>IF(SUM('A4'!S27:X27)=6,'A4'!G27,"")</f>
        <v/>
      </c>
      <c r="J13" t="str">
        <f>IF(SUM('A4'!S27:X27)=6,'A4'!H27,"")</f>
        <v/>
      </c>
    </row>
    <row r="14" spans="1:10" x14ac:dyDescent="0.25">
      <c r="A14" t="str">
        <f>IF(SUM('A4'!S28:X28)=6,'Angaben KH-Standort'!$D$26,"")</f>
        <v/>
      </c>
      <c r="B14" t="str">
        <f>IF(SUM('A4'!S28:X28)=6,'Angaben KH-Standort'!$D$27,"")</f>
        <v/>
      </c>
      <c r="C14" t="str">
        <f>IF(SUM('A4'!S28:X28)=6,'Angaben KH-Standort'!$D$13,"")</f>
        <v/>
      </c>
      <c r="D14" t="str">
        <f>IF(SUM('A4'!S28:X28)=6,'A1'!$F$15,"")</f>
        <v/>
      </c>
      <c r="E14" t="str">
        <f>IF(SUM('A4'!S28:X28)=6,'A4'!C28,"")</f>
        <v/>
      </c>
      <c r="F14" t="str">
        <f>IF(SUM('A4'!S28:X28)=6,'A4'!D28,"")</f>
        <v/>
      </c>
      <c r="G14" t="str">
        <f>IF(SUM('A4'!S28:X28)=6,'A4'!E28,"")</f>
        <v/>
      </c>
      <c r="H14" t="str">
        <f>IF(SUM('A4'!S28:X28)=6,'A4'!F28,"")</f>
        <v/>
      </c>
      <c r="I14" t="str">
        <f>IF(SUM('A4'!S28:X28)=6,'A4'!G28,"")</f>
        <v/>
      </c>
      <c r="J14" t="str">
        <f>IF(SUM('A4'!S28:X28)=6,'A4'!H28,"")</f>
        <v/>
      </c>
    </row>
    <row r="15" spans="1:10" x14ac:dyDescent="0.25">
      <c r="A15" t="str">
        <f>IF(SUM('A4'!S29:X29)=6,'Angaben KH-Standort'!$D$26,"")</f>
        <v/>
      </c>
      <c r="B15" t="str">
        <f>IF(SUM('A4'!S29:X29)=6,'Angaben KH-Standort'!$D$27,"")</f>
        <v/>
      </c>
      <c r="C15" t="str">
        <f>IF(SUM('A4'!S29:X29)=6,'Angaben KH-Standort'!$D$13,"")</f>
        <v/>
      </c>
      <c r="D15" t="str">
        <f>IF(SUM('A4'!S29:X29)=6,'A1'!$F$15,"")</f>
        <v/>
      </c>
      <c r="E15" t="str">
        <f>IF(SUM('A4'!S29:X29)=6,'A4'!C29,"")</f>
        <v/>
      </c>
      <c r="F15" t="str">
        <f>IF(SUM('A4'!S29:X29)=6,'A4'!D29,"")</f>
        <v/>
      </c>
      <c r="G15" t="str">
        <f>IF(SUM('A4'!S29:X29)=6,'A4'!E29,"")</f>
        <v/>
      </c>
      <c r="H15" t="str">
        <f>IF(SUM('A4'!S29:X29)=6,'A4'!F29,"")</f>
        <v/>
      </c>
      <c r="I15" t="str">
        <f>IF(SUM('A4'!S29:X29)=6,'A4'!G29,"")</f>
        <v/>
      </c>
      <c r="J15" t="str">
        <f>IF(SUM('A4'!S29:X29)=6,'A4'!H29,"")</f>
        <v/>
      </c>
    </row>
    <row r="16" spans="1:10" x14ac:dyDescent="0.25">
      <c r="A16" t="str">
        <f>IF(SUM('A4'!S30:X30)=6,'Angaben KH-Standort'!$D$26,"")</f>
        <v/>
      </c>
      <c r="B16" t="str">
        <f>IF(SUM('A4'!S30:X30)=6,'Angaben KH-Standort'!$D$27,"")</f>
        <v/>
      </c>
      <c r="C16" t="str">
        <f>IF(SUM('A4'!S30:X30)=6,'Angaben KH-Standort'!$D$13,"")</f>
        <v/>
      </c>
      <c r="D16" t="str">
        <f>IF(SUM('A4'!S30:X30)=6,'A1'!$F$15,"")</f>
        <v/>
      </c>
      <c r="E16" t="str">
        <f>IF(SUM('A4'!S30:X30)=6,'A4'!C30,"")</f>
        <v/>
      </c>
      <c r="F16" t="str">
        <f>IF(SUM('A4'!S30:X30)=6,'A4'!D30,"")</f>
        <v/>
      </c>
      <c r="G16" t="str">
        <f>IF(SUM('A4'!S30:X30)=6,'A4'!E30,"")</f>
        <v/>
      </c>
      <c r="H16" t="str">
        <f>IF(SUM('A4'!S30:X30)=6,'A4'!F30,"")</f>
        <v/>
      </c>
      <c r="I16" t="str">
        <f>IF(SUM('A4'!S30:X30)=6,'A4'!G30,"")</f>
        <v/>
      </c>
      <c r="J16" t="str">
        <f>IF(SUM('A4'!S30:X30)=6,'A4'!H30,"")</f>
        <v/>
      </c>
    </row>
    <row r="17" spans="1:10" x14ac:dyDescent="0.25">
      <c r="A17" t="str">
        <f>IF(SUM('A4'!S31:X31)=6,'Angaben KH-Standort'!$D$26,"")</f>
        <v/>
      </c>
      <c r="B17" t="str">
        <f>IF(SUM('A4'!S31:X31)=6,'Angaben KH-Standort'!$D$27,"")</f>
        <v/>
      </c>
      <c r="C17" t="str">
        <f>IF(SUM('A4'!S31:X31)=6,'Angaben KH-Standort'!$D$13,"")</f>
        <v/>
      </c>
      <c r="D17" t="str">
        <f>IF(SUM('A4'!S31:X31)=6,'A1'!$F$15,"")</f>
        <v/>
      </c>
      <c r="E17" t="str">
        <f>IF(SUM('A4'!S31:X31)=6,'A4'!C31,"")</f>
        <v/>
      </c>
      <c r="F17" t="str">
        <f>IF(SUM('A4'!S31:X31)=6,'A4'!D31,"")</f>
        <v/>
      </c>
      <c r="G17" t="str">
        <f>IF(SUM('A4'!S31:X31)=6,'A4'!E31,"")</f>
        <v/>
      </c>
      <c r="H17" t="str">
        <f>IF(SUM('A4'!S31:X31)=6,'A4'!F31,"")</f>
        <v/>
      </c>
      <c r="I17" t="str">
        <f>IF(SUM('A4'!S31:X31)=6,'A4'!G31,"")</f>
        <v/>
      </c>
      <c r="J17" t="str">
        <f>IF(SUM('A4'!S31:X31)=6,'A4'!H31,"")</f>
        <v/>
      </c>
    </row>
    <row r="18" spans="1:10" x14ac:dyDescent="0.25">
      <c r="A18" t="str">
        <f>IF(SUM('A4'!S32:X32)=6,'Angaben KH-Standort'!$D$26,"")</f>
        <v/>
      </c>
      <c r="B18" t="str">
        <f>IF(SUM('A4'!S32:X32)=6,'Angaben KH-Standort'!$D$27,"")</f>
        <v/>
      </c>
      <c r="C18" t="str">
        <f>IF(SUM('A4'!S32:X32)=6,'Angaben KH-Standort'!$D$13,"")</f>
        <v/>
      </c>
      <c r="D18" t="str">
        <f>IF(SUM('A4'!S32:X32)=6,'A1'!$F$15,"")</f>
        <v/>
      </c>
      <c r="E18" t="str">
        <f>IF(SUM('A4'!S32:X32)=6,'A4'!C32,"")</f>
        <v/>
      </c>
      <c r="F18" t="str">
        <f>IF(SUM('A4'!S32:X32)=6,'A4'!D32,"")</f>
        <v/>
      </c>
      <c r="G18" t="str">
        <f>IF(SUM('A4'!S32:X32)=6,'A4'!E32,"")</f>
        <v/>
      </c>
      <c r="H18" t="str">
        <f>IF(SUM('A4'!S32:X32)=6,'A4'!F32,"")</f>
        <v/>
      </c>
      <c r="I18" t="str">
        <f>IF(SUM('A4'!S32:X32)=6,'A4'!G32,"")</f>
        <v/>
      </c>
      <c r="J18" t="str">
        <f>IF(SUM('A4'!S32:X32)=6,'A4'!H32,"")</f>
        <v/>
      </c>
    </row>
    <row r="19" spans="1:10" x14ac:dyDescent="0.25">
      <c r="A19" t="str">
        <f>IF(SUM('A4'!S33:X33)=6,'Angaben KH-Standort'!$D$26,"")</f>
        <v/>
      </c>
      <c r="B19" t="str">
        <f>IF(SUM('A4'!S33:X33)=6,'Angaben KH-Standort'!$D$27,"")</f>
        <v/>
      </c>
      <c r="C19" t="str">
        <f>IF(SUM('A4'!S33:X33)=6,'Angaben KH-Standort'!$D$13,"")</f>
        <v/>
      </c>
      <c r="D19" t="str">
        <f>IF(SUM('A4'!S33:X33)=6,'A1'!$F$15,"")</f>
        <v/>
      </c>
      <c r="E19" t="str">
        <f>IF(SUM('A4'!S33:X33)=6,'A4'!C33,"")</f>
        <v/>
      </c>
      <c r="F19" t="str">
        <f>IF(SUM('A4'!S33:X33)=6,'A4'!D33,"")</f>
        <v/>
      </c>
      <c r="G19" t="str">
        <f>IF(SUM('A4'!S33:X33)=6,'A4'!E33,"")</f>
        <v/>
      </c>
      <c r="H19" t="str">
        <f>IF(SUM('A4'!S33:X33)=6,'A4'!F33,"")</f>
        <v/>
      </c>
      <c r="I19" t="str">
        <f>IF(SUM('A4'!S33:X33)=6,'A4'!G33,"")</f>
        <v/>
      </c>
      <c r="J19" t="str">
        <f>IF(SUM('A4'!S33:X33)=6,'A4'!H33,"")</f>
        <v/>
      </c>
    </row>
    <row r="20" spans="1:10" x14ac:dyDescent="0.25">
      <c r="A20" t="str">
        <f>IF(SUM('A4'!S34:X34)=6,'Angaben KH-Standort'!$D$26,"")</f>
        <v/>
      </c>
      <c r="B20" t="str">
        <f>IF(SUM('A4'!S34:X34)=6,'Angaben KH-Standort'!$D$27,"")</f>
        <v/>
      </c>
      <c r="C20" t="str">
        <f>IF(SUM('A4'!S34:X34)=6,'Angaben KH-Standort'!$D$13,"")</f>
        <v/>
      </c>
      <c r="D20" t="str">
        <f>IF(SUM('A4'!S34:X34)=6,'A1'!$F$15,"")</f>
        <v/>
      </c>
      <c r="E20" t="str">
        <f>IF(SUM('A4'!S34:X34)=6,'A4'!C34,"")</f>
        <v/>
      </c>
      <c r="F20" t="str">
        <f>IF(SUM('A4'!S34:X34)=6,'A4'!D34,"")</f>
        <v/>
      </c>
      <c r="G20" t="str">
        <f>IF(SUM('A4'!S34:X34)=6,'A4'!E34,"")</f>
        <v/>
      </c>
      <c r="H20" t="str">
        <f>IF(SUM('A4'!S34:X34)=6,'A4'!F34,"")</f>
        <v/>
      </c>
      <c r="I20" t="str">
        <f>IF(SUM('A4'!S34:X34)=6,'A4'!G34,"")</f>
        <v/>
      </c>
      <c r="J20" t="str">
        <f>IF(SUM('A4'!S34:X34)=6,'A4'!H34,"")</f>
        <v/>
      </c>
    </row>
    <row r="21" spans="1:10" x14ac:dyDescent="0.25">
      <c r="A21" t="str">
        <f>IF(SUM('A4'!S35:X35)=6,'Angaben KH-Standort'!$D$26,"")</f>
        <v/>
      </c>
      <c r="B21" t="str">
        <f>IF(SUM('A4'!S35:X35)=6,'Angaben KH-Standort'!$D$27,"")</f>
        <v/>
      </c>
      <c r="C21" t="str">
        <f>IF(SUM('A4'!S35:X35)=6,'Angaben KH-Standort'!$D$13,"")</f>
        <v/>
      </c>
      <c r="D21" t="str">
        <f>IF(SUM('A4'!S35:X35)=6,'A1'!$F$15,"")</f>
        <v/>
      </c>
      <c r="E21" t="str">
        <f>IF(SUM('A4'!S35:X35)=6,'A4'!C35,"")</f>
        <v/>
      </c>
      <c r="F21" t="str">
        <f>IF(SUM('A4'!S35:X35)=6,'A4'!D35,"")</f>
        <v/>
      </c>
      <c r="G21" t="str">
        <f>IF(SUM('A4'!S35:X35)=6,'A4'!E35,"")</f>
        <v/>
      </c>
      <c r="H21" t="str">
        <f>IF(SUM('A4'!S35:X35)=6,'A4'!F35,"")</f>
        <v/>
      </c>
      <c r="I21" t="str">
        <f>IF(SUM('A4'!S35:X35)=6,'A4'!G35,"")</f>
        <v/>
      </c>
      <c r="J21" t="str">
        <f>IF(SUM('A4'!S35:X35)=6,'A4'!H35,"")</f>
        <v/>
      </c>
    </row>
    <row r="22" spans="1:10" x14ac:dyDescent="0.25">
      <c r="A22" t="str">
        <f>IF(SUM('A4'!S36:X36)=6,'Angaben KH-Standort'!$D$26,"")</f>
        <v/>
      </c>
      <c r="B22" t="str">
        <f>IF(SUM('A4'!S36:X36)=6,'Angaben KH-Standort'!$D$27,"")</f>
        <v/>
      </c>
      <c r="C22" t="str">
        <f>IF(SUM('A4'!S36:X36)=6,'Angaben KH-Standort'!$D$13,"")</f>
        <v/>
      </c>
      <c r="D22" t="str">
        <f>IF(SUM('A4'!S36:X36)=6,'A1'!$F$15,"")</f>
        <v/>
      </c>
      <c r="E22" t="str">
        <f>IF(SUM('A4'!S36:X36)=6,'A4'!C36,"")</f>
        <v/>
      </c>
      <c r="F22" t="str">
        <f>IF(SUM('A4'!S36:X36)=6,'A4'!D36,"")</f>
        <v/>
      </c>
      <c r="G22" t="str">
        <f>IF(SUM('A4'!S36:X36)=6,'A4'!E36,"")</f>
        <v/>
      </c>
      <c r="H22" t="str">
        <f>IF(SUM('A4'!S36:X36)=6,'A4'!F36,"")</f>
        <v/>
      </c>
      <c r="I22" t="str">
        <f>IF(SUM('A4'!S36:X36)=6,'A4'!G36,"")</f>
        <v/>
      </c>
      <c r="J22" t="str">
        <f>IF(SUM('A4'!S36:X36)=6,'A4'!H36,"")</f>
        <v/>
      </c>
    </row>
    <row r="23" spans="1:10" x14ac:dyDescent="0.25">
      <c r="A23" t="str">
        <f>IF(SUM('A4'!S37:X37)=6,'Angaben KH-Standort'!$D$26,"")</f>
        <v/>
      </c>
      <c r="B23" t="str">
        <f>IF(SUM('A4'!S37:X37)=6,'Angaben KH-Standort'!$D$27,"")</f>
        <v/>
      </c>
      <c r="C23" t="str">
        <f>IF(SUM('A4'!S37:X37)=6,'Angaben KH-Standort'!$D$13,"")</f>
        <v/>
      </c>
      <c r="D23" t="str">
        <f>IF(SUM('A4'!S37:X37)=6,'A1'!$F$15,"")</f>
        <v/>
      </c>
      <c r="E23" t="str">
        <f>IF(SUM('A4'!S37:X37)=6,'A4'!C37,"")</f>
        <v/>
      </c>
      <c r="F23" t="str">
        <f>IF(SUM('A4'!S37:X37)=6,'A4'!D37,"")</f>
        <v/>
      </c>
      <c r="G23" t="str">
        <f>IF(SUM('A4'!S37:X37)=6,'A4'!E37,"")</f>
        <v/>
      </c>
      <c r="H23" t="str">
        <f>IF(SUM('A4'!S37:X37)=6,'A4'!F37,"")</f>
        <v/>
      </c>
      <c r="I23" t="str">
        <f>IF(SUM('A4'!S37:X37)=6,'A4'!G37,"")</f>
        <v/>
      </c>
      <c r="J23" t="str">
        <f>IF(SUM('A4'!S37:X37)=6,'A4'!H37,"")</f>
        <v/>
      </c>
    </row>
    <row r="24" spans="1:10" x14ac:dyDescent="0.25">
      <c r="A24" t="str">
        <f>IF(SUM('A4'!S38:X38)=6,'Angaben KH-Standort'!$D$26,"")</f>
        <v/>
      </c>
      <c r="B24" t="str">
        <f>IF(SUM('A4'!S38:X38)=6,'Angaben KH-Standort'!$D$27,"")</f>
        <v/>
      </c>
      <c r="C24" t="str">
        <f>IF(SUM('A4'!S38:X38)=6,'Angaben KH-Standort'!$D$13,"")</f>
        <v/>
      </c>
      <c r="D24" t="str">
        <f>IF(SUM('A4'!S38:X38)=6,'A1'!$F$15,"")</f>
        <v/>
      </c>
      <c r="E24" t="str">
        <f>IF(SUM('A4'!S38:X38)=6,'A4'!C38,"")</f>
        <v/>
      </c>
      <c r="F24" t="str">
        <f>IF(SUM('A4'!S38:X38)=6,'A4'!D38,"")</f>
        <v/>
      </c>
      <c r="G24" t="str">
        <f>IF(SUM('A4'!S38:X38)=6,'A4'!E38,"")</f>
        <v/>
      </c>
      <c r="H24" t="str">
        <f>IF(SUM('A4'!S38:X38)=6,'A4'!F38,"")</f>
        <v/>
      </c>
      <c r="I24" t="str">
        <f>IF(SUM('A4'!S38:X38)=6,'A4'!G38,"")</f>
        <v/>
      </c>
      <c r="J24" t="str">
        <f>IF(SUM('A4'!S38:X38)=6,'A4'!H38,"")</f>
        <v/>
      </c>
    </row>
    <row r="25" spans="1:10" x14ac:dyDescent="0.25">
      <c r="A25" t="str">
        <f>IF(SUM('A4'!S39:X39)=6,'Angaben KH-Standort'!$D$26,"")</f>
        <v/>
      </c>
      <c r="B25" t="str">
        <f>IF(SUM('A4'!S39:X39)=6,'Angaben KH-Standort'!$D$27,"")</f>
        <v/>
      </c>
      <c r="C25" t="str">
        <f>IF(SUM('A4'!S39:X39)=6,'Angaben KH-Standort'!$D$13,"")</f>
        <v/>
      </c>
      <c r="D25" t="str">
        <f>IF(SUM('A4'!S39:X39)=6,'A1'!$F$15,"")</f>
        <v/>
      </c>
      <c r="E25" t="str">
        <f>IF(SUM('A4'!S39:X39)=6,'A4'!C39,"")</f>
        <v/>
      </c>
      <c r="F25" t="str">
        <f>IF(SUM('A4'!S39:X39)=6,'A4'!D39,"")</f>
        <v/>
      </c>
      <c r="G25" t="str">
        <f>IF(SUM('A4'!S39:X39)=6,'A4'!E39,"")</f>
        <v/>
      </c>
      <c r="H25" t="str">
        <f>IF(SUM('A4'!S39:X39)=6,'A4'!F39,"")</f>
        <v/>
      </c>
      <c r="I25" t="str">
        <f>IF(SUM('A4'!S39:X39)=6,'A4'!G39,"")</f>
        <v/>
      </c>
      <c r="J25" t="str">
        <f>IF(SUM('A4'!S39:X39)=6,'A4'!H39,"")</f>
        <v/>
      </c>
    </row>
    <row r="26" spans="1:10" x14ac:dyDescent="0.25">
      <c r="A26" t="str">
        <f>IF(SUM('A4'!S40:X40)=6,'Angaben KH-Standort'!$D$26,"")</f>
        <v/>
      </c>
      <c r="B26" t="str">
        <f>IF(SUM('A4'!S40:X40)=6,'Angaben KH-Standort'!$D$27,"")</f>
        <v/>
      </c>
      <c r="C26" t="str">
        <f>IF(SUM('A4'!S40:X40)=6,'Angaben KH-Standort'!$D$13,"")</f>
        <v/>
      </c>
      <c r="D26" t="str">
        <f>IF(SUM('A4'!S40:X40)=6,'A1'!$F$15,"")</f>
        <v/>
      </c>
      <c r="E26" t="str">
        <f>IF(SUM('A4'!S40:X40)=6,'A4'!C40,"")</f>
        <v/>
      </c>
      <c r="F26" t="str">
        <f>IF(SUM('A4'!S40:X40)=6,'A4'!D40,"")</f>
        <v/>
      </c>
      <c r="G26" t="str">
        <f>IF(SUM('A4'!S40:X40)=6,'A4'!E40,"")</f>
        <v/>
      </c>
      <c r="H26" t="str">
        <f>IF(SUM('A4'!S40:X40)=6,'A4'!F40,"")</f>
        <v/>
      </c>
      <c r="I26" t="str">
        <f>IF(SUM('A4'!S40:X40)=6,'A4'!G40,"")</f>
        <v/>
      </c>
      <c r="J26" t="str">
        <f>IF(SUM('A4'!S40:X40)=6,'A4'!H40,"")</f>
        <v/>
      </c>
    </row>
    <row r="27" spans="1:10" x14ac:dyDescent="0.25">
      <c r="A27" t="str">
        <f>IF(SUM('A4'!S41:X41)=6,'Angaben KH-Standort'!$D$26,"")</f>
        <v/>
      </c>
      <c r="B27" t="str">
        <f>IF(SUM('A4'!S41:X41)=6,'Angaben KH-Standort'!$D$27,"")</f>
        <v/>
      </c>
      <c r="C27" t="str">
        <f>IF(SUM('A4'!S41:X41)=6,'Angaben KH-Standort'!$D$13,"")</f>
        <v/>
      </c>
      <c r="D27" t="str">
        <f>IF(SUM('A4'!S41:X41)=6,'A1'!$F$15,"")</f>
        <v/>
      </c>
      <c r="E27" t="str">
        <f>IF(SUM('A4'!S41:X41)=6,'A4'!C41,"")</f>
        <v/>
      </c>
      <c r="F27" t="str">
        <f>IF(SUM('A4'!S41:X41)=6,'A4'!D41,"")</f>
        <v/>
      </c>
      <c r="G27" t="str">
        <f>IF(SUM('A4'!S41:X41)=6,'A4'!E41,"")</f>
        <v/>
      </c>
      <c r="H27" t="str">
        <f>IF(SUM('A4'!S41:X41)=6,'A4'!F41,"")</f>
        <v/>
      </c>
      <c r="I27" t="str">
        <f>IF(SUM('A4'!S41:X41)=6,'A4'!G41,"")</f>
        <v/>
      </c>
      <c r="J27" t="str">
        <f>IF(SUM('A4'!S41:X41)=6,'A4'!H41,"")</f>
        <v/>
      </c>
    </row>
    <row r="28" spans="1:10" x14ac:dyDescent="0.25">
      <c r="A28" t="str">
        <f>IF(SUM('A4'!S42:X42)=6,'Angaben KH-Standort'!$D$26,"")</f>
        <v/>
      </c>
      <c r="B28" t="str">
        <f>IF(SUM('A4'!S42:X42)=6,'Angaben KH-Standort'!$D$27,"")</f>
        <v/>
      </c>
      <c r="C28" t="str">
        <f>IF(SUM('A4'!S42:X42)=6,'Angaben KH-Standort'!$D$13,"")</f>
        <v/>
      </c>
      <c r="D28" t="str">
        <f>IF(SUM('A4'!S42:X42)=6,'A1'!$F$15,"")</f>
        <v/>
      </c>
      <c r="E28" t="str">
        <f>IF(SUM('A4'!S42:X42)=6,'A4'!C42,"")</f>
        <v/>
      </c>
      <c r="F28" t="str">
        <f>IF(SUM('A4'!S42:X42)=6,'A4'!D42,"")</f>
        <v/>
      </c>
      <c r="G28" t="str">
        <f>IF(SUM('A4'!S42:X42)=6,'A4'!E42,"")</f>
        <v/>
      </c>
      <c r="H28" t="str">
        <f>IF(SUM('A4'!S42:X42)=6,'A4'!F42,"")</f>
        <v/>
      </c>
      <c r="I28" t="str">
        <f>IF(SUM('A4'!S42:X42)=6,'A4'!G42,"")</f>
        <v/>
      </c>
      <c r="J28" t="str">
        <f>IF(SUM('A4'!S42:X42)=6,'A4'!H42,"")</f>
        <v/>
      </c>
    </row>
    <row r="29" spans="1:10" x14ac:dyDescent="0.25">
      <c r="A29" t="str">
        <f>IF(SUM('A4'!S43:X43)=6,'Angaben KH-Standort'!$D$26,"")</f>
        <v/>
      </c>
      <c r="B29" t="str">
        <f>IF(SUM('A4'!S43:X43)=6,'Angaben KH-Standort'!$D$27,"")</f>
        <v/>
      </c>
      <c r="C29" t="str">
        <f>IF(SUM('A4'!S43:X43)=6,'Angaben KH-Standort'!$D$13,"")</f>
        <v/>
      </c>
      <c r="D29" t="str">
        <f>IF(SUM('A4'!S43:X43)=6,'A1'!$F$15,"")</f>
        <v/>
      </c>
      <c r="E29" t="str">
        <f>IF(SUM('A4'!S43:X43)=6,'A4'!C43,"")</f>
        <v/>
      </c>
      <c r="F29" t="str">
        <f>IF(SUM('A4'!S43:X43)=6,'A4'!D43,"")</f>
        <v/>
      </c>
      <c r="G29" t="str">
        <f>IF(SUM('A4'!S43:X43)=6,'A4'!E43,"")</f>
        <v/>
      </c>
      <c r="H29" t="str">
        <f>IF(SUM('A4'!S43:X43)=6,'A4'!F43,"")</f>
        <v/>
      </c>
      <c r="I29" t="str">
        <f>IF(SUM('A4'!S43:X43)=6,'A4'!G43,"")</f>
        <v/>
      </c>
      <c r="J29" t="str">
        <f>IF(SUM('A4'!S43:X43)=6,'A4'!H43,"")</f>
        <v/>
      </c>
    </row>
    <row r="30" spans="1:10" x14ac:dyDescent="0.25">
      <c r="A30" t="str">
        <f>IF(SUM('A4'!S44:X44)=6,'Angaben KH-Standort'!$D$26,"")</f>
        <v/>
      </c>
      <c r="B30" t="str">
        <f>IF(SUM('A4'!S44:X44)=6,'Angaben KH-Standort'!$D$27,"")</f>
        <v/>
      </c>
      <c r="C30" t="str">
        <f>IF(SUM('A4'!S44:X44)=6,'Angaben KH-Standort'!$D$13,"")</f>
        <v/>
      </c>
      <c r="D30" t="str">
        <f>IF(SUM('A4'!S44:X44)=6,'A1'!$F$15,"")</f>
        <v/>
      </c>
      <c r="E30" t="str">
        <f>IF(SUM('A4'!S44:X44)=6,'A4'!C44,"")</f>
        <v/>
      </c>
      <c r="F30" t="str">
        <f>IF(SUM('A4'!S44:X44)=6,'A4'!D44,"")</f>
        <v/>
      </c>
      <c r="G30" t="str">
        <f>IF(SUM('A4'!S44:X44)=6,'A4'!E44,"")</f>
        <v/>
      </c>
      <c r="H30" t="str">
        <f>IF(SUM('A4'!S44:X44)=6,'A4'!F44,"")</f>
        <v/>
      </c>
      <c r="I30" t="str">
        <f>IF(SUM('A4'!S44:X44)=6,'A4'!G44,"")</f>
        <v/>
      </c>
      <c r="J30" t="str">
        <f>IF(SUM('A4'!S44:X44)=6,'A4'!H44,"")</f>
        <v/>
      </c>
    </row>
    <row r="31" spans="1:10" x14ac:dyDescent="0.25">
      <c r="A31" t="str">
        <f>IF(SUM('A4'!S45:X45)=6,'Angaben KH-Standort'!$D$26,"")</f>
        <v/>
      </c>
      <c r="B31" t="str">
        <f>IF(SUM('A4'!S45:X45)=6,'Angaben KH-Standort'!$D$27,"")</f>
        <v/>
      </c>
      <c r="C31" t="str">
        <f>IF(SUM('A4'!S45:X45)=6,'Angaben KH-Standort'!$D$13,"")</f>
        <v/>
      </c>
      <c r="D31" t="str">
        <f>IF(SUM('A4'!S45:X45)=6,'A1'!$F$15,"")</f>
        <v/>
      </c>
      <c r="E31" t="str">
        <f>IF(SUM('A4'!S45:X45)=6,'A4'!C45,"")</f>
        <v/>
      </c>
      <c r="F31" t="str">
        <f>IF(SUM('A4'!S45:X45)=6,'A4'!D45,"")</f>
        <v/>
      </c>
      <c r="G31" t="str">
        <f>IF(SUM('A4'!S45:X45)=6,'A4'!E45,"")</f>
        <v/>
      </c>
      <c r="H31" t="str">
        <f>IF(SUM('A4'!S45:X45)=6,'A4'!F45,"")</f>
        <v/>
      </c>
      <c r="I31" t="str">
        <f>IF(SUM('A4'!S45:X45)=6,'A4'!G45,"")</f>
        <v/>
      </c>
      <c r="J31" t="str">
        <f>IF(SUM('A4'!S45:X45)=6,'A4'!H45,"")</f>
        <v/>
      </c>
    </row>
    <row r="32" spans="1:10" x14ac:dyDescent="0.25">
      <c r="A32" t="str">
        <f>IF(SUM('A4'!S46:X46)=6,'Angaben KH-Standort'!$D$26,"")</f>
        <v/>
      </c>
      <c r="B32" t="str">
        <f>IF(SUM('A4'!S46:X46)=6,'Angaben KH-Standort'!$D$27,"")</f>
        <v/>
      </c>
      <c r="C32" t="str">
        <f>IF(SUM('A4'!S46:X46)=6,'Angaben KH-Standort'!$D$13,"")</f>
        <v/>
      </c>
      <c r="D32" t="str">
        <f>IF(SUM('A4'!S46:X46)=6,'A1'!$F$15,"")</f>
        <v/>
      </c>
      <c r="E32" t="str">
        <f>IF(SUM('A4'!S46:X46)=6,'A4'!C46,"")</f>
        <v/>
      </c>
      <c r="F32" t="str">
        <f>IF(SUM('A4'!S46:X46)=6,'A4'!D46,"")</f>
        <v/>
      </c>
      <c r="G32" t="str">
        <f>IF(SUM('A4'!S46:X46)=6,'A4'!E46,"")</f>
        <v/>
      </c>
      <c r="H32" t="str">
        <f>IF(SUM('A4'!S46:X46)=6,'A4'!F46,"")</f>
        <v/>
      </c>
      <c r="I32" t="str">
        <f>IF(SUM('A4'!S46:X46)=6,'A4'!G46,"")</f>
        <v/>
      </c>
      <c r="J32" t="str">
        <f>IF(SUM('A4'!S46:X46)=6,'A4'!H46,"")</f>
        <v/>
      </c>
    </row>
    <row r="33" spans="1:10" x14ac:dyDescent="0.25">
      <c r="A33" t="str">
        <f>IF(SUM('A4'!S47:X47)=6,'Angaben KH-Standort'!$D$26,"")</f>
        <v/>
      </c>
      <c r="B33" t="str">
        <f>IF(SUM('A4'!S47:X47)=6,'Angaben KH-Standort'!$D$27,"")</f>
        <v/>
      </c>
      <c r="C33" t="str">
        <f>IF(SUM('A4'!S47:X47)=6,'Angaben KH-Standort'!$D$13,"")</f>
        <v/>
      </c>
      <c r="D33" t="str">
        <f>IF(SUM('A4'!S47:X47)=6,'A1'!$F$15,"")</f>
        <v/>
      </c>
      <c r="E33" t="str">
        <f>IF(SUM('A4'!S47:X47)=6,'A4'!C47,"")</f>
        <v/>
      </c>
      <c r="F33" t="str">
        <f>IF(SUM('A4'!S47:X47)=6,'A4'!D47,"")</f>
        <v/>
      </c>
      <c r="G33" t="str">
        <f>IF(SUM('A4'!S47:X47)=6,'A4'!E47,"")</f>
        <v/>
      </c>
      <c r="H33" t="str">
        <f>IF(SUM('A4'!S47:X47)=6,'A4'!F47,"")</f>
        <v/>
      </c>
      <c r="I33" t="str">
        <f>IF(SUM('A4'!S47:X47)=6,'A4'!G47,"")</f>
        <v/>
      </c>
      <c r="J33" t="str">
        <f>IF(SUM('A4'!S47:X47)=6,'A4'!H47,"")</f>
        <v/>
      </c>
    </row>
    <row r="34" spans="1:10" x14ac:dyDescent="0.25">
      <c r="A34" t="str">
        <f>IF(SUM('A4'!S48:X48)=6,'Angaben KH-Standort'!$D$26,"")</f>
        <v/>
      </c>
      <c r="B34" t="str">
        <f>IF(SUM('A4'!S48:X48)=6,'Angaben KH-Standort'!$D$27,"")</f>
        <v/>
      </c>
      <c r="C34" t="str">
        <f>IF(SUM('A4'!S48:X48)=6,'Angaben KH-Standort'!$D$13,"")</f>
        <v/>
      </c>
      <c r="D34" t="str">
        <f>IF(SUM('A4'!S48:X48)=6,'A1'!$F$15,"")</f>
        <v/>
      </c>
      <c r="E34" t="str">
        <f>IF(SUM('A4'!S48:X48)=6,'A4'!C48,"")</f>
        <v/>
      </c>
      <c r="F34" t="str">
        <f>IF(SUM('A4'!S48:X48)=6,'A4'!D48,"")</f>
        <v/>
      </c>
      <c r="G34" t="str">
        <f>IF(SUM('A4'!S48:X48)=6,'A4'!E48,"")</f>
        <v/>
      </c>
      <c r="H34" t="str">
        <f>IF(SUM('A4'!S48:X48)=6,'A4'!F48,"")</f>
        <v/>
      </c>
      <c r="I34" t="str">
        <f>IF(SUM('A4'!S48:X48)=6,'A4'!G48,"")</f>
        <v/>
      </c>
      <c r="J34" t="str">
        <f>IF(SUM('A4'!S48:X48)=6,'A4'!H48,"")</f>
        <v/>
      </c>
    </row>
    <row r="35" spans="1:10" x14ac:dyDescent="0.25">
      <c r="A35" t="str">
        <f>IF(SUM('A4'!S49:X49)=6,'Angaben KH-Standort'!$D$26,"")</f>
        <v/>
      </c>
      <c r="B35" t="str">
        <f>IF(SUM('A4'!S49:X49)=6,'Angaben KH-Standort'!$D$27,"")</f>
        <v/>
      </c>
      <c r="C35" t="str">
        <f>IF(SUM('A4'!S49:X49)=6,'Angaben KH-Standort'!$D$13,"")</f>
        <v/>
      </c>
      <c r="D35" t="str">
        <f>IF(SUM('A4'!S49:X49)=6,'A1'!$F$15,"")</f>
        <v/>
      </c>
      <c r="E35" t="str">
        <f>IF(SUM('A4'!S49:X49)=6,'A4'!C49,"")</f>
        <v/>
      </c>
      <c r="F35" t="str">
        <f>IF(SUM('A4'!S49:X49)=6,'A4'!D49,"")</f>
        <v/>
      </c>
      <c r="G35" t="str">
        <f>IF(SUM('A4'!S49:X49)=6,'A4'!E49,"")</f>
        <v/>
      </c>
      <c r="H35" t="str">
        <f>IF(SUM('A4'!S49:X49)=6,'A4'!F49,"")</f>
        <v/>
      </c>
      <c r="I35" t="str">
        <f>IF(SUM('A4'!S49:X49)=6,'A4'!G49,"")</f>
        <v/>
      </c>
      <c r="J35" t="str">
        <f>IF(SUM('A4'!S49:X49)=6,'A4'!H49,"")</f>
        <v/>
      </c>
    </row>
    <row r="36" spans="1:10" x14ac:dyDescent="0.25">
      <c r="A36" t="str">
        <f>IF(SUM('A4'!S50:X50)=6,'Angaben KH-Standort'!$D$26,"")</f>
        <v/>
      </c>
      <c r="B36" t="str">
        <f>IF(SUM('A4'!S50:X50)=6,'Angaben KH-Standort'!$D$27,"")</f>
        <v/>
      </c>
      <c r="C36" t="str">
        <f>IF(SUM('A4'!S50:X50)=6,'Angaben KH-Standort'!$D$13,"")</f>
        <v/>
      </c>
      <c r="D36" t="str">
        <f>IF(SUM('A4'!S50:X50)=6,'A1'!$F$15,"")</f>
        <v/>
      </c>
      <c r="E36" t="str">
        <f>IF(SUM('A4'!S50:X50)=6,'A4'!C50,"")</f>
        <v/>
      </c>
      <c r="F36" t="str">
        <f>IF(SUM('A4'!S50:X50)=6,'A4'!D50,"")</f>
        <v/>
      </c>
      <c r="G36" t="str">
        <f>IF(SUM('A4'!S50:X50)=6,'A4'!E50,"")</f>
        <v/>
      </c>
      <c r="H36" t="str">
        <f>IF(SUM('A4'!S50:X50)=6,'A4'!F50,"")</f>
        <v/>
      </c>
      <c r="I36" t="str">
        <f>IF(SUM('A4'!S50:X50)=6,'A4'!G50,"")</f>
        <v/>
      </c>
      <c r="J36" t="str">
        <f>IF(SUM('A4'!S50:X50)=6,'A4'!H50,"")</f>
        <v/>
      </c>
    </row>
    <row r="37" spans="1:10" x14ac:dyDescent="0.25">
      <c r="A37" t="str">
        <f>IF(SUM('A4'!S51:X51)=6,'Angaben KH-Standort'!$D$26,"")</f>
        <v/>
      </c>
      <c r="B37" t="str">
        <f>IF(SUM('A4'!S51:X51)=6,'Angaben KH-Standort'!$D$27,"")</f>
        <v/>
      </c>
      <c r="C37" t="str">
        <f>IF(SUM('A4'!S51:X51)=6,'Angaben KH-Standort'!$D$13,"")</f>
        <v/>
      </c>
      <c r="D37" t="str">
        <f>IF(SUM('A4'!S51:X51)=6,'A1'!$F$15,"")</f>
        <v/>
      </c>
      <c r="E37" t="str">
        <f>IF(SUM('A4'!S51:X51)=6,'A4'!C51,"")</f>
        <v/>
      </c>
      <c r="F37" t="str">
        <f>IF(SUM('A4'!S51:X51)=6,'A4'!D51,"")</f>
        <v/>
      </c>
      <c r="G37" t="str">
        <f>IF(SUM('A4'!S51:X51)=6,'A4'!E51,"")</f>
        <v/>
      </c>
      <c r="H37" t="str">
        <f>IF(SUM('A4'!S51:X51)=6,'A4'!F51,"")</f>
        <v/>
      </c>
      <c r="I37" t="str">
        <f>IF(SUM('A4'!S51:X51)=6,'A4'!G51,"")</f>
        <v/>
      </c>
      <c r="J37" t="str">
        <f>IF(SUM('A4'!S51:X51)=6,'A4'!H51,"")</f>
        <v/>
      </c>
    </row>
    <row r="38" spans="1:10" x14ac:dyDescent="0.25">
      <c r="A38" t="str">
        <f>IF(SUM('A4'!S52:X52)=6,'Angaben KH-Standort'!$D$26,"")</f>
        <v/>
      </c>
      <c r="B38" t="str">
        <f>IF(SUM('A4'!S52:X52)=6,'Angaben KH-Standort'!$D$27,"")</f>
        <v/>
      </c>
      <c r="C38" t="str">
        <f>IF(SUM('A4'!S52:X52)=6,'Angaben KH-Standort'!$D$13,"")</f>
        <v/>
      </c>
      <c r="D38" t="str">
        <f>IF(SUM('A4'!S52:X52)=6,'A1'!$F$15,"")</f>
        <v/>
      </c>
      <c r="E38" t="str">
        <f>IF(SUM('A4'!S52:X52)=6,'A4'!C52,"")</f>
        <v/>
      </c>
      <c r="F38" t="str">
        <f>IF(SUM('A4'!S52:X52)=6,'A4'!D52,"")</f>
        <v/>
      </c>
      <c r="G38" t="str">
        <f>IF(SUM('A4'!S52:X52)=6,'A4'!E52,"")</f>
        <v/>
      </c>
      <c r="H38" t="str">
        <f>IF(SUM('A4'!S52:X52)=6,'A4'!F52,"")</f>
        <v/>
      </c>
      <c r="I38" t="str">
        <f>IF(SUM('A4'!S52:X52)=6,'A4'!G52,"")</f>
        <v/>
      </c>
      <c r="J38" t="str">
        <f>IF(SUM('A4'!S52:X52)=6,'A4'!H52,"")</f>
        <v/>
      </c>
    </row>
    <row r="39" spans="1:10" x14ac:dyDescent="0.25">
      <c r="A39" t="str">
        <f>IF(SUM('A4'!S53:X53)=6,'Angaben KH-Standort'!$D$26,"")</f>
        <v/>
      </c>
      <c r="B39" t="str">
        <f>IF(SUM('A4'!S53:X53)=6,'Angaben KH-Standort'!$D$27,"")</f>
        <v/>
      </c>
      <c r="C39" t="str">
        <f>IF(SUM('A4'!S53:X53)=6,'Angaben KH-Standort'!$D$13,"")</f>
        <v/>
      </c>
      <c r="D39" t="str">
        <f>IF(SUM('A4'!S53:X53)=6,'A1'!$F$15,"")</f>
        <v/>
      </c>
      <c r="E39" t="str">
        <f>IF(SUM('A4'!S53:X53)=6,'A4'!C53,"")</f>
        <v/>
      </c>
      <c r="F39" t="str">
        <f>IF(SUM('A4'!S53:X53)=6,'A4'!D53,"")</f>
        <v/>
      </c>
      <c r="G39" t="str">
        <f>IF(SUM('A4'!S53:X53)=6,'A4'!E53,"")</f>
        <v/>
      </c>
      <c r="H39" t="str">
        <f>IF(SUM('A4'!S53:X53)=6,'A4'!F53,"")</f>
        <v/>
      </c>
      <c r="I39" t="str">
        <f>IF(SUM('A4'!S53:X53)=6,'A4'!G53,"")</f>
        <v/>
      </c>
      <c r="J39" t="str">
        <f>IF(SUM('A4'!S53:X53)=6,'A4'!H53,"")</f>
        <v/>
      </c>
    </row>
    <row r="40" spans="1:10" x14ac:dyDescent="0.25">
      <c r="A40" t="str">
        <f>IF(SUM('A4'!S54:X54)=6,'Angaben KH-Standort'!$D$26,"")</f>
        <v/>
      </c>
      <c r="B40" t="str">
        <f>IF(SUM('A4'!S54:X54)=6,'Angaben KH-Standort'!$D$27,"")</f>
        <v/>
      </c>
      <c r="C40" t="str">
        <f>IF(SUM('A4'!S54:X54)=6,'Angaben KH-Standort'!$D$13,"")</f>
        <v/>
      </c>
      <c r="D40" t="str">
        <f>IF(SUM('A4'!S54:X54)=6,'A1'!$F$15,"")</f>
        <v/>
      </c>
      <c r="E40" t="str">
        <f>IF(SUM('A4'!S54:X54)=6,'A4'!C54,"")</f>
        <v/>
      </c>
      <c r="F40" t="str">
        <f>IF(SUM('A4'!S54:X54)=6,'A4'!D54,"")</f>
        <v/>
      </c>
      <c r="G40" t="str">
        <f>IF(SUM('A4'!S54:X54)=6,'A4'!E54,"")</f>
        <v/>
      </c>
      <c r="H40" t="str">
        <f>IF(SUM('A4'!S54:X54)=6,'A4'!F54,"")</f>
        <v/>
      </c>
      <c r="I40" t="str">
        <f>IF(SUM('A4'!S54:X54)=6,'A4'!G54,"")</f>
        <v/>
      </c>
      <c r="J40" t="str">
        <f>IF(SUM('A4'!S54:X54)=6,'A4'!H54,"")</f>
        <v/>
      </c>
    </row>
    <row r="41" spans="1:10" x14ac:dyDescent="0.25">
      <c r="A41" t="str">
        <f>IF(SUM('A4'!S55:X55)=6,'Angaben KH-Standort'!$D$26,"")</f>
        <v/>
      </c>
      <c r="B41" t="str">
        <f>IF(SUM('A4'!S55:X55)=6,'Angaben KH-Standort'!$D$27,"")</f>
        <v/>
      </c>
      <c r="C41" t="str">
        <f>IF(SUM('A4'!S55:X55)=6,'Angaben KH-Standort'!$D$13,"")</f>
        <v/>
      </c>
      <c r="D41" t="str">
        <f>IF(SUM('A4'!S55:X55)=6,'A1'!$F$15,"")</f>
        <v/>
      </c>
      <c r="E41" t="str">
        <f>IF(SUM('A4'!S55:X55)=6,'A4'!C55,"")</f>
        <v/>
      </c>
      <c r="F41" t="str">
        <f>IF(SUM('A4'!S55:X55)=6,'A4'!D55,"")</f>
        <v/>
      </c>
      <c r="G41" t="str">
        <f>IF(SUM('A4'!S55:X55)=6,'A4'!E55,"")</f>
        <v/>
      </c>
      <c r="H41" t="str">
        <f>IF(SUM('A4'!S55:X55)=6,'A4'!F55,"")</f>
        <v/>
      </c>
      <c r="I41" t="str">
        <f>IF(SUM('A4'!S55:X55)=6,'A4'!G55,"")</f>
        <v/>
      </c>
      <c r="J41" t="str">
        <f>IF(SUM('A4'!S55:X55)=6,'A4'!H55,"")</f>
        <v/>
      </c>
    </row>
    <row r="42" spans="1:10" x14ac:dyDescent="0.25">
      <c r="A42" t="str">
        <f>IF(SUM('A4'!S56:X56)=6,'Angaben KH-Standort'!$D$26,"")</f>
        <v/>
      </c>
      <c r="B42" t="str">
        <f>IF(SUM('A4'!S56:X56)=6,'Angaben KH-Standort'!$D$27,"")</f>
        <v/>
      </c>
      <c r="C42" t="str">
        <f>IF(SUM('A4'!S56:X56)=6,'Angaben KH-Standort'!$D$13,"")</f>
        <v/>
      </c>
      <c r="D42" t="str">
        <f>IF(SUM('A4'!S56:X56)=6,'A1'!$F$15,"")</f>
        <v/>
      </c>
      <c r="E42" t="str">
        <f>IF(SUM('A4'!S56:X56)=6,'A4'!C56,"")</f>
        <v/>
      </c>
      <c r="F42" t="str">
        <f>IF(SUM('A4'!S56:X56)=6,'A4'!D56,"")</f>
        <v/>
      </c>
      <c r="G42" t="str">
        <f>IF(SUM('A4'!S56:X56)=6,'A4'!E56,"")</f>
        <v/>
      </c>
      <c r="H42" t="str">
        <f>IF(SUM('A4'!S56:X56)=6,'A4'!F56,"")</f>
        <v/>
      </c>
      <c r="I42" t="str">
        <f>IF(SUM('A4'!S56:X56)=6,'A4'!G56,"")</f>
        <v/>
      </c>
      <c r="J42" t="str">
        <f>IF(SUM('A4'!S56:X56)=6,'A4'!H56,"")</f>
        <v/>
      </c>
    </row>
    <row r="43" spans="1:10" x14ac:dyDescent="0.25">
      <c r="A43" t="str">
        <f>IF(SUM('A4'!S57:X57)=6,'Angaben KH-Standort'!$D$26,"")</f>
        <v/>
      </c>
      <c r="B43" t="str">
        <f>IF(SUM('A4'!S57:X57)=6,'Angaben KH-Standort'!$D$27,"")</f>
        <v/>
      </c>
      <c r="C43" t="str">
        <f>IF(SUM('A4'!S57:X57)=6,'Angaben KH-Standort'!$D$13,"")</f>
        <v/>
      </c>
      <c r="D43" t="str">
        <f>IF(SUM('A4'!S57:X57)=6,'A1'!$F$15,"")</f>
        <v/>
      </c>
      <c r="E43" t="str">
        <f>IF(SUM('A4'!S57:X57)=6,'A4'!C57,"")</f>
        <v/>
      </c>
      <c r="F43" t="str">
        <f>IF(SUM('A4'!S57:X57)=6,'A4'!D57,"")</f>
        <v/>
      </c>
      <c r="G43" t="str">
        <f>IF(SUM('A4'!S57:X57)=6,'A4'!E57,"")</f>
        <v/>
      </c>
      <c r="H43" t="str">
        <f>IF(SUM('A4'!S57:X57)=6,'A4'!F57,"")</f>
        <v/>
      </c>
      <c r="I43" t="str">
        <f>IF(SUM('A4'!S57:X57)=6,'A4'!G57,"")</f>
        <v/>
      </c>
      <c r="J43" t="str">
        <f>IF(SUM('A4'!S57:X57)=6,'A4'!H57,"")</f>
        <v/>
      </c>
    </row>
    <row r="44" spans="1:10" x14ac:dyDescent="0.25">
      <c r="A44" t="str">
        <f>IF(SUM('A4'!S58:X58)=6,'Angaben KH-Standort'!$D$26,"")</f>
        <v/>
      </c>
      <c r="B44" t="str">
        <f>IF(SUM('A4'!S58:X58)=6,'Angaben KH-Standort'!$D$27,"")</f>
        <v/>
      </c>
      <c r="C44" t="str">
        <f>IF(SUM('A4'!S58:X58)=6,'Angaben KH-Standort'!$D$13,"")</f>
        <v/>
      </c>
      <c r="D44" t="str">
        <f>IF(SUM('A4'!S58:X58)=6,'A1'!$F$15,"")</f>
        <v/>
      </c>
      <c r="E44" t="str">
        <f>IF(SUM('A4'!S58:X58)=6,'A4'!C58,"")</f>
        <v/>
      </c>
      <c r="F44" t="str">
        <f>IF(SUM('A4'!S58:X58)=6,'A4'!D58,"")</f>
        <v/>
      </c>
      <c r="G44" t="str">
        <f>IF(SUM('A4'!S58:X58)=6,'A4'!E58,"")</f>
        <v/>
      </c>
      <c r="H44" t="str">
        <f>IF(SUM('A4'!S58:X58)=6,'A4'!F58,"")</f>
        <v/>
      </c>
      <c r="I44" t="str">
        <f>IF(SUM('A4'!S58:X58)=6,'A4'!G58,"")</f>
        <v/>
      </c>
      <c r="J44" t="str">
        <f>IF(SUM('A4'!S58:X58)=6,'A4'!H58,"")</f>
        <v/>
      </c>
    </row>
    <row r="45" spans="1:10" x14ac:dyDescent="0.25">
      <c r="A45" t="str">
        <f>IF(SUM('A4'!S59:X59)=6,'Angaben KH-Standort'!$D$26,"")</f>
        <v/>
      </c>
      <c r="B45" t="str">
        <f>IF(SUM('A4'!S59:X59)=6,'Angaben KH-Standort'!$D$27,"")</f>
        <v/>
      </c>
      <c r="C45" t="str">
        <f>IF(SUM('A4'!S59:X59)=6,'Angaben KH-Standort'!$D$13,"")</f>
        <v/>
      </c>
      <c r="D45" t="str">
        <f>IF(SUM('A4'!S59:X59)=6,'A1'!$F$15,"")</f>
        <v/>
      </c>
      <c r="E45" t="str">
        <f>IF(SUM('A4'!S59:X59)=6,'A4'!C59,"")</f>
        <v/>
      </c>
      <c r="F45" t="str">
        <f>IF(SUM('A4'!S59:X59)=6,'A4'!D59,"")</f>
        <v/>
      </c>
      <c r="G45" t="str">
        <f>IF(SUM('A4'!S59:X59)=6,'A4'!E59,"")</f>
        <v/>
      </c>
      <c r="H45" t="str">
        <f>IF(SUM('A4'!S59:X59)=6,'A4'!F59,"")</f>
        <v/>
      </c>
      <c r="I45" t="str">
        <f>IF(SUM('A4'!S59:X59)=6,'A4'!G59,"")</f>
        <v/>
      </c>
      <c r="J45" t="str">
        <f>IF(SUM('A4'!S59:X59)=6,'A4'!H59,"")</f>
        <v/>
      </c>
    </row>
    <row r="46" spans="1:10" x14ac:dyDescent="0.25">
      <c r="A46" t="str">
        <f>IF(SUM('A4'!S60:X60)=6,'Angaben KH-Standort'!$D$26,"")</f>
        <v/>
      </c>
      <c r="B46" t="str">
        <f>IF(SUM('A4'!S60:X60)=6,'Angaben KH-Standort'!$D$27,"")</f>
        <v/>
      </c>
      <c r="C46" t="str">
        <f>IF(SUM('A4'!S60:X60)=6,'Angaben KH-Standort'!$D$13,"")</f>
        <v/>
      </c>
      <c r="D46" t="str">
        <f>IF(SUM('A4'!S60:X60)=6,'A1'!$F$15,"")</f>
        <v/>
      </c>
      <c r="E46" t="str">
        <f>IF(SUM('A4'!S60:X60)=6,'A4'!C60,"")</f>
        <v/>
      </c>
      <c r="F46" t="str">
        <f>IF(SUM('A4'!S60:X60)=6,'A4'!D60,"")</f>
        <v/>
      </c>
      <c r="G46" t="str">
        <f>IF(SUM('A4'!S60:X60)=6,'A4'!E60,"")</f>
        <v/>
      </c>
      <c r="H46" t="str">
        <f>IF(SUM('A4'!S60:X60)=6,'A4'!F60,"")</f>
        <v/>
      </c>
      <c r="I46" t="str">
        <f>IF(SUM('A4'!S60:X60)=6,'A4'!G60,"")</f>
        <v/>
      </c>
      <c r="J46" t="str">
        <f>IF(SUM('A4'!S60:X60)=6,'A4'!H60,"")</f>
        <v/>
      </c>
    </row>
    <row r="47" spans="1:10" x14ac:dyDescent="0.25">
      <c r="A47" t="str">
        <f>IF(SUM('A4'!S61:X61)=6,'Angaben KH-Standort'!$D$26,"")</f>
        <v/>
      </c>
      <c r="B47" t="str">
        <f>IF(SUM('A4'!S61:X61)=6,'Angaben KH-Standort'!$D$27,"")</f>
        <v/>
      </c>
      <c r="C47" t="str">
        <f>IF(SUM('A4'!S61:X61)=6,'Angaben KH-Standort'!$D$13,"")</f>
        <v/>
      </c>
      <c r="D47" t="str">
        <f>IF(SUM('A4'!S61:X61)=6,'A1'!$F$15,"")</f>
        <v/>
      </c>
      <c r="E47" t="str">
        <f>IF(SUM('A4'!S61:X61)=6,'A4'!C61,"")</f>
        <v/>
      </c>
      <c r="F47" t="str">
        <f>IF(SUM('A4'!S61:X61)=6,'A4'!D61,"")</f>
        <v/>
      </c>
      <c r="G47" t="str">
        <f>IF(SUM('A4'!S61:X61)=6,'A4'!E61,"")</f>
        <v/>
      </c>
      <c r="H47" t="str">
        <f>IF(SUM('A4'!S61:X61)=6,'A4'!F61,"")</f>
        <v/>
      </c>
      <c r="I47" t="str">
        <f>IF(SUM('A4'!S61:X61)=6,'A4'!G61,"")</f>
        <v/>
      </c>
      <c r="J47" t="str">
        <f>IF(SUM('A4'!S61:X61)=6,'A4'!H61,"")</f>
        <v/>
      </c>
    </row>
    <row r="48" spans="1:10" x14ac:dyDescent="0.25">
      <c r="A48" t="str">
        <f>IF(SUM('A4'!S62:X62)=6,'Angaben KH-Standort'!$D$26,"")</f>
        <v/>
      </c>
      <c r="B48" t="str">
        <f>IF(SUM('A4'!S62:X62)=6,'Angaben KH-Standort'!$D$27,"")</f>
        <v/>
      </c>
      <c r="C48" t="str">
        <f>IF(SUM('A4'!S62:X62)=6,'Angaben KH-Standort'!$D$13,"")</f>
        <v/>
      </c>
      <c r="D48" t="str">
        <f>IF(SUM('A4'!S62:X62)=6,'A1'!$F$15,"")</f>
        <v/>
      </c>
      <c r="E48" t="str">
        <f>IF(SUM('A4'!S62:X62)=6,'A4'!C62,"")</f>
        <v/>
      </c>
      <c r="F48" t="str">
        <f>IF(SUM('A4'!S62:X62)=6,'A4'!D62,"")</f>
        <v/>
      </c>
      <c r="G48" t="str">
        <f>IF(SUM('A4'!S62:X62)=6,'A4'!E62,"")</f>
        <v/>
      </c>
      <c r="H48" t="str">
        <f>IF(SUM('A4'!S62:X62)=6,'A4'!F62,"")</f>
        <v/>
      </c>
      <c r="I48" t="str">
        <f>IF(SUM('A4'!S62:X62)=6,'A4'!G62,"")</f>
        <v/>
      </c>
      <c r="J48" t="str">
        <f>IF(SUM('A4'!S62:X62)=6,'A4'!H62,"")</f>
        <v/>
      </c>
    </row>
    <row r="49" spans="1:10" x14ac:dyDescent="0.25">
      <c r="A49" t="str">
        <f>IF(SUM('A4'!S63:X63)=6,'Angaben KH-Standort'!$D$26,"")</f>
        <v/>
      </c>
      <c r="B49" t="str">
        <f>IF(SUM('A4'!S63:X63)=6,'Angaben KH-Standort'!$D$27,"")</f>
        <v/>
      </c>
      <c r="C49" t="str">
        <f>IF(SUM('A4'!S63:X63)=6,'Angaben KH-Standort'!$D$13,"")</f>
        <v/>
      </c>
      <c r="D49" t="str">
        <f>IF(SUM('A4'!S63:X63)=6,'A1'!$F$15,"")</f>
        <v/>
      </c>
      <c r="E49" t="str">
        <f>IF(SUM('A4'!S63:X63)=6,'A4'!C63,"")</f>
        <v/>
      </c>
      <c r="F49" t="str">
        <f>IF(SUM('A4'!S63:X63)=6,'A4'!D63,"")</f>
        <v/>
      </c>
      <c r="G49" t="str">
        <f>IF(SUM('A4'!S63:X63)=6,'A4'!E63,"")</f>
        <v/>
      </c>
      <c r="H49" t="str">
        <f>IF(SUM('A4'!S63:X63)=6,'A4'!F63,"")</f>
        <v/>
      </c>
      <c r="I49" t="str">
        <f>IF(SUM('A4'!S63:X63)=6,'A4'!G63,"")</f>
        <v/>
      </c>
      <c r="J49" t="str">
        <f>IF(SUM('A4'!S63:X63)=6,'A4'!H63,"")</f>
        <v/>
      </c>
    </row>
    <row r="50" spans="1:10" x14ac:dyDescent="0.25">
      <c r="A50" t="str">
        <f>IF(SUM('A4'!S64:X64)=6,'Angaben KH-Standort'!$D$26,"")</f>
        <v/>
      </c>
      <c r="B50" t="str">
        <f>IF(SUM('A4'!S64:X64)=6,'Angaben KH-Standort'!$D$27,"")</f>
        <v/>
      </c>
      <c r="C50" t="str">
        <f>IF(SUM('A4'!S64:X64)=6,'Angaben KH-Standort'!$D$13,"")</f>
        <v/>
      </c>
      <c r="D50" t="str">
        <f>IF(SUM('A4'!S64:X64)=6,'A1'!$F$15,"")</f>
        <v/>
      </c>
      <c r="E50" t="str">
        <f>IF(SUM('A4'!S64:X64)=6,'A4'!C64,"")</f>
        <v/>
      </c>
      <c r="F50" t="str">
        <f>IF(SUM('A4'!S64:X64)=6,'A4'!D64,"")</f>
        <v/>
      </c>
      <c r="G50" t="str">
        <f>IF(SUM('A4'!S64:X64)=6,'A4'!E64,"")</f>
        <v/>
      </c>
      <c r="H50" t="str">
        <f>IF(SUM('A4'!S64:X64)=6,'A4'!F64,"")</f>
        <v/>
      </c>
      <c r="I50" t="str">
        <f>IF(SUM('A4'!S64:X64)=6,'A4'!G64,"")</f>
        <v/>
      </c>
      <c r="J50" t="str">
        <f>IF(SUM('A4'!S64:X64)=6,'A4'!H64,"")</f>
        <v/>
      </c>
    </row>
    <row r="51" spans="1:10" x14ac:dyDescent="0.25">
      <c r="A51" t="str">
        <f>IF(SUM('A4'!S65:X65)=6,'Angaben KH-Standort'!$D$26,"")</f>
        <v/>
      </c>
      <c r="B51" t="str">
        <f>IF(SUM('A4'!S65:X65)=6,'Angaben KH-Standort'!$D$27,"")</f>
        <v/>
      </c>
      <c r="C51" t="str">
        <f>IF(SUM('A4'!S65:X65)=6,'Angaben KH-Standort'!$D$13,"")</f>
        <v/>
      </c>
      <c r="D51" t="str">
        <f>IF(SUM('A4'!S65:X65)=6,'A1'!$F$15,"")</f>
        <v/>
      </c>
      <c r="E51" t="str">
        <f>IF(SUM('A4'!S65:X65)=6,'A4'!C65,"")</f>
        <v/>
      </c>
      <c r="F51" t="str">
        <f>IF(SUM('A4'!S65:X65)=6,'A4'!D65,"")</f>
        <v/>
      </c>
      <c r="G51" t="str">
        <f>IF(SUM('A4'!S65:X65)=6,'A4'!E65,"")</f>
        <v/>
      </c>
      <c r="H51" t="str">
        <f>IF(SUM('A4'!S65:X65)=6,'A4'!F65,"")</f>
        <v/>
      </c>
      <c r="I51" t="str">
        <f>IF(SUM('A4'!S65:X65)=6,'A4'!G65,"")</f>
        <v/>
      </c>
      <c r="J51" t="str">
        <f>IF(SUM('A4'!S65:X65)=6,'A4'!H65,"")</f>
        <v/>
      </c>
    </row>
    <row r="52" spans="1:10" x14ac:dyDescent="0.25">
      <c r="A52" t="str">
        <f>IF(SUM('A4'!S66:X66)=6,'Angaben KH-Standort'!$D$26,"")</f>
        <v/>
      </c>
      <c r="B52" t="str">
        <f>IF(SUM('A4'!S66:X66)=6,'Angaben KH-Standort'!$D$27,"")</f>
        <v/>
      </c>
      <c r="C52" t="str">
        <f>IF(SUM('A4'!S66:X66)=6,'Angaben KH-Standort'!$D$13,"")</f>
        <v/>
      </c>
      <c r="D52" t="str">
        <f>IF(SUM('A4'!S66:X66)=6,'A1'!$F$15,"")</f>
        <v/>
      </c>
      <c r="E52" t="str">
        <f>IF(SUM('A4'!S66:X66)=6,'A4'!C66,"")</f>
        <v/>
      </c>
      <c r="F52" t="str">
        <f>IF(SUM('A4'!S66:X66)=6,'A4'!D66,"")</f>
        <v/>
      </c>
      <c r="G52" t="str">
        <f>IF(SUM('A4'!S66:X66)=6,'A4'!E66,"")</f>
        <v/>
      </c>
      <c r="H52" t="str">
        <f>IF(SUM('A4'!S66:X66)=6,'A4'!F66,"")</f>
        <v/>
      </c>
      <c r="I52" t="str">
        <f>IF(SUM('A4'!S66:X66)=6,'A4'!G66,"")</f>
        <v/>
      </c>
      <c r="J52" t="str">
        <f>IF(SUM('A4'!S66:X66)=6,'A4'!H66,"")</f>
        <v/>
      </c>
    </row>
    <row r="53" spans="1:10" x14ac:dyDescent="0.25">
      <c r="A53" t="str">
        <f>IF(SUM('A4'!S67:X67)=6,'Angaben KH-Standort'!$D$26,"")</f>
        <v/>
      </c>
      <c r="B53" t="str">
        <f>IF(SUM('A4'!S67:X67)=6,'Angaben KH-Standort'!$D$27,"")</f>
        <v/>
      </c>
      <c r="C53" t="str">
        <f>IF(SUM('A4'!S67:X67)=6,'Angaben KH-Standort'!$D$13,"")</f>
        <v/>
      </c>
      <c r="D53" t="str">
        <f>IF(SUM('A4'!S67:X67)=6,'A1'!$F$15,"")</f>
        <v/>
      </c>
      <c r="E53" t="str">
        <f>IF(SUM('A4'!S67:X67)=6,'A4'!C67,"")</f>
        <v/>
      </c>
      <c r="F53" t="str">
        <f>IF(SUM('A4'!S67:X67)=6,'A4'!D67,"")</f>
        <v/>
      </c>
      <c r="G53" t="str">
        <f>IF(SUM('A4'!S67:X67)=6,'A4'!E67,"")</f>
        <v/>
      </c>
      <c r="H53" t="str">
        <f>IF(SUM('A4'!S67:X67)=6,'A4'!F67,"")</f>
        <v/>
      </c>
      <c r="I53" t="str">
        <f>IF(SUM('A4'!S67:X67)=6,'A4'!G67,"")</f>
        <v/>
      </c>
      <c r="J53" t="str">
        <f>IF(SUM('A4'!S67:X67)=6,'A4'!H67,"")</f>
        <v/>
      </c>
    </row>
    <row r="54" spans="1:10" x14ac:dyDescent="0.25">
      <c r="A54" t="str">
        <f>IF(SUM('A4'!S68:X68)=6,'Angaben KH-Standort'!$D$26,"")</f>
        <v/>
      </c>
      <c r="B54" t="str">
        <f>IF(SUM('A4'!S68:X68)=6,'Angaben KH-Standort'!$D$27,"")</f>
        <v/>
      </c>
      <c r="C54" t="str">
        <f>IF(SUM('A4'!S68:X68)=6,'Angaben KH-Standort'!$D$13,"")</f>
        <v/>
      </c>
      <c r="D54" t="str">
        <f>IF(SUM('A4'!S68:X68)=6,'A1'!$F$15,"")</f>
        <v/>
      </c>
      <c r="E54" t="str">
        <f>IF(SUM('A4'!S68:X68)=6,'A4'!C68,"")</f>
        <v/>
      </c>
      <c r="F54" t="str">
        <f>IF(SUM('A4'!S68:X68)=6,'A4'!D68,"")</f>
        <v/>
      </c>
      <c r="G54" t="str">
        <f>IF(SUM('A4'!S68:X68)=6,'A4'!E68,"")</f>
        <v/>
      </c>
      <c r="H54" t="str">
        <f>IF(SUM('A4'!S68:X68)=6,'A4'!F68,"")</f>
        <v/>
      </c>
      <c r="I54" t="str">
        <f>IF(SUM('A4'!S68:X68)=6,'A4'!G68,"")</f>
        <v/>
      </c>
      <c r="J54" t="str">
        <f>IF(SUM('A4'!S68:X68)=6,'A4'!H68,"")</f>
        <v/>
      </c>
    </row>
    <row r="55" spans="1:10" x14ac:dyDescent="0.25">
      <c r="A55" t="str">
        <f>IF(SUM('A4'!S69:X69)=6,'Angaben KH-Standort'!$D$26,"")</f>
        <v/>
      </c>
      <c r="B55" t="str">
        <f>IF(SUM('A4'!S69:X69)=6,'Angaben KH-Standort'!$D$27,"")</f>
        <v/>
      </c>
      <c r="C55" t="str">
        <f>IF(SUM('A4'!S69:X69)=6,'Angaben KH-Standort'!$D$13,"")</f>
        <v/>
      </c>
      <c r="D55" t="str">
        <f>IF(SUM('A4'!S69:X69)=6,'A1'!$F$15,"")</f>
        <v/>
      </c>
      <c r="E55" t="str">
        <f>IF(SUM('A4'!S69:X69)=6,'A4'!C69,"")</f>
        <v/>
      </c>
      <c r="F55" t="str">
        <f>IF(SUM('A4'!S69:X69)=6,'A4'!D69,"")</f>
        <v/>
      </c>
      <c r="G55" t="str">
        <f>IF(SUM('A4'!S69:X69)=6,'A4'!E69,"")</f>
        <v/>
      </c>
      <c r="H55" t="str">
        <f>IF(SUM('A4'!S69:X69)=6,'A4'!F69,"")</f>
        <v/>
      </c>
      <c r="I55" t="str">
        <f>IF(SUM('A4'!S69:X69)=6,'A4'!G69,"")</f>
        <v/>
      </c>
      <c r="J55" t="str">
        <f>IF(SUM('A4'!S69:X69)=6,'A4'!H69,"")</f>
        <v/>
      </c>
    </row>
    <row r="56" spans="1:10" x14ac:dyDescent="0.25">
      <c r="A56" t="str">
        <f>IF(SUM('A4'!S70:X70)=6,'Angaben KH-Standort'!$D$26,"")</f>
        <v/>
      </c>
      <c r="B56" t="str">
        <f>IF(SUM('A4'!S70:X70)=6,'Angaben KH-Standort'!$D$27,"")</f>
        <v/>
      </c>
      <c r="C56" t="str">
        <f>IF(SUM('A4'!S70:X70)=6,'Angaben KH-Standort'!$D$13,"")</f>
        <v/>
      </c>
      <c r="D56" t="str">
        <f>IF(SUM('A4'!S70:X70)=6,'A1'!$F$15,"")</f>
        <v/>
      </c>
      <c r="E56" t="str">
        <f>IF(SUM('A4'!S70:X70)=6,'A4'!C70,"")</f>
        <v/>
      </c>
      <c r="F56" t="str">
        <f>IF(SUM('A4'!S70:X70)=6,'A4'!D70,"")</f>
        <v/>
      </c>
      <c r="G56" t="str">
        <f>IF(SUM('A4'!S70:X70)=6,'A4'!E70,"")</f>
        <v/>
      </c>
      <c r="H56" t="str">
        <f>IF(SUM('A4'!S70:X70)=6,'A4'!F70,"")</f>
        <v/>
      </c>
      <c r="I56" t="str">
        <f>IF(SUM('A4'!S70:X70)=6,'A4'!G70,"")</f>
        <v/>
      </c>
      <c r="J56" t="str">
        <f>IF(SUM('A4'!S70:X70)=6,'A4'!H70,"")</f>
        <v/>
      </c>
    </row>
    <row r="57" spans="1:10" x14ac:dyDescent="0.25">
      <c r="A57" t="str">
        <f>IF(SUM('A4'!S71:X71)=6,'Angaben KH-Standort'!$D$26,"")</f>
        <v/>
      </c>
      <c r="B57" t="str">
        <f>IF(SUM('A4'!S71:X71)=6,'Angaben KH-Standort'!$D$27,"")</f>
        <v/>
      </c>
      <c r="C57" t="str">
        <f>IF(SUM('A4'!S71:X71)=6,'Angaben KH-Standort'!$D$13,"")</f>
        <v/>
      </c>
      <c r="D57" t="str">
        <f>IF(SUM('A4'!S71:X71)=6,'A1'!$F$15,"")</f>
        <v/>
      </c>
      <c r="E57" t="str">
        <f>IF(SUM('A4'!S71:X71)=6,'A4'!C71,"")</f>
        <v/>
      </c>
      <c r="F57" t="str">
        <f>IF(SUM('A4'!S71:X71)=6,'A4'!D71,"")</f>
        <v/>
      </c>
      <c r="G57" t="str">
        <f>IF(SUM('A4'!S71:X71)=6,'A4'!E71,"")</f>
        <v/>
      </c>
      <c r="H57" t="str">
        <f>IF(SUM('A4'!S71:X71)=6,'A4'!F71,"")</f>
        <v/>
      </c>
      <c r="I57" t="str">
        <f>IF(SUM('A4'!S71:X71)=6,'A4'!G71,"")</f>
        <v/>
      </c>
      <c r="J57" t="str">
        <f>IF(SUM('A4'!S71:X71)=6,'A4'!H71,"")</f>
        <v/>
      </c>
    </row>
    <row r="58" spans="1:10" x14ac:dyDescent="0.25">
      <c r="A58" t="str">
        <f>IF(SUM('A4'!S72:X72)=6,'Angaben KH-Standort'!$D$26,"")</f>
        <v/>
      </c>
      <c r="B58" t="str">
        <f>IF(SUM('A4'!S72:X72)=6,'Angaben KH-Standort'!$D$27,"")</f>
        <v/>
      </c>
      <c r="C58" t="str">
        <f>IF(SUM('A4'!S72:X72)=6,'Angaben KH-Standort'!$D$13,"")</f>
        <v/>
      </c>
      <c r="D58" t="str">
        <f>IF(SUM('A4'!S72:X72)=6,'A1'!$F$15,"")</f>
        <v/>
      </c>
      <c r="E58" t="str">
        <f>IF(SUM('A4'!S72:X72)=6,'A4'!C72,"")</f>
        <v/>
      </c>
      <c r="F58" t="str">
        <f>IF(SUM('A4'!S72:X72)=6,'A4'!D72,"")</f>
        <v/>
      </c>
      <c r="G58" t="str">
        <f>IF(SUM('A4'!S72:X72)=6,'A4'!E72,"")</f>
        <v/>
      </c>
      <c r="H58" t="str">
        <f>IF(SUM('A4'!S72:X72)=6,'A4'!F72,"")</f>
        <v/>
      </c>
      <c r="I58" t="str">
        <f>IF(SUM('A4'!S72:X72)=6,'A4'!G72,"")</f>
        <v/>
      </c>
      <c r="J58" t="str">
        <f>IF(SUM('A4'!S72:X72)=6,'A4'!H72,"")</f>
        <v/>
      </c>
    </row>
    <row r="59" spans="1:10" x14ac:dyDescent="0.25">
      <c r="A59" t="str">
        <f>IF(SUM('A4'!S73:X73)=6,'Angaben KH-Standort'!$D$26,"")</f>
        <v/>
      </c>
      <c r="B59" t="str">
        <f>IF(SUM('A4'!S73:X73)=6,'Angaben KH-Standort'!$D$27,"")</f>
        <v/>
      </c>
      <c r="C59" t="str">
        <f>IF(SUM('A4'!S73:X73)=6,'Angaben KH-Standort'!$D$13,"")</f>
        <v/>
      </c>
      <c r="D59" t="str">
        <f>IF(SUM('A4'!S73:X73)=6,'A1'!$F$15,"")</f>
        <v/>
      </c>
      <c r="E59" t="str">
        <f>IF(SUM('A4'!S73:X73)=6,'A4'!C73,"")</f>
        <v/>
      </c>
      <c r="F59" t="str">
        <f>IF(SUM('A4'!S73:X73)=6,'A4'!D73,"")</f>
        <v/>
      </c>
      <c r="G59" t="str">
        <f>IF(SUM('A4'!S73:X73)=6,'A4'!E73,"")</f>
        <v/>
      </c>
      <c r="H59" t="str">
        <f>IF(SUM('A4'!S73:X73)=6,'A4'!F73,"")</f>
        <v/>
      </c>
      <c r="I59" t="str">
        <f>IF(SUM('A4'!S73:X73)=6,'A4'!G73,"")</f>
        <v/>
      </c>
      <c r="J59" t="str">
        <f>IF(SUM('A4'!S73:X73)=6,'A4'!H73,"")</f>
        <v/>
      </c>
    </row>
    <row r="60" spans="1:10" x14ac:dyDescent="0.25">
      <c r="A60" t="str">
        <f>IF(SUM('A4'!S74:X74)=6,'Angaben KH-Standort'!$D$26,"")</f>
        <v/>
      </c>
      <c r="B60" t="str">
        <f>IF(SUM('A4'!S74:X74)=6,'Angaben KH-Standort'!$D$27,"")</f>
        <v/>
      </c>
      <c r="C60" t="str">
        <f>IF(SUM('A4'!S74:X74)=6,'Angaben KH-Standort'!$D$13,"")</f>
        <v/>
      </c>
      <c r="D60" t="str">
        <f>IF(SUM('A4'!S74:X74)=6,'A1'!$F$15,"")</f>
        <v/>
      </c>
      <c r="E60" t="str">
        <f>IF(SUM('A4'!S74:X74)=6,'A4'!C74,"")</f>
        <v/>
      </c>
      <c r="F60" t="str">
        <f>IF(SUM('A4'!S74:X74)=6,'A4'!D74,"")</f>
        <v/>
      </c>
      <c r="G60" t="str">
        <f>IF(SUM('A4'!S74:X74)=6,'A4'!E74,"")</f>
        <v/>
      </c>
      <c r="H60" t="str">
        <f>IF(SUM('A4'!S74:X74)=6,'A4'!F74,"")</f>
        <v/>
      </c>
      <c r="I60" t="str">
        <f>IF(SUM('A4'!S74:X74)=6,'A4'!G74,"")</f>
        <v/>
      </c>
      <c r="J60" t="str">
        <f>IF(SUM('A4'!S74:X74)=6,'A4'!H74,"")</f>
        <v/>
      </c>
    </row>
    <row r="61" spans="1:10" x14ac:dyDescent="0.25">
      <c r="A61" t="str">
        <f>IF(SUM('A4'!S75:X75)=6,'Angaben KH-Standort'!$D$26,"")</f>
        <v/>
      </c>
      <c r="B61" t="str">
        <f>IF(SUM('A4'!S75:X75)=6,'Angaben KH-Standort'!$D$27,"")</f>
        <v/>
      </c>
      <c r="C61" t="str">
        <f>IF(SUM('A4'!S75:X75)=6,'Angaben KH-Standort'!$D$13,"")</f>
        <v/>
      </c>
      <c r="D61" t="str">
        <f>IF(SUM('A4'!S75:X75)=6,'A1'!$F$15,"")</f>
        <v/>
      </c>
      <c r="E61" t="str">
        <f>IF(SUM('A4'!S75:X75)=6,'A4'!C75,"")</f>
        <v/>
      </c>
      <c r="F61" t="str">
        <f>IF(SUM('A4'!S75:X75)=6,'A4'!D75,"")</f>
        <v/>
      </c>
      <c r="G61" t="str">
        <f>IF(SUM('A4'!S75:X75)=6,'A4'!E75,"")</f>
        <v/>
      </c>
      <c r="H61" t="str">
        <f>IF(SUM('A4'!S75:X75)=6,'A4'!F75,"")</f>
        <v/>
      </c>
      <c r="I61" t="str">
        <f>IF(SUM('A4'!S75:X75)=6,'A4'!G75,"")</f>
        <v/>
      </c>
      <c r="J61" t="str">
        <f>IF(SUM('A4'!S75:X75)=6,'A4'!H75,"")</f>
        <v/>
      </c>
    </row>
    <row r="62" spans="1:10" x14ac:dyDescent="0.25">
      <c r="A62" t="str">
        <f>IF(SUM('A4'!S76:X76)=6,'Angaben KH-Standort'!$D$26,"")</f>
        <v/>
      </c>
      <c r="B62" t="str">
        <f>IF(SUM('A4'!S76:X76)=6,'Angaben KH-Standort'!$D$27,"")</f>
        <v/>
      </c>
      <c r="C62" t="str">
        <f>IF(SUM('A4'!S76:X76)=6,'Angaben KH-Standort'!$D$13,"")</f>
        <v/>
      </c>
      <c r="D62" t="str">
        <f>IF(SUM('A4'!S76:X76)=6,'A1'!$F$15,"")</f>
        <v/>
      </c>
      <c r="E62" t="str">
        <f>IF(SUM('A4'!S76:X76)=6,'A4'!C76,"")</f>
        <v/>
      </c>
      <c r="F62" t="str">
        <f>IF(SUM('A4'!S76:X76)=6,'A4'!D76,"")</f>
        <v/>
      </c>
      <c r="G62" t="str">
        <f>IF(SUM('A4'!S76:X76)=6,'A4'!E76,"")</f>
        <v/>
      </c>
      <c r="H62" t="str">
        <f>IF(SUM('A4'!S76:X76)=6,'A4'!F76,"")</f>
        <v/>
      </c>
      <c r="I62" t="str">
        <f>IF(SUM('A4'!S76:X76)=6,'A4'!G76,"")</f>
        <v/>
      </c>
      <c r="J62" t="str">
        <f>IF(SUM('A4'!S76:X76)=6,'A4'!H76,"")</f>
        <v/>
      </c>
    </row>
    <row r="63" spans="1:10" x14ac:dyDescent="0.25">
      <c r="A63" t="str">
        <f>IF(SUM('A4'!S77:X77)=6,'Angaben KH-Standort'!$D$26,"")</f>
        <v/>
      </c>
      <c r="B63" t="str">
        <f>IF(SUM('A4'!S77:X77)=6,'Angaben KH-Standort'!$D$27,"")</f>
        <v/>
      </c>
      <c r="C63" t="str">
        <f>IF(SUM('A4'!S77:X77)=6,'Angaben KH-Standort'!$D$13,"")</f>
        <v/>
      </c>
      <c r="D63" t="str">
        <f>IF(SUM('A4'!S77:X77)=6,'A1'!$F$15,"")</f>
        <v/>
      </c>
      <c r="E63" t="str">
        <f>IF(SUM('A4'!S77:X77)=6,'A4'!C77,"")</f>
        <v/>
      </c>
      <c r="F63" t="str">
        <f>IF(SUM('A4'!S77:X77)=6,'A4'!D77,"")</f>
        <v/>
      </c>
      <c r="G63" t="str">
        <f>IF(SUM('A4'!S77:X77)=6,'A4'!E77,"")</f>
        <v/>
      </c>
      <c r="H63" t="str">
        <f>IF(SUM('A4'!S77:X77)=6,'A4'!F77,"")</f>
        <v/>
      </c>
      <c r="I63" t="str">
        <f>IF(SUM('A4'!S77:X77)=6,'A4'!G77,"")</f>
        <v/>
      </c>
      <c r="J63" t="str">
        <f>IF(SUM('A4'!S77:X77)=6,'A4'!H77,"")</f>
        <v/>
      </c>
    </row>
    <row r="64" spans="1:10" x14ac:dyDescent="0.25">
      <c r="A64" t="str">
        <f>IF(SUM('A4'!S78:X78)=6,'Angaben KH-Standort'!$D$26,"")</f>
        <v/>
      </c>
      <c r="B64" t="str">
        <f>IF(SUM('A4'!S78:X78)=6,'Angaben KH-Standort'!$D$27,"")</f>
        <v/>
      </c>
      <c r="C64" t="str">
        <f>IF(SUM('A4'!S78:X78)=6,'Angaben KH-Standort'!$D$13,"")</f>
        <v/>
      </c>
      <c r="D64" t="str">
        <f>IF(SUM('A4'!S78:X78)=6,'A1'!$F$15,"")</f>
        <v/>
      </c>
      <c r="E64" t="str">
        <f>IF(SUM('A4'!S78:X78)=6,'A4'!C78,"")</f>
        <v/>
      </c>
      <c r="F64" t="str">
        <f>IF(SUM('A4'!S78:X78)=6,'A4'!D78,"")</f>
        <v/>
      </c>
      <c r="G64" t="str">
        <f>IF(SUM('A4'!S78:X78)=6,'A4'!E78,"")</f>
        <v/>
      </c>
      <c r="H64" t="str">
        <f>IF(SUM('A4'!S78:X78)=6,'A4'!F78,"")</f>
        <v/>
      </c>
      <c r="I64" t="str">
        <f>IF(SUM('A4'!S78:X78)=6,'A4'!G78,"")</f>
        <v/>
      </c>
      <c r="J64" t="str">
        <f>IF(SUM('A4'!S78:X78)=6,'A4'!H78,"")</f>
        <v/>
      </c>
    </row>
    <row r="65" spans="1:10" x14ac:dyDescent="0.25">
      <c r="A65" t="str">
        <f>IF(SUM('A4'!S79:X79)=6,'Angaben KH-Standort'!$D$26,"")</f>
        <v/>
      </c>
      <c r="B65" t="str">
        <f>IF(SUM('A4'!S79:X79)=6,'Angaben KH-Standort'!$D$27,"")</f>
        <v/>
      </c>
      <c r="C65" t="str">
        <f>IF(SUM('A4'!S79:X79)=6,'Angaben KH-Standort'!$D$13,"")</f>
        <v/>
      </c>
      <c r="D65" t="str">
        <f>IF(SUM('A4'!S79:X79)=6,'A1'!$F$15,"")</f>
        <v/>
      </c>
      <c r="E65" t="str">
        <f>IF(SUM('A4'!S79:X79)=6,'A4'!C79,"")</f>
        <v/>
      </c>
      <c r="F65" t="str">
        <f>IF(SUM('A4'!S79:X79)=6,'A4'!D79,"")</f>
        <v/>
      </c>
      <c r="G65" t="str">
        <f>IF(SUM('A4'!S79:X79)=6,'A4'!E79,"")</f>
        <v/>
      </c>
      <c r="H65" t="str">
        <f>IF(SUM('A4'!S79:X79)=6,'A4'!F79,"")</f>
        <v/>
      </c>
      <c r="I65" t="str">
        <f>IF(SUM('A4'!S79:X79)=6,'A4'!G79,"")</f>
        <v/>
      </c>
      <c r="J65" t="str">
        <f>IF(SUM('A4'!S79:X79)=6,'A4'!H79,"")</f>
        <v/>
      </c>
    </row>
    <row r="66" spans="1:10" x14ac:dyDescent="0.25">
      <c r="A66" t="str">
        <f>IF(SUM('A4'!S80:X80)=6,'Angaben KH-Standort'!$D$26,"")</f>
        <v/>
      </c>
      <c r="B66" t="str">
        <f>IF(SUM('A4'!S80:X80)=6,'Angaben KH-Standort'!$D$27,"")</f>
        <v/>
      </c>
      <c r="C66" t="str">
        <f>IF(SUM('A4'!S80:X80)=6,'Angaben KH-Standort'!$D$13,"")</f>
        <v/>
      </c>
      <c r="D66" t="str">
        <f>IF(SUM('A4'!S80:X80)=6,'A1'!$F$15,"")</f>
        <v/>
      </c>
      <c r="E66" t="str">
        <f>IF(SUM('A4'!S80:X80)=6,'A4'!C80,"")</f>
        <v/>
      </c>
      <c r="F66" t="str">
        <f>IF(SUM('A4'!S80:X80)=6,'A4'!D80,"")</f>
        <v/>
      </c>
      <c r="G66" t="str">
        <f>IF(SUM('A4'!S80:X80)=6,'A4'!E80,"")</f>
        <v/>
      </c>
      <c r="H66" t="str">
        <f>IF(SUM('A4'!S80:X80)=6,'A4'!F80,"")</f>
        <v/>
      </c>
      <c r="I66" t="str">
        <f>IF(SUM('A4'!S80:X80)=6,'A4'!G80,"")</f>
        <v/>
      </c>
      <c r="J66" t="str">
        <f>IF(SUM('A4'!S80:X80)=6,'A4'!H80,"")</f>
        <v/>
      </c>
    </row>
    <row r="67" spans="1:10" x14ac:dyDescent="0.25">
      <c r="A67" t="str">
        <f>IF(SUM('A4'!S81:X81)=6,'Angaben KH-Standort'!$D$26,"")</f>
        <v/>
      </c>
      <c r="B67" t="str">
        <f>IF(SUM('A4'!S81:X81)=6,'Angaben KH-Standort'!$D$27,"")</f>
        <v/>
      </c>
      <c r="C67" t="str">
        <f>IF(SUM('A4'!S81:X81)=6,'Angaben KH-Standort'!$D$13,"")</f>
        <v/>
      </c>
      <c r="D67" t="str">
        <f>IF(SUM('A4'!S81:X81)=6,'A1'!$F$15,"")</f>
        <v/>
      </c>
      <c r="E67" t="str">
        <f>IF(SUM('A4'!S81:X81)=6,'A4'!C81,"")</f>
        <v/>
      </c>
      <c r="F67" t="str">
        <f>IF(SUM('A4'!S81:X81)=6,'A4'!D81,"")</f>
        <v/>
      </c>
      <c r="G67" t="str">
        <f>IF(SUM('A4'!S81:X81)=6,'A4'!E81,"")</f>
        <v/>
      </c>
      <c r="H67" t="str">
        <f>IF(SUM('A4'!S81:X81)=6,'A4'!F81,"")</f>
        <v/>
      </c>
      <c r="I67" t="str">
        <f>IF(SUM('A4'!S81:X81)=6,'A4'!G81,"")</f>
        <v/>
      </c>
      <c r="J67" t="str">
        <f>IF(SUM('A4'!S81:X81)=6,'A4'!H81,"")</f>
        <v/>
      </c>
    </row>
    <row r="68" spans="1:10" x14ac:dyDescent="0.25">
      <c r="A68" t="str">
        <f>IF(SUM('A4'!S82:X82)=6,'Angaben KH-Standort'!$D$26,"")</f>
        <v/>
      </c>
      <c r="B68" t="str">
        <f>IF(SUM('A4'!S82:X82)=6,'Angaben KH-Standort'!$D$27,"")</f>
        <v/>
      </c>
      <c r="C68" t="str">
        <f>IF(SUM('A4'!S82:X82)=6,'Angaben KH-Standort'!$D$13,"")</f>
        <v/>
      </c>
      <c r="D68" t="str">
        <f>IF(SUM('A4'!S82:X82)=6,'A1'!$F$15,"")</f>
        <v/>
      </c>
      <c r="E68" t="str">
        <f>IF(SUM('A4'!S82:X82)=6,'A4'!C82,"")</f>
        <v/>
      </c>
      <c r="F68" t="str">
        <f>IF(SUM('A4'!S82:X82)=6,'A4'!D82,"")</f>
        <v/>
      </c>
      <c r="G68" t="str">
        <f>IF(SUM('A4'!S82:X82)=6,'A4'!E82,"")</f>
        <v/>
      </c>
      <c r="H68" t="str">
        <f>IF(SUM('A4'!S82:X82)=6,'A4'!F82,"")</f>
        <v/>
      </c>
      <c r="I68" t="str">
        <f>IF(SUM('A4'!S82:X82)=6,'A4'!G82,"")</f>
        <v/>
      </c>
      <c r="J68" t="str">
        <f>IF(SUM('A4'!S82:X82)=6,'A4'!H82,"")</f>
        <v/>
      </c>
    </row>
    <row r="69" spans="1:10" x14ac:dyDescent="0.25">
      <c r="A69" t="str">
        <f>IF(SUM('A4'!S83:X83)=6,'Angaben KH-Standort'!$D$26,"")</f>
        <v/>
      </c>
      <c r="B69" t="str">
        <f>IF(SUM('A4'!S83:X83)=6,'Angaben KH-Standort'!$D$27,"")</f>
        <v/>
      </c>
      <c r="C69" t="str">
        <f>IF(SUM('A4'!S83:X83)=6,'Angaben KH-Standort'!$D$13,"")</f>
        <v/>
      </c>
      <c r="D69" t="str">
        <f>IF(SUM('A4'!S83:X83)=6,'A1'!$F$15,"")</f>
        <v/>
      </c>
      <c r="E69" t="str">
        <f>IF(SUM('A4'!S83:X83)=6,'A4'!C83,"")</f>
        <v/>
      </c>
      <c r="F69" t="str">
        <f>IF(SUM('A4'!S83:X83)=6,'A4'!D83,"")</f>
        <v/>
      </c>
      <c r="G69" t="str">
        <f>IF(SUM('A4'!S83:X83)=6,'A4'!E83,"")</f>
        <v/>
      </c>
      <c r="H69" t="str">
        <f>IF(SUM('A4'!S83:X83)=6,'A4'!F83,"")</f>
        <v/>
      </c>
      <c r="I69" t="str">
        <f>IF(SUM('A4'!S83:X83)=6,'A4'!G83,"")</f>
        <v/>
      </c>
      <c r="J69" t="str">
        <f>IF(SUM('A4'!S83:X83)=6,'A4'!H83,"")</f>
        <v/>
      </c>
    </row>
    <row r="70" spans="1:10" x14ac:dyDescent="0.25">
      <c r="A70" t="str">
        <f>IF(SUM('A4'!S84:X84)=6,'Angaben KH-Standort'!$D$26,"")</f>
        <v/>
      </c>
      <c r="B70" t="str">
        <f>IF(SUM('A4'!S84:X84)=6,'Angaben KH-Standort'!$D$27,"")</f>
        <v/>
      </c>
      <c r="C70" t="str">
        <f>IF(SUM('A4'!S84:X84)=6,'Angaben KH-Standort'!$D$13,"")</f>
        <v/>
      </c>
      <c r="D70" t="str">
        <f>IF(SUM('A4'!S84:X84)=6,'A1'!$F$15,"")</f>
        <v/>
      </c>
      <c r="E70" t="str">
        <f>IF(SUM('A4'!S84:X84)=6,'A4'!C84,"")</f>
        <v/>
      </c>
      <c r="F70" t="str">
        <f>IF(SUM('A4'!S84:X84)=6,'A4'!D84,"")</f>
        <v/>
      </c>
      <c r="G70" t="str">
        <f>IF(SUM('A4'!S84:X84)=6,'A4'!E84,"")</f>
        <v/>
      </c>
      <c r="H70" t="str">
        <f>IF(SUM('A4'!S84:X84)=6,'A4'!F84,"")</f>
        <v/>
      </c>
      <c r="I70" t="str">
        <f>IF(SUM('A4'!S84:X84)=6,'A4'!G84,"")</f>
        <v/>
      </c>
      <c r="J70" t="str">
        <f>IF(SUM('A4'!S84:X84)=6,'A4'!H84,"")</f>
        <v/>
      </c>
    </row>
    <row r="71" spans="1:10" x14ac:dyDescent="0.25">
      <c r="A71" t="str">
        <f>IF(SUM('A4'!S85:X85)=6,'Angaben KH-Standort'!$D$26,"")</f>
        <v/>
      </c>
      <c r="B71" t="str">
        <f>IF(SUM('A4'!S85:X85)=6,'Angaben KH-Standort'!$D$27,"")</f>
        <v/>
      </c>
      <c r="C71" t="str">
        <f>IF(SUM('A4'!S85:X85)=6,'Angaben KH-Standort'!$D$13,"")</f>
        <v/>
      </c>
      <c r="D71" t="str">
        <f>IF(SUM('A4'!S85:X85)=6,'A1'!$F$15,"")</f>
        <v/>
      </c>
      <c r="E71" t="str">
        <f>IF(SUM('A4'!S85:X85)=6,'A4'!C85,"")</f>
        <v/>
      </c>
      <c r="F71" t="str">
        <f>IF(SUM('A4'!S85:X85)=6,'A4'!D85,"")</f>
        <v/>
      </c>
      <c r="G71" t="str">
        <f>IF(SUM('A4'!S85:X85)=6,'A4'!E85,"")</f>
        <v/>
      </c>
      <c r="H71" t="str">
        <f>IF(SUM('A4'!S85:X85)=6,'A4'!F85,"")</f>
        <v/>
      </c>
      <c r="I71" t="str">
        <f>IF(SUM('A4'!S85:X85)=6,'A4'!G85,"")</f>
        <v/>
      </c>
      <c r="J71" t="str">
        <f>IF(SUM('A4'!S85:X85)=6,'A4'!H85,"")</f>
        <v/>
      </c>
    </row>
    <row r="72" spans="1:10" x14ac:dyDescent="0.25">
      <c r="A72" t="str">
        <f>IF(SUM('A4'!S86:X86)=6,'Angaben KH-Standort'!$D$26,"")</f>
        <v/>
      </c>
      <c r="B72" t="str">
        <f>IF(SUM('A4'!S86:X86)=6,'Angaben KH-Standort'!$D$27,"")</f>
        <v/>
      </c>
      <c r="C72" t="str">
        <f>IF(SUM('A4'!S86:X86)=6,'Angaben KH-Standort'!$D$13,"")</f>
        <v/>
      </c>
      <c r="D72" t="str">
        <f>IF(SUM('A4'!S86:X86)=6,'A1'!$F$15,"")</f>
        <v/>
      </c>
      <c r="E72" t="str">
        <f>IF(SUM('A4'!S86:X86)=6,'A4'!C86,"")</f>
        <v/>
      </c>
      <c r="F72" t="str">
        <f>IF(SUM('A4'!S86:X86)=6,'A4'!D86,"")</f>
        <v/>
      </c>
      <c r="G72" t="str">
        <f>IF(SUM('A4'!S86:X86)=6,'A4'!E86,"")</f>
        <v/>
      </c>
      <c r="H72" t="str">
        <f>IF(SUM('A4'!S86:X86)=6,'A4'!F86,"")</f>
        <v/>
      </c>
      <c r="I72" t="str">
        <f>IF(SUM('A4'!S86:X86)=6,'A4'!G86,"")</f>
        <v/>
      </c>
      <c r="J72" t="str">
        <f>IF(SUM('A4'!S86:X86)=6,'A4'!H86,"")</f>
        <v/>
      </c>
    </row>
    <row r="73" spans="1:10" x14ac:dyDescent="0.25">
      <c r="A73" t="str">
        <f>IF(SUM('A4'!S87:X87)=6,'Angaben KH-Standort'!$D$26,"")</f>
        <v/>
      </c>
      <c r="B73" t="str">
        <f>IF(SUM('A4'!S87:X87)=6,'Angaben KH-Standort'!$D$27,"")</f>
        <v/>
      </c>
      <c r="C73" t="str">
        <f>IF(SUM('A4'!S87:X87)=6,'Angaben KH-Standort'!$D$13,"")</f>
        <v/>
      </c>
      <c r="D73" t="str">
        <f>IF(SUM('A4'!S87:X87)=6,'A1'!$F$15,"")</f>
        <v/>
      </c>
      <c r="E73" t="str">
        <f>IF(SUM('A4'!S87:X87)=6,'A4'!C87,"")</f>
        <v/>
      </c>
      <c r="F73" t="str">
        <f>IF(SUM('A4'!S87:X87)=6,'A4'!D87,"")</f>
        <v/>
      </c>
      <c r="G73" t="str">
        <f>IF(SUM('A4'!S87:X87)=6,'A4'!E87,"")</f>
        <v/>
      </c>
      <c r="H73" t="str">
        <f>IF(SUM('A4'!S87:X87)=6,'A4'!F87,"")</f>
        <v/>
      </c>
      <c r="I73" t="str">
        <f>IF(SUM('A4'!S87:X87)=6,'A4'!G87,"")</f>
        <v/>
      </c>
      <c r="J73" t="str">
        <f>IF(SUM('A4'!S87:X87)=6,'A4'!H87,"")</f>
        <v/>
      </c>
    </row>
    <row r="74" spans="1:10" x14ac:dyDescent="0.25">
      <c r="A74" t="str">
        <f>IF(SUM('A4'!S88:X88)=6,'Angaben KH-Standort'!$D$26,"")</f>
        <v/>
      </c>
      <c r="B74" t="str">
        <f>IF(SUM('A4'!S88:X88)=6,'Angaben KH-Standort'!$D$27,"")</f>
        <v/>
      </c>
      <c r="C74" t="str">
        <f>IF(SUM('A4'!S88:X88)=6,'Angaben KH-Standort'!$D$13,"")</f>
        <v/>
      </c>
      <c r="D74" t="str">
        <f>IF(SUM('A4'!S88:X88)=6,'A1'!$F$15,"")</f>
        <v/>
      </c>
      <c r="E74" t="str">
        <f>IF(SUM('A4'!S88:X88)=6,'A4'!C88,"")</f>
        <v/>
      </c>
      <c r="F74" t="str">
        <f>IF(SUM('A4'!S88:X88)=6,'A4'!D88,"")</f>
        <v/>
      </c>
      <c r="G74" t="str">
        <f>IF(SUM('A4'!S88:X88)=6,'A4'!E88,"")</f>
        <v/>
      </c>
      <c r="H74" t="str">
        <f>IF(SUM('A4'!S88:X88)=6,'A4'!F88,"")</f>
        <v/>
      </c>
      <c r="I74" t="str">
        <f>IF(SUM('A4'!S88:X88)=6,'A4'!G88,"")</f>
        <v/>
      </c>
      <c r="J74" t="str">
        <f>IF(SUM('A4'!S88:X88)=6,'A4'!H88,"")</f>
        <v/>
      </c>
    </row>
    <row r="75" spans="1:10" x14ac:dyDescent="0.25">
      <c r="A75" t="str">
        <f>IF(SUM('A4'!S89:X89)=6,'Angaben KH-Standort'!$D$26,"")</f>
        <v/>
      </c>
      <c r="B75" t="str">
        <f>IF(SUM('A4'!S89:X89)=6,'Angaben KH-Standort'!$D$27,"")</f>
        <v/>
      </c>
      <c r="C75" t="str">
        <f>IF(SUM('A4'!S89:X89)=6,'Angaben KH-Standort'!$D$13,"")</f>
        <v/>
      </c>
      <c r="D75" t="str">
        <f>IF(SUM('A4'!S89:X89)=6,'A1'!$F$15,"")</f>
        <v/>
      </c>
      <c r="E75" t="str">
        <f>IF(SUM('A4'!S89:X89)=6,'A4'!C89,"")</f>
        <v/>
      </c>
      <c r="F75" t="str">
        <f>IF(SUM('A4'!S89:X89)=6,'A4'!D89,"")</f>
        <v/>
      </c>
      <c r="G75" t="str">
        <f>IF(SUM('A4'!S89:X89)=6,'A4'!E89,"")</f>
        <v/>
      </c>
      <c r="H75" t="str">
        <f>IF(SUM('A4'!S89:X89)=6,'A4'!F89,"")</f>
        <v/>
      </c>
      <c r="I75" t="str">
        <f>IF(SUM('A4'!S89:X89)=6,'A4'!G89,"")</f>
        <v/>
      </c>
      <c r="J75" t="str">
        <f>IF(SUM('A4'!S89:X89)=6,'A4'!H89,"")</f>
        <v/>
      </c>
    </row>
    <row r="76" spans="1:10" x14ac:dyDescent="0.25">
      <c r="A76" t="str">
        <f>IF(SUM('A4'!S90:X90)=6,'Angaben KH-Standort'!$D$26,"")</f>
        <v/>
      </c>
      <c r="B76" t="str">
        <f>IF(SUM('A4'!S90:X90)=6,'Angaben KH-Standort'!$D$27,"")</f>
        <v/>
      </c>
      <c r="C76" t="str">
        <f>IF(SUM('A4'!S90:X90)=6,'Angaben KH-Standort'!$D$13,"")</f>
        <v/>
      </c>
      <c r="D76" t="str">
        <f>IF(SUM('A4'!S90:X90)=6,'A1'!$F$15,"")</f>
        <v/>
      </c>
      <c r="E76" t="str">
        <f>IF(SUM('A4'!S90:X90)=6,'A4'!C90,"")</f>
        <v/>
      </c>
      <c r="F76" t="str">
        <f>IF(SUM('A4'!S90:X90)=6,'A4'!D90,"")</f>
        <v/>
      </c>
      <c r="G76" t="str">
        <f>IF(SUM('A4'!S90:X90)=6,'A4'!E90,"")</f>
        <v/>
      </c>
      <c r="H76" t="str">
        <f>IF(SUM('A4'!S90:X90)=6,'A4'!F90,"")</f>
        <v/>
      </c>
      <c r="I76" t="str">
        <f>IF(SUM('A4'!S90:X90)=6,'A4'!G90,"")</f>
        <v/>
      </c>
      <c r="J76" t="str">
        <f>IF(SUM('A4'!S90:X90)=6,'A4'!H90,"")</f>
        <v/>
      </c>
    </row>
    <row r="77" spans="1:10" x14ac:dyDescent="0.25">
      <c r="A77" t="str">
        <f>IF(SUM('A4'!S91:X91)=6,'Angaben KH-Standort'!$D$26,"")</f>
        <v/>
      </c>
      <c r="B77" t="str">
        <f>IF(SUM('A4'!S91:X91)=6,'Angaben KH-Standort'!$D$27,"")</f>
        <v/>
      </c>
      <c r="C77" t="str">
        <f>IF(SUM('A4'!S91:X91)=6,'Angaben KH-Standort'!$D$13,"")</f>
        <v/>
      </c>
      <c r="D77" t="str">
        <f>IF(SUM('A4'!S91:X91)=6,'A1'!$F$15,"")</f>
        <v/>
      </c>
      <c r="E77" t="str">
        <f>IF(SUM('A4'!S91:X91)=6,'A4'!C91,"")</f>
        <v/>
      </c>
      <c r="F77" t="str">
        <f>IF(SUM('A4'!S91:X91)=6,'A4'!D91,"")</f>
        <v/>
      </c>
      <c r="G77" t="str">
        <f>IF(SUM('A4'!S91:X91)=6,'A4'!E91,"")</f>
        <v/>
      </c>
      <c r="H77" t="str">
        <f>IF(SUM('A4'!S91:X91)=6,'A4'!F91,"")</f>
        <v/>
      </c>
      <c r="I77" t="str">
        <f>IF(SUM('A4'!S91:X91)=6,'A4'!G91,"")</f>
        <v/>
      </c>
      <c r="J77" t="str">
        <f>IF(SUM('A4'!S91:X91)=6,'A4'!H91,"")</f>
        <v/>
      </c>
    </row>
    <row r="78" spans="1:10" x14ac:dyDescent="0.25">
      <c r="A78" t="str">
        <f>IF(SUM('A4'!S92:X92)=6,'Angaben KH-Standort'!$D$26,"")</f>
        <v/>
      </c>
      <c r="B78" t="str">
        <f>IF(SUM('A4'!S92:X92)=6,'Angaben KH-Standort'!$D$27,"")</f>
        <v/>
      </c>
      <c r="C78" t="str">
        <f>IF(SUM('A4'!S92:X92)=6,'Angaben KH-Standort'!$D$13,"")</f>
        <v/>
      </c>
      <c r="D78" t="str">
        <f>IF(SUM('A4'!S92:X92)=6,'A1'!$F$15,"")</f>
        <v/>
      </c>
      <c r="E78" t="str">
        <f>IF(SUM('A4'!S92:X92)=6,'A4'!C92,"")</f>
        <v/>
      </c>
      <c r="F78" t="str">
        <f>IF(SUM('A4'!S92:X92)=6,'A4'!D92,"")</f>
        <v/>
      </c>
      <c r="G78" t="str">
        <f>IF(SUM('A4'!S92:X92)=6,'A4'!E92,"")</f>
        <v/>
      </c>
      <c r="H78" t="str">
        <f>IF(SUM('A4'!S92:X92)=6,'A4'!F92,"")</f>
        <v/>
      </c>
      <c r="I78" t="str">
        <f>IF(SUM('A4'!S92:X92)=6,'A4'!G92,"")</f>
        <v/>
      </c>
      <c r="J78" t="str">
        <f>IF(SUM('A4'!S92:X92)=6,'A4'!H92,"")</f>
        <v/>
      </c>
    </row>
    <row r="79" spans="1:10" x14ac:dyDescent="0.25">
      <c r="A79" t="str">
        <f>IF(SUM('A4'!S93:X93)=6,'Angaben KH-Standort'!$D$26,"")</f>
        <v/>
      </c>
      <c r="B79" t="str">
        <f>IF(SUM('A4'!S93:X93)=6,'Angaben KH-Standort'!$D$27,"")</f>
        <v/>
      </c>
      <c r="C79" t="str">
        <f>IF(SUM('A4'!S93:X93)=6,'Angaben KH-Standort'!$D$13,"")</f>
        <v/>
      </c>
      <c r="D79" t="str">
        <f>IF(SUM('A4'!S93:X93)=6,'A1'!$F$15,"")</f>
        <v/>
      </c>
      <c r="E79" t="str">
        <f>IF(SUM('A4'!S93:X93)=6,'A4'!C93,"")</f>
        <v/>
      </c>
      <c r="F79" t="str">
        <f>IF(SUM('A4'!S93:X93)=6,'A4'!D93,"")</f>
        <v/>
      </c>
      <c r="G79" t="str">
        <f>IF(SUM('A4'!S93:X93)=6,'A4'!E93,"")</f>
        <v/>
      </c>
      <c r="H79" t="str">
        <f>IF(SUM('A4'!S93:X93)=6,'A4'!F93,"")</f>
        <v/>
      </c>
      <c r="I79" t="str">
        <f>IF(SUM('A4'!S93:X93)=6,'A4'!G93,"")</f>
        <v/>
      </c>
      <c r="J79" t="str">
        <f>IF(SUM('A4'!S93:X93)=6,'A4'!H93,"")</f>
        <v/>
      </c>
    </row>
    <row r="80" spans="1:10" x14ac:dyDescent="0.25">
      <c r="A80" t="str">
        <f>IF(SUM('A4'!S94:X94)=6,'Angaben KH-Standort'!$D$26,"")</f>
        <v/>
      </c>
      <c r="B80" t="str">
        <f>IF(SUM('A4'!S94:X94)=6,'Angaben KH-Standort'!$D$27,"")</f>
        <v/>
      </c>
      <c r="C80" t="str">
        <f>IF(SUM('A4'!S94:X94)=6,'Angaben KH-Standort'!$D$13,"")</f>
        <v/>
      </c>
      <c r="D80" t="str">
        <f>IF(SUM('A4'!S94:X94)=6,'A1'!$F$15,"")</f>
        <v/>
      </c>
      <c r="E80" t="str">
        <f>IF(SUM('A4'!S94:X94)=6,'A4'!C94,"")</f>
        <v/>
      </c>
      <c r="F80" t="str">
        <f>IF(SUM('A4'!S94:X94)=6,'A4'!D94,"")</f>
        <v/>
      </c>
      <c r="G80" t="str">
        <f>IF(SUM('A4'!S94:X94)=6,'A4'!E94,"")</f>
        <v/>
      </c>
      <c r="H80" t="str">
        <f>IF(SUM('A4'!S94:X94)=6,'A4'!F94,"")</f>
        <v/>
      </c>
      <c r="I80" t="str">
        <f>IF(SUM('A4'!S94:X94)=6,'A4'!G94,"")</f>
        <v/>
      </c>
      <c r="J80" t="str">
        <f>IF(SUM('A4'!S94:X94)=6,'A4'!H94,"")</f>
        <v/>
      </c>
    </row>
    <row r="81" spans="1:10" x14ac:dyDescent="0.25">
      <c r="A81" t="str">
        <f>IF(SUM('A4'!S95:X95)=6,'Angaben KH-Standort'!$D$26,"")</f>
        <v/>
      </c>
      <c r="B81" t="str">
        <f>IF(SUM('A4'!S95:X95)=6,'Angaben KH-Standort'!$D$27,"")</f>
        <v/>
      </c>
      <c r="C81" t="str">
        <f>IF(SUM('A4'!S95:X95)=6,'Angaben KH-Standort'!$D$13,"")</f>
        <v/>
      </c>
      <c r="D81" t="str">
        <f>IF(SUM('A4'!S95:X95)=6,'A1'!$F$15,"")</f>
        <v/>
      </c>
      <c r="E81" t="str">
        <f>IF(SUM('A4'!S95:X95)=6,'A4'!C95,"")</f>
        <v/>
      </c>
      <c r="F81" t="str">
        <f>IF(SUM('A4'!S95:X95)=6,'A4'!D95,"")</f>
        <v/>
      </c>
      <c r="G81" t="str">
        <f>IF(SUM('A4'!S95:X95)=6,'A4'!E95,"")</f>
        <v/>
      </c>
      <c r="H81" t="str">
        <f>IF(SUM('A4'!S95:X95)=6,'A4'!F95,"")</f>
        <v/>
      </c>
      <c r="I81" t="str">
        <f>IF(SUM('A4'!S95:X95)=6,'A4'!G95,"")</f>
        <v/>
      </c>
      <c r="J81" t="str">
        <f>IF(SUM('A4'!S95:X95)=6,'A4'!H95,"")</f>
        <v/>
      </c>
    </row>
    <row r="82" spans="1:10" x14ac:dyDescent="0.25">
      <c r="A82" t="str">
        <f>IF(SUM('A4'!S96:X96)=6,'Angaben KH-Standort'!$D$26,"")</f>
        <v/>
      </c>
      <c r="B82" t="str">
        <f>IF(SUM('A4'!S96:X96)=6,'Angaben KH-Standort'!$D$27,"")</f>
        <v/>
      </c>
      <c r="C82" t="str">
        <f>IF(SUM('A4'!S96:X96)=6,'Angaben KH-Standort'!$D$13,"")</f>
        <v/>
      </c>
      <c r="D82" t="str">
        <f>IF(SUM('A4'!S96:X96)=6,'A1'!$F$15,"")</f>
        <v/>
      </c>
      <c r="E82" t="str">
        <f>IF(SUM('A4'!S96:X96)=6,'A4'!C96,"")</f>
        <v/>
      </c>
      <c r="F82" t="str">
        <f>IF(SUM('A4'!S96:X96)=6,'A4'!D96,"")</f>
        <v/>
      </c>
      <c r="G82" t="str">
        <f>IF(SUM('A4'!S96:X96)=6,'A4'!E96,"")</f>
        <v/>
      </c>
      <c r="H82" t="str">
        <f>IF(SUM('A4'!S96:X96)=6,'A4'!F96,"")</f>
        <v/>
      </c>
      <c r="I82" t="str">
        <f>IF(SUM('A4'!S96:X96)=6,'A4'!G96,"")</f>
        <v/>
      </c>
      <c r="J82" t="str">
        <f>IF(SUM('A4'!S96:X96)=6,'A4'!H96,"")</f>
        <v/>
      </c>
    </row>
    <row r="83" spans="1:10" x14ac:dyDescent="0.25">
      <c r="A83" t="str">
        <f>IF(SUM('A4'!S97:X97)=6,'Angaben KH-Standort'!$D$26,"")</f>
        <v/>
      </c>
      <c r="B83" t="str">
        <f>IF(SUM('A4'!S97:X97)=6,'Angaben KH-Standort'!$D$27,"")</f>
        <v/>
      </c>
      <c r="C83" t="str">
        <f>IF(SUM('A4'!S97:X97)=6,'Angaben KH-Standort'!$D$13,"")</f>
        <v/>
      </c>
      <c r="D83" t="str">
        <f>IF(SUM('A4'!S97:X97)=6,'A1'!$F$15,"")</f>
        <v/>
      </c>
      <c r="E83" t="str">
        <f>IF(SUM('A4'!S97:X97)=6,'A4'!C97,"")</f>
        <v/>
      </c>
      <c r="F83" t="str">
        <f>IF(SUM('A4'!S97:X97)=6,'A4'!D97,"")</f>
        <v/>
      </c>
      <c r="G83" t="str">
        <f>IF(SUM('A4'!S97:X97)=6,'A4'!E97,"")</f>
        <v/>
      </c>
      <c r="H83" t="str">
        <f>IF(SUM('A4'!S97:X97)=6,'A4'!F97,"")</f>
        <v/>
      </c>
      <c r="I83" t="str">
        <f>IF(SUM('A4'!S97:X97)=6,'A4'!G97,"")</f>
        <v/>
      </c>
      <c r="J83" t="str">
        <f>IF(SUM('A4'!S97:X97)=6,'A4'!H97,"")</f>
        <v/>
      </c>
    </row>
    <row r="84" spans="1:10" x14ac:dyDescent="0.25">
      <c r="A84" t="str">
        <f>IF(SUM('A4'!S98:X98)=6,'Angaben KH-Standort'!$D$26,"")</f>
        <v/>
      </c>
      <c r="B84" t="str">
        <f>IF(SUM('A4'!S98:X98)=6,'Angaben KH-Standort'!$D$27,"")</f>
        <v/>
      </c>
      <c r="C84" t="str">
        <f>IF(SUM('A4'!S98:X98)=6,'Angaben KH-Standort'!$D$13,"")</f>
        <v/>
      </c>
      <c r="D84" t="str">
        <f>IF(SUM('A4'!S98:X98)=6,'A1'!$F$15,"")</f>
        <v/>
      </c>
      <c r="E84" t="str">
        <f>IF(SUM('A4'!S98:X98)=6,'A4'!C98,"")</f>
        <v/>
      </c>
      <c r="F84" t="str">
        <f>IF(SUM('A4'!S98:X98)=6,'A4'!D98,"")</f>
        <v/>
      </c>
      <c r="G84" t="str">
        <f>IF(SUM('A4'!S98:X98)=6,'A4'!E98,"")</f>
        <v/>
      </c>
      <c r="H84" t="str">
        <f>IF(SUM('A4'!S98:X98)=6,'A4'!F98,"")</f>
        <v/>
      </c>
      <c r="I84" t="str">
        <f>IF(SUM('A4'!S98:X98)=6,'A4'!G98,"")</f>
        <v/>
      </c>
      <c r="J84" t="str">
        <f>IF(SUM('A4'!S98:X98)=6,'A4'!H98,"")</f>
        <v/>
      </c>
    </row>
    <row r="85" spans="1:10" x14ac:dyDescent="0.25">
      <c r="A85" t="str">
        <f>IF(SUM('A4'!S99:X99)=6,'Angaben KH-Standort'!$D$26,"")</f>
        <v/>
      </c>
      <c r="B85" t="str">
        <f>IF(SUM('A4'!S99:X99)=6,'Angaben KH-Standort'!$D$27,"")</f>
        <v/>
      </c>
      <c r="C85" t="str">
        <f>IF(SUM('A4'!S99:X99)=6,'Angaben KH-Standort'!$D$13,"")</f>
        <v/>
      </c>
      <c r="D85" t="str">
        <f>IF(SUM('A4'!S99:X99)=6,'A1'!$F$15,"")</f>
        <v/>
      </c>
      <c r="E85" t="str">
        <f>IF(SUM('A4'!S99:X99)=6,'A4'!C99,"")</f>
        <v/>
      </c>
      <c r="F85" t="str">
        <f>IF(SUM('A4'!S99:X99)=6,'A4'!D99,"")</f>
        <v/>
      </c>
      <c r="G85" t="str">
        <f>IF(SUM('A4'!S99:X99)=6,'A4'!E99,"")</f>
        <v/>
      </c>
      <c r="H85" t="str">
        <f>IF(SUM('A4'!S99:X99)=6,'A4'!F99,"")</f>
        <v/>
      </c>
      <c r="I85" t="str">
        <f>IF(SUM('A4'!S99:X99)=6,'A4'!G99,"")</f>
        <v/>
      </c>
      <c r="J85" t="str">
        <f>IF(SUM('A4'!S99:X99)=6,'A4'!H99,"")</f>
        <v/>
      </c>
    </row>
    <row r="86" spans="1:10" x14ac:dyDescent="0.25">
      <c r="A86" t="str">
        <f>IF(SUM('A4'!S100:X100)=6,'Angaben KH-Standort'!$D$26,"")</f>
        <v/>
      </c>
      <c r="B86" t="str">
        <f>IF(SUM('A4'!S100:X100)=6,'Angaben KH-Standort'!$D$27,"")</f>
        <v/>
      </c>
      <c r="C86" t="str">
        <f>IF(SUM('A4'!S100:X100)=6,'Angaben KH-Standort'!$D$13,"")</f>
        <v/>
      </c>
      <c r="D86" t="str">
        <f>IF(SUM('A4'!S100:X100)=6,'A1'!$F$15,"")</f>
        <v/>
      </c>
      <c r="E86" t="str">
        <f>IF(SUM('A4'!S100:X100)=6,'A4'!C100,"")</f>
        <v/>
      </c>
      <c r="F86" t="str">
        <f>IF(SUM('A4'!S100:X100)=6,'A4'!D100,"")</f>
        <v/>
      </c>
      <c r="G86" t="str">
        <f>IF(SUM('A4'!S100:X100)=6,'A4'!E100,"")</f>
        <v/>
      </c>
      <c r="H86" t="str">
        <f>IF(SUM('A4'!S100:X100)=6,'A4'!F100,"")</f>
        <v/>
      </c>
      <c r="I86" t="str">
        <f>IF(SUM('A4'!S100:X100)=6,'A4'!G100,"")</f>
        <v/>
      </c>
      <c r="J86" t="str">
        <f>IF(SUM('A4'!S100:X100)=6,'A4'!H100,"")</f>
        <v/>
      </c>
    </row>
    <row r="87" spans="1:10" x14ac:dyDescent="0.25">
      <c r="A87" t="str">
        <f>IF(SUM('A4'!S101:X101)=6,'Angaben KH-Standort'!$D$26,"")</f>
        <v/>
      </c>
      <c r="B87" t="str">
        <f>IF(SUM('A4'!S101:X101)=6,'Angaben KH-Standort'!$D$27,"")</f>
        <v/>
      </c>
      <c r="C87" t="str">
        <f>IF(SUM('A4'!S101:X101)=6,'Angaben KH-Standort'!$D$13,"")</f>
        <v/>
      </c>
      <c r="D87" t="str">
        <f>IF(SUM('A4'!S101:X101)=6,'A1'!$F$15,"")</f>
        <v/>
      </c>
      <c r="E87" t="str">
        <f>IF(SUM('A4'!S101:X101)=6,'A4'!C101,"")</f>
        <v/>
      </c>
      <c r="F87" t="str">
        <f>IF(SUM('A4'!S101:X101)=6,'A4'!D101,"")</f>
        <v/>
      </c>
      <c r="G87" t="str">
        <f>IF(SUM('A4'!S101:X101)=6,'A4'!E101,"")</f>
        <v/>
      </c>
      <c r="H87" t="str">
        <f>IF(SUM('A4'!S101:X101)=6,'A4'!F101,"")</f>
        <v/>
      </c>
      <c r="I87" t="str">
        <f>IF(SUM('A4'!S101:X101)=6,'A4'!G101,"")</f>
        <v/>
      </c>
      <c r="J87" t="str">
        <f>IF(SUM('A4'!S101:X101)=6,'A4'!H101,"")</f>
        <v/>
      </c>
    </row>
    <row r="88" spans="1:10" x14ac:dyDescent="0.25">
      <c r="A88" t="str">
        <f>IF(SUM('A4'!S102:X102)=6,'Angaben KH-Standort'!$D$26,"")</f>
        <v/>
      </c>
      <c r="B88" t="str">
        <f>IF(SUM('A4'!S102:X102)=6,'Angaben KH-Standort'!$D$27,"")</f>
        <v/>
      </c>
      <c r="C88" t="str">
        <f>IF(SUM('A4'!S102:X102)=6,'Angaben KH-Standort'!$D$13,"")</f>
        <v/>
      </c>
      <c r="D88" t="str">
        <f>IF(SUM('A4'!S102:X102)=6,'A1'!$F$15,"")</f>
        <v/>
      </c>
      <c r="E88" t="str">
        <f>IF(SUM('A4'!S102:X102)=6,'A4'!C102,"")</f>
        <v/>
      </c>
      <c r="F88" t="str">
        <f>IF(SUM('A4'!S102:X102)=6,'A4'!D102,"")</f>
        <v/>
      </c>
      <c r="G88" t="str">
        <f>IF(SUM('A4'!S102:X102)=6,'A4'!E102,"")</f>
        <v/>
      </c>
      <c r="H88" t="str">
        <f>IF(SUM('A4'!S102:X102)=6,'A4'!F102,"")</f>
        <v/>
      </c>
      <c r="I88" t="str">
        <f>IF(SUM('A4'!S102:X102)=6,'A4'!G102,"")</f>
        <v/>
      </c>
      <c r="J88" t="str">
        <f>IF(SUM('A4'!S102:X102)=6,'A4'!H102,"")</f>
        <v/>
      </c>
    </row>
    <row r="89" spans="1:10" x14ac:dyDescent="0.25">
      <c r="A89" t="str">
        <f>IF(SUM('A4'!S103:X103)=6,'Angaben KH-Standort'!$D$26,"")</f>
        <v/>
      </c>
      <c r="B89" t="str">
        <f>IF(SUM('A4'!S103:X103)=6,'Angaben KH-Standort'!$D$27,"")</f>
        <v/>
      </c>
      <c r="C89" t="str">
        <f>IF(SUM('A4'!S103:X103)=6,'Angaben KH-Standort'!$D$13,"")</f>
        <v/>
      </c>
      <c r="D89" t="str">
        <f>IF(SUM('A4'!S103:X103)=6,'A1'!$F$15,"")</f>
        <v/>
      </c>
      <c r="E89" t="str">
        <f>IF(SUM('A4'!S103:X103)=6,'A4'!C103,"")</f>
        <v/>
      </c>
      <c r="F89" t="str">
        <f>IF(SUM('A4'!S103:X103)=6,'A4'!D103,"")</f>
        <v/>
      </c>
      <c r="G89" t="str">
        <f>IF(SUM('A4'!S103:X103)=6,'A4'!E103,"")</f>
        <v/>
      </c>
      <c r="H89" t="str">
        <f>IF(SUM('A4'!S103:X103)=6,'A4'!F103,"")</f>
        <v/>
      </c>
      <c r="I89" t="str">
        <f>IF(SUM('A4'!S103:X103)=6,'A4'!G103,"")</f>
        <v/>
      </c>
      <c r="J89" t="str">
        <f>IF(SUM('A4'!S103:X103)=6,'A4'!H103,"")</f>
        <v/>
      </c>
    </row>
    <row r="90" spans="1:10" x14ac:dyDescent="0.25">
      <c r="A90" t="str">
        <f>IF(SUM('A4'!S104:X104)=6,'Angaben KH-Standort'!$D$26,"")</f>
        <v/>
      </c>
      <c r="B90" t="str">
        <f>IF(SUM('A4'!S104:X104)=6,'Angaben KH-Standort'!$D$27,"")</f>
        <v/>
      </c>
      <c r="C90" t="str">
        <f>IF(SUM('A4'!S104:X104)=6,'Angaben KH-Standort'!$D$13,"")</f>
        <v/>
      </c>
      <c r="D90" t="str">
        <f>IF(SUM('A4'!S104:X104)=6,'A1'!$F$15,"")</f>
        <v/>
      </c>
      <c r="E90" t="str">
        <f>IF(SUM('A4'!S104:X104)=6,'A4'!C104,"")</f>
        <v/>
      </c>
      <c r="F90" t="str">
        <f>IF(SUM('A4'!S104:X104)=6,'A4'!D104,"")</f>
        <v/>
      </c>
      <c r="G90" t="str">
        <f>IF(SUM('A4'!S104:X104)=6,'A4'!E104,"")</f>
        <v/>
      </c>
      <c r="H90" t="str">
        <f>IF(SUM('A4'!S104:X104)=6,'A4'!F104,"")</f>
        <v/>
      </c>
      <c r="I90" t="str">
        <f>IF(SUM('A4'!S104:X104)=6,'A4'!G104,"")</f>
        <v/>
      </c>
      <c r="J90" t="str">
        <f>IF(SUM('A4'!S104:X104)=6,'A4'!H104,"")</f>
        <v/>
      </c>
    </row>
    <row r="91" spans="1:10" x14ac:dyDescent="0.25">
      <c r="A91" t="str">
        <f>IF(SUM('A4'!S105:X105)=6,'Angaben KH-Standort'!$D$26,"")</f>
        <v/>
      </c>
      <c r="B91" t="str">
        <f>IF(SUM('A4'!S105:X105)=6,'Angaben KH-Standort'!$D$27,"")</f>
        <v/>
      </c>
      <c r="C91" t="str">
        <f>IF(SUM('A4'!S105:X105)=6,'Angaben KH-Standort'!$D$13,"")</f>
        <v/>
      </c>
      <c r="D91" t="str">
        <f>IF(SUM('A4'!S105:X105)=6,'A1'!$F$15,"")</f>
        <v/>
      </c>
      <c r="E91" t="str">
        <f>IF(SUM('A4'!S105:X105)=6,'A4'!C105,"")</f>
        <v/>
      </c>
      <c r="F91" t="str">
        <f>IF(SUM('A4'!S105:X105)=6,'A4'!D105,"")</f>
        <v/>
      </c>
      <c r="G91" t="str">
        <f>IF(SUM('A4'!S105:X105)=6,'A4'!E105,"")</f>
        <v/>
      </c>
      <c r="H91" t="str">
        <f>IF(SUM('A4'!S105:X105)=6,'A4'!F105,"")</f>
        <v/>
      </c>
      <c r="I91" t="str">
        <f>IF(SUM('A4'!S105:X105)=6,'A4'!G105,"")</f>
        <v/>
      </c>
      <c r="J91" t="str">
        <f>IF(SUM('A4'!S105:X105)=6,'A4'!H105,"")</f>
        <v/>
      </c>
    </row>
    <row r="92" spans="1:10" x14ac:dyDescent="0.25">
      <c r="A92" t="str">
        <f>IF(SUM('A4'!S106:X106)=6,'Angaben KH-Standort'!$D$26,"")</f>
        <v/>
      </c>
      <c r="B92" t="str">
        <f>IF(SUM('A4'!S106:X106)=6,'Angaben KH-Standort'!$D$27,"")</f>
        <v/>
      </c>
      <c r="C92" t="str">
        <f>IF(SUM('A4'!S106:X106)=6,'Angaben KH-Standort'!$D$13,"")</f>
        <v/>
      </c>
      <c r="D92" t="str">
        <f>IF(SUM('A4'!S106:X106)=6,'A1'!$F$15,"")</f>
        <v/>
      </c>
      <c r="E92" t="str">
        <f>IF(SUM('A4'!S106:X106)=6,'A4'!C106,"")</f>
        <v/>
      </c>
      <c r="F92" t="str">
        <f>IF(SUM('A4'!S106:X106)=6,'A4'!D106,"")</f>
        <v/>
      </c>
      <c r="G92" t="str">
        <f>IF(SUM('A4'!S106:X106)=6,'A4'!E106,"")</f>
        <v/>
      </c>
      <c r="H92" t="str">
        <f>IF(SUM('A4'!S106:X106)=6,'A4'!F106,"")</f>
        <v/>
      </c>
      <c r="I92" t="str">
        <f>IF(SUM('A4'!S106:X106)=6,'A4'!G106,"")</f>
        <v/>
      </c>
      <c r="J92" t="str">
        <f>IF(SUM('A4'!S106:X106)=6,'A4'!H106,"")</f>
        <v/>
      </c>
    </row>
    <row r="93" spans="1:10" x14ac:dyDescent="0.25">
      <c r="A93" t="str">
        <f>IF(SUM('A4'!S107:X107)=6,'Angaben KH-Standort'!$D$26,"")</f>
        <v/>
      </c>
      <c r="B93" t="str">
        <f>IF(SUM('A4'!S107:X107)=6,'Angaben KH-Standort'!$D$27,"")</f>
        <v/>
      </c>
      <c r="C93" t="str">
        <f>IF(SUM('A4'!S107:X107)=6,'Angaben KH-Standort'!$D$13,"")</f>
        <v/>
      </c>
      <c r="D93" t="str">
        <f>IF(SUM('A4'!S107:X107)=6,'A1'!$F$15,"")</f>
        <v/>
      </c>
      <c r="E93" t="str">
        <f>IF(SUM('A4'!S107:X107)=6,'A4'!C107,"")</f>
        <v/>
      </c>
      <c r="F93" t="str">
        <f>IF(SUM('A4'!S107:X107)=6,'A4'!D107,"")</f>
        <v/>
      </c>
      <c r="G93" t="str">
        <f>IF(SUM('A4'!S107:X107)=6,'A4'!E107,"")</f>
        <v/>
      </c>
      <c r="H93" t="str">
        <f>IF(SUM('A4'!S107:X107)=6,'A4'!F107,"")</f>
        <v/>
      </c>
      <c r="I93" t="str">
        <f>IF(SUM('A4'!S107:X107)=6,'A4'!G107,"")</f>
        <v/>
      </c>
      <c r="J93" t="str">
        <f>IF(SUM('A4'!S107:X107)=6,'A4'!H107,"")</f>
        <v/>
      </c>
    </row>
    <row r="94" spans="1:10" x14ac:dyDescent="0.25">
      <c r="A94" t="str">
        <f>IF(SUM('A4'!S108:X108)=6,'Angaben KH-Standort'!$D$26,"")</f>
        <v/>
      </c>
      <c r="B94" t="str">
        <f>IF(SUM('A4'!S108:X108)=6,'Angaben KH-Standort'!$D$27,"")</f>
        <v/>
      </c>
      <c r="C94" t="str">
        <f>IF(SUM('A4'!S108:X108)=6,'Angaben KH-Standort'!$D$13,"")</f>
        <v/>
      </c>
      <c r="D94" t="str">
        <f>IF(SUM('A4'!S108:X108)=6,'A1'!$F$15,"")</f>
        <v/>
      </c>
      <c r="E94" t="str">
        <f>IF(SUM('A4'!S108:X108)=6,'A4'!C108,"")</f>
        <v/>
      </c>
      <c r="F94" t="str">
        <f>IF(SUM('A4'!S108:X108)=6,'A4'!D108,"")</f>
        <v/>
      </c>
      <c r="G94" t="str">
        <f>IF(SUM('A4'!S108:X108)=6,'A4'!E108,"")</f>
        <v/>
      </c>
      <c r="H94" t="str">
        <f>IF(SUM('A4'!S108:X108)=6,'A4'!F108,"")</f>
        <v/>
      </c>
      <c r="I94" t="str">
        <f>IF(SUM('A4'!S108:X108)=6,'A4'!G108,"")</f>
        <v/>
      </c>
      <c r="J94" t="str">
        <f>IF(SUM('A4'!S108:X108)=6,'A4'!H108,"")</f>
        <v/>
      </c>
    </row>
    <row r="95" spans="1:10" x14ac:dyDescent="0.25">
      <c r="A95" t="str">
        <f>IF(SUM('A4'!S109:X109)=6,'Angaben KH-Standort'!$D$26,"")</f>
        <v/>
      </c>
      <c r="B95" t="str">
        <f>IF(SUM('A4'!S109:X109)=6,'Angaben KH-Standort'!$D$27,"")</f>
        <v/>
      </c>
      <c r="C95" t="str">
        <f>IF(SUM('A4'!S109:X109)=6,'Angaben KH-Standort'!$D$13,"")</f>
        <v/>
      </c>
      <c r="D95" t="str">
        <f>IF(SUM('A4'!S109:X109)=6,'A1'!$F$15,"")</f>
        <v/>
      </c>
      <c r="E95" t="str">
        <f>IF(SUM('A4'!S109:X109)=6,'A4'!C109,"")</f>
        <v/>
      </c>
      <c r="F95" t="str">
        <f>IF(SUM('A4'!S109:X109)=6,'A4'!D109,"")</f>
        <v/>
      </c>
      <c r="G95" t="str">
        <f>IF(SUM('A4'!S109:X109)=6,'A4'!E109,"")</f>
        <v/>
      </c>
      <c r="H95" t="str">
        <f>IF(SUM('A4'!S109:X109)=6,'A4'!F109,"")</f>
        <v/>
      </c>
      <c r="I95" t="str">
        <f>IF(SUM('A4'!S109:X109)=6,'A4'!G109,"")</f>
        <v/>
      </c>
      <c r="J95" t="str">
        <f>IF(SUM('A4'!S109:X109)=6,'A4'!H109,"")</f>
        <v/>
      </c>
    </row>
    <row r="96" spans="1:10" x14ac:dyDescent="0.25">
      <c r="A96" t="str">
        <f>IF(SUM('A4'!S110:X110)=6,'Angaben KH-Standort'!$D$26,"")</f>
        <v/>
      </c>
      <c r="B96" t="str">
        <f>IF(SUM('A4'!S110:X110)=6,'Angaben KH-Standort'!$D$27,"")</f>
        <v/>
      </c>
      <c r="C96" t="str">
        <f>IF(SUM('A4'!S110:X110)=6,'Angaben KH-Standort'!$D$13,"")</f>
        <v/>
      </c>
      <c r="D96" t="str">
        <f>IF(SUM('A4'!S110:X110)=6,'A1'!$F$15,"")</f>
        <v/>
      </c>
      <c r="E96" t="str">
        <f>IF(SUM('A4'!S110:X110)=6,'A4'!C110,"")</f>
        <v/>
      </c>
      <c r="F96" t="str">
        <f>IF(SUM('A4'!S110:X110)=6,'A4'!D110,"")</f>
        <v/>
      </c>
      <c r="G96" t="str">
        <f>IF(SUM('A4'!S110:X110)=6,'A4'!E110,"")</f>
        <v/>
      </c>
      <c r="H96" t="str">
        <f>IF(SUM('A4'!S110:X110)=6,'A4'!F110,"")</f>
        <v/>
      </c>
      <c r="I96" t="str">
        <f>IF(SUM('A4'!S110:X110)=6,'A4'!G110,"")</f>
        <v/>
      </c>
      <c r="J96" t="str">
        <f>IF(SUM('A4'!S110:X110)=6,'A4'!H110,"")</f>
        <v/>
      </c>
    </row>
    <row r="97" spans="1:10" x14ac:dyDescent="0.25">
      <c r="A97" t="str">
        <f>IF(SUM('A4'!S111:X111)=6,'Angaben KH-Standort'!$D$26,"")</f>
        <v/>
      </c>
      <c r="B97" t="str">
        <f>IF(SUM('A4'!S111:X111)=6,'Angaben KH-Standort'!$D$27,"")</f>
        <v/>
      </c>
      <c r="C97" t="str">
        <f>IF(SUM('A4'!S111:X111)=6,'Angaben KH-Standort'!$D$13,"")</f>
        <v/>
      </c>
      <c r="D97" t="str">
        <f>IF(SUM('A4'!S111:X111)=6,'A1'!$F$15,"")</f>
        <v/>
      </c>
      <c r="E97" t="str">
        <f>IF(SUM('A4'!S111:X111)=6,'A4'!C111,"")</f>
        <v/>
      </c>
      <c r="F97" t="str">
        <f>IF(SUM('A4'!S111:X111)=6,'A4'!D111,"")</f>
        <v/>
      </c>
      <c r="G97" t="str">
        <f>IF(SUM('A4'!S111:X111)=6,'A4'!E111,"")</f>
        <v/>
      </c>
      <c r="H97" t="str">
        <f>IF(SUM('A4'!S111:X111)=6,'A4'!F111,"")</f>
        <v/>
      </c>
      <c r="I97" t="str">
        <f>IF(SUM('A4'!S111:X111)=6,'A4'!G111,"")</f>
        <v/>
      </c>
      <c r="J97" t="str">
        <f>IF(SUM('A4'!S111:X111)=6,'A4'!H111,"")</f>
        <v/>
      </c>
    </row>
    <row r="98" spans="1:10" x14ac:dyDescent="0.25">
      <c r="A98" t="str">
        <f>IF(SUM('A4'!S112:X112)=6,'Angaben KH-Standort'!$D$26,"")</f>
        <v/>
      </c>
      <c r="B98" t="str">
        <f>IF(SUM('A4'!S112:X112)=6,'Angaben KH-Standort'!$D$27,"")</f>
        <v/>
      </c>
      <c r="C98" t="str">
        <f>IF(SUM('A4'!S112:X112)=6,'Angaben KH-Standort'!$D$13,"")</f>
        <v/>
      </c>
      <c r="D98" t="str">
        <f>IF(SUM('A4'!S112:X112)=6,'A1'!$F$15,"")</f>
        <v/>
      </c>
      <c r="E98" t="str">
        <f>IF(SUM('A4'!S112:X112)=6,'A4'!C112,"")</f>
        <v/>
      </c>
      <c r="F98" t="str">
        <f>IF(SUM('A4'!S112:X112)=6,'A4'!D112,"")</f>
        <v/>
      </c>
      <c r="G98" t="str">
        <f>IF(SUM('A4'!S112:X112)=6,'A4'!E112,"")</f>
        <v/>
      </c>
      <c r="H98" t="str">
        <f>IF(SUM('A4'!S112:X112)=6,'A4'!F112,"")</f>
        <v/>
      </c>
      <c r="I98" t="str">
        <f>IF(SUM('A4'!S112:X112)=6,'A4'!G112,"")</f>
        <v/>
      </c>
      <c r="J98" t="str">
        <f>IF(SUM('A4'!S112:X112)=6,'A4'!H112,"")</f>
        <v/>
      </c>
    </row>
    <row r="99" spans="1:10" x14ac:dyDescent="0.25">
      <c r="A99" t="str">
        <f>IF(SUM('A4'!S113:X113)=6,'Angaben KH-Standort'!$D$26,"")</f>
        <v/>
      </c>
      <c r="B99" t="str">
        <f>IF(SUM('A4'!S113:X113)=6,'Angaben KH-Standort'!$D$27,"")</f>
        <v/>
      </c>
      <c r="C99" t="str">
        <f>IF(SUM('A4'!S113:X113)=6,'Angaben KH-Standort'!$D$13,"")</f>
        <v/>
      </c>
      <c r="D99" t="str">
        <f>IF(SUM('A4'!S113:X113)=6,'A1'!$F$15,"")</f>
        <v/>
      </c>
      <c r="E99" t="str">
        <f>IF(SUM('A4'!S113:X113)=6,'A4'!C113,"")</f>
        <v/>
      </c>
      <c r="F99" t="str">
        <f>IF(SUM('A4'!S113:X113)=6,'A4'!D113,"")</f>
        <v/>
      </c>
      <c r="G99" t="str">
        <f>IF(SUM('A4'!S113:X113)=6,'A4'!E113,"")</f>
        <v/>
      </c>
      <c r="H99" t="str">
        <f>IF(SUM('A4'!S113:X113)=6,'A4'!F113,"")</f>
        <v/>
      </c>
      <c r="I99" t="str">
        <f>IF(SUM('A4'!S113:X113)=6,'A4'!G113,"")</f>
        <v/>
      </c>
      <c r="J99" t="str">
        <f>IF(SUM('A4'!S113:X113)=6,'A4'!H113,"")</f>
        <v/>
      </c>
    </row>
    <row r="100" spans="1:10" x14ac:dyDescent="0.25">
      <c r="A100" t="str">
        <f>IF(SUM('A4'!S114:X114)=6,'Angaben KH-Standort'!$D$26,"")</f>
        <v/>
      </c>
      <c r="B100" t="str">
        <f>IF(SUM('A4'!S114:X114)=6,'Angaben KH-Standort'!$D$27,"")</f>
        <v/>
      </c>
      <c r="C100" t="str">
        <f>IF(SUM('A4'!S114:X114)=6,'Angaben KH-Standort'!$D$13,"")</f>
        <v/>
      </c>
      <c r="D100" t="str">
        <f>IF(SUM('A4'!S114:X114)=6,'A1'!$F$15,"")</f>
        <v/>
      </c>
      <c r="E100" t="str">
        <f>IF(SUM('A4'!S114:X114)=6,'A4'!C114,"")</f>
        <v/>
      </c>
      <c r="F100" t="str">
        <f>IF(SUM('A4'!S114:X114)=6,'A4'!D114,"")</f>
        <v/>
      </c>
      <c r="G100" t="str">
        <f>IF(SUM('A4'!S114:X114)=6,'A4'!E114,"")</f>
        <v/>
      </c>
      <c r="H100" t="str">
        <f>IF(SUM('A4'!S114:X114)=6,'A4'!F114,"")</f>
        <v/>
      </c>
      <c r="I100" t="str">
        <f>IF(SUM('A4'!S114:X114)=6,'A4'!G114,"")</f>
        <v/>
      </c>
      <c r="J100" t="str">
        <f>IF(SUM('A4'!S114:X114)=6,'A4'!H114,"")</f>
        <v/>
      </c>
    </row>
    <row r="101" spans="1:10" x14ac:dyDescent="0.25">
      <c r="A101" t="str">
        <f>IF(SUM('A4'!S115:X115)=6,'Angaben KH-Standort'!$D$26,"")</f>
        <v/>
      </c>
      <c r="B101" t="str">
        <f>IF(SUM('A4'!S115:X115)=6,'Angaben KH-Standort'!$D$27,"")</f>
        <v/>
      </c>
      <c r="C101" t="str">
        <f>IF(SUM('A4'!S115:X115)=6,'Angaben KH-Standort'!$D$13,"")</f>
        <v/>
      </c>
      <c r="D101" t="str">
        <f>IF(SUM('A4'!S115:X115)=6,'A1'!$F$15,"")</f>
        <v/>
      </c>
      <c r="E101" t="str">
        <f>IF(SUM('A4'!S115:X115)=6,'A4'!C115,"")</f>
        <v/>
      </c>
      <c r="F101" t="str">
        <f>IF(SUM('A4'!S115:X115)=6,'A4'!D115,"")</f>
        <v/>
      </c>
      <c r="G101" t="str">
        <f>IF(SUM('A4'!S115:X115)=6,'A4'!E115,"")</f>
        <v/>
      </c>
      <c r="H101" t="str">
        <f>IF(SUM('A4'!S115:X115)=6,'A4'!F115,"")</f>
        <v/>
      </c>
      <c r="I101" t="str">
        <f>IF(SUM('A4'!S115:X115)=6,'A4'!G115,"")</f>
        <v/>
      </c>
      <c r="J101" t="str">
        <f>IF(SUM('A4'!S115:X115)=6,'A4'!H115,"")</f>
        <v/>
      </c>
    </row>
    <row r="102" spans="1:10" x14ac:dyDescent="0.25">
      <c r="A102" t="str">
        <f>IF(SUM('A4'!S116:X116)=6,'Angaben KH-Standort'!$D$26,"")</f>
        <v/>
      </c>
      <c r="B102" t="str">
        <f>IF(SUM('A4'!S116:X116)=6,'Angaben KH-Standort'!$D$27,"")</f>
        <v/>
      </c>
      <c r="C102" t="str">
        <f>IF(SUM('A4'!S116:X116)=6,'Angaben KH-Standort'!$D$13,"")</f>
        <v/>
      </c>
      <c r="D102" t="str">
        <f>IF(SUM('A4'!S116:X116)=6,'A1'!$F$15,"")</f>
        <v/>
      </c>
      <c r="E102" t="str">
        <f>IF(SUM('A4'!S116:X116)=6,'A4'!C116,"")</f>
        <v/>
      </c>
      <c r="F102" t="str">
        <f>IF(SUM('A4'!S116:X116)=6,'A4'!D116,"")</f>
        <v/>
      </c>
      <c r="G102" t="str">
        <f>IF(SUM('A4'!S116:X116)=6,'A4'!E116,"")</f>
        <v/>
      </c>
      <c r="H102" t="str">
        <f>IF(SUM('A4'!S116:X116)=6,'A4'!F116,"")</f>
        <v/>
      </c>
      <c r="I102" t="str">
        <f>IF(SUM('A4'!S116:X116)=6,'A4'!G116,"")</f>
        <v/>
      </c>
      <c r="J102" t="str">
        <f>IF(SUM('A4'!S116:X116)=6,'A4'!H116,"")</f>
        <v/>
      </c>
    </row>
    <row r="103" spans="1:10" x14ac:dyDescent="0.25">
      <c r="A103" t="str">
        <f>IF(SUM('A4'!S117:X117)=6,'Angaben KH-Standort'!$D$26,"")</f>
        <v/>
      </c>
      <c r="B103" t="str">
        <f>IF(SUM('A4'!S117:X117)=6,'Angaben KH-Standort'!$D$27,"")</f>
        <v/>
      </c>
      <c r="C103" t="str">
        <f>IF(SUM('A4'!S117:X117)=6,'Angaben KH-Standort'!$D$13,"")</f>
        <v/>
      </c>
      <c r="D103" t="str">
        <f>IF(SUM('A4'!S117:X117)=6,'A1'!$F$15,"")</f>
        <v/>
      </c>
      <c r="E103" t="str">
        <f>IF(SUM('A4'!S117:X117)=6,'A4'!C117,"")</f>
        <v/>
      </c>
      <c r="F103" t="str">
        <f>IF(SUM('A4'!S117:X117)=6,'A4'!D117,"")</f>
        <v/>
      </c>
      <c r="G103" t="str">
        <f>IF(SUM('A4'!S117:X117)=6,'A4'!E117,"")</f>
        <v/>
      </c>
      <c r="H103" t="str">
        <f>IF(SUM('A4'!S117:X117)=6,'A4'!F117,"")</f>
        <v/>
      </c>
      <c r="I103" t="str">
        <f>IF(SUM('A4'!S117:X117)=6,'A4'!G117,"")</f>
        <v/>
      </c>
      <c r="J103" t="str">
        <f>IF(SUM('A4'!S117:X117)=6,'A4'!H117,"")</f>
        <v/>
      </c>
    </row>
    <row r="104" spans="1:10" x14ac:dyDescent="0.25">
      <c r="A104" t="str">
        <f>IF(SUM('A4'!S118:X118)=6,'Angaben KH-Standort'!$D$26,"")</f>
        <v/>
      </c>
      <c r="B104" t="str">
        <f>IF(SUM('A4'!S118:X118)=6,'Angaben KH-Standort'!$D$27,"")</f>
        <v/>
      </c>
      <c r="C104" t="str">
        <f>IF(SUM('A4'!S118:X118)=6,'Angaben KH-Standort'!$D$13,"")</f>
        <v/>
      </c>
      <c r="D104" t="str">
        <f>IF(SUM('A4'!S118:X118)=6,'A1'!$F$15,"")</f>
        <v/>
      </c>
      <c r="E104" t="str">
        <f>IF(SUM('A4'!S118:X118)=6,'A4'!C118,"")</f>
        <v/>
      </c>
      <c r="F104" t="str">
        <f>IF(SUM('A4'!S118:X118)=6,'A4'!D118,"")</f>
        <v/>
      </c>
      <c r="G104" t="str">
        <f>IF(SUM('A4'!S118:X118)=6,'A4'!E118,"")</f>
        <v/>
      </c>
      <c r="H104" t="str">
        <f>IF(SUM('A4'!S118:X118)=6,'A4'!F118,"")</f>
        <v/>
      </c>
      <c r="I104" t="str">
        <f>IF(SUM('A4'!S118:X118)=6,'A4'!G118,"")</f>
        <v/>
      </c>
      <c r="J104" t="str">
        <f>IF(SUM('A4'!S118:X118)=6,'A4'!H118,"")</f>
        <v/>
      </c>
    </row>
    <row r="105" spans="1:10" x14ac:dyDescent="0.25">
      <c r="A105" t="str">
        <f>IF(SUM('A4'!S119:X119)=6,'Angaben KH-Standort'!$D$26,"")</f>
        <v/>
      </c>
      <c r="B105" t="str">
        <f>IF(SUM('A4'!S119:X119)=6,'Angaben KH-Standort'!$D$27,"")</f>
        <v/>
      </c>
      <c r="C105" t="str">
        <f>IF(SUM('A4'!S119:X119)=6,'Angaben KH-Standort'!$D$13,"")</f>
        <v/>
      </c>
      <c r="D105" t="str">
        <f>IF(SUM('A4'!S119:X119)=6,'A1'!$F$15,"")</f>
        <v/>
      </c>
      <c r="E105" t="str">
        <f>IF(SUM('A4'!S119:X119)=6,'A4'!C119,"")</f>
        <v/>
      </c>
      <c r="F105" t="str">
        <f>IF(SUM('A4'!S119:X119)=6,'A4'!D119,"")</f>
        <v/>
      </c>
      <c r="G105" t="str">
        <f>IF(SUM('A4'!S119:X119)=6,'A4'!E119,"")</f>
        <v/>
      </c>
      <c r="H105" t="str">
        <f>IF(SUM('A4'!S119:X119)=6,'A4'!F119,"")</f>
        <v/>
      </c>
      <c r="I105" t="str">
        <f>IF(SUM('A4'!S119:X119)=6,'A4'!G119,"")</f>
        <v/>
      </c>
      <c r="J105" t="str">
        <f>IF(SUM('A4'!S119:X119)=6,'A4'!H119,"")</f>
        <v/>
      </c>
    </row>
    <row r="106" spans="1:10" x14ac:dyDescent="0.25">
      <c r="A106" t="str">
        <f>IF(SUM('A4'!S120:X120)=6,'Angaben KH-Standort'!$D$26,"")</f>
        <v/>
      </c>
      <c r="B106" t="str">
        <f>IF(SUM('A4'!S120:X120)=6,'Angaben KH-Standort'!$D$27,"")</f>
        <v/>
      </c>
      <c r="C106" t="str">
        <f>IF(SUM('A4'!S120:X120)=6,'Angaben KH-Standort'!$D$13,"")</f>
        <v/>
      </c>
      <c r="D106" t="str">
        <f>IF(SUM('A4'!S120:X120)=6,'A1'!$F$15,"")</f>
        <v/>
      </c>
      <c r="E106" t="str">
        <f>IF(SUM('A4'!S120:X120)=6,'A4'!C120,"")</f>
        <v/>
      </c>
      <c r="F106" t="str">
        <f>IF(SUM('A4'!S120:X120)=6,'A4'!D120,"")</f>
        <v/>
      </c>
      <c r="G106" t="str">
        <f>IF(SUM('A4'!S120:X120)=6,'A4'!E120,"")</f>
        <v/>
      </c>
      <c r="H106" t="str">
        <f>IF(SUM('A4'!S120:X120)=6,'A4'!F120,"")</f>
        <v/>
      </c>
      <c r="I106" t="str">
        <f>IF(SUM('A4'!S120:X120)=6,'A4'!G120,"")</f>
        <v/>
      </c>
      <c r="J106" t="str">
        <f>IF(SUM('A4'!S120:X120)=6,'A4'!H120,"")</f>
        <v/>
      </c>
    </row>
    <row r="107" spans="1:10" x14ac:dyDescent="0.25">
      <c r="A107" t="str">
        <f>IF(SUM('A4'!S121:X121)=6,'Angaben KH-Standort'!$D$26,"")</f>
        <v/>
      </c>
      <c r="B107" t="str">
        <f>IF(SUM('A4'!S121:X121)=6,'Angaben KH-Standort'!$D$27,"")</f>
        <v/>
      </c>
      <c r="C107" t="str">
        <f>IF(SUM('A4'!S121:X121)=6,'Angaben KH-Standort'!$D$13,"")</f>
        <v/>
      </c>
      <c r="D107" t="str">
        <f>IF(SUM('A4'!S121:X121)=6,'A1'!$F$15,"")</f>
        <v/>
      </c>
      <c r="E107" t="str">
        <f>IF(SUM('A4'!S121:X121)=6,'A4'!C121,"")</f>
        <v/>
      </c>
      <c r="F107" t="str">
        <f>IF(SUM('A4'!S121:X121)=6,'A4'!D121,"")</f>
        <v/>
      </c>
      <c r="G107" t="str">
        <f>IF(SUM('A4'!S121:X121)=6,'A4'!E121,"")</f>
        <v/>
      </c>
      <c r="H107" t="str">
        <f>IF(SUM('A4'!S121:X121)=6,'A4'!F121,"")</f>
        <v/>
      </c>
      <c r="I107" t="str">
        <f>IF(SUM('A4'!S121:X121)=6,'A4'!G121,"")</f>
        <v/>
      </c>
      <c r="J107" t="str">
        <f>IF(SUM('A4'!S121:X121)=6,'A4'!H121,"")</f>
        <v/>
      </c>
    </row>
    <row r="108" spans="1:10" x14ac:dyDescent="0.25">
      <c r="A108" t="str">
        <f>IF(SUM('A4'!S122:X122)=6,'Angaben KH-Standort'!$D$26,"")</f>
        <v/>
      </c>
      <c r="B108" t="str">
        <f>IF(SUM('A4'!S122:X122)=6,'Angaben KH-Standort'!$D$27,"")</f>
        <v/>
      </c>
      <c r="C108" t="str">
        <f>IF(SUM('A4'!S122:X122)=6,'Angaben KH-Standort'!$D$13,"")</f>
        <v/>
      </c>
      <c r="D108" t="str">
        <f>IF(SUM('A4'!S122:X122)=6,'A1'!$F$15,"")</f>
        <v/>
      </c>
      <c r="E108" t="str">
        <f>IF(SUM('A4'!S122:X122)=6,'A4'!C122,"")</f>
        <v/>
      </c>
      <c r="F108" t="str">
        <f>IF(SUM('A4'!S122:X122)=6,'A4'!D122,"")</f>
        <v/>
      </c>
      <c r="G108" t="str">
        <f>IF(SUM('A4'!S122:X122)=6,'A4'!E122,"")</f>
        <v/>
      </c>
      <c r="H108" t="str">
        <f>IF(SUM('A4'!S122:X122)=6,'A4'!F122,"")</f>
        <v/>
      </c>
      <c r="I108" t="str">
        <f>IF(SUM('A4'!S122:X122)=6,'A4'!G122,"")</f>
        <v/>
      </c>
      <c r="J108" t="str">
        <f>IF(SUM('A4'!S122:X122)=6,'A4'!H122,"")</f>
        <v/>
      </c>
    </row>
    <row r="109" spans="1:10" x14ac:dyDescent="0.25">
      <c r="A109" t="str">
        <f>IF(SUM('A4'!S123:X123)=6,'Angaben KH-Standort'!$D$26,"")</f>
        <v/>
      </c>
      <c r="B109" t="str">
        <f>IF(SUM('A4'!S123:X123)=6,'Angaben KH-Standort'!$D$27,"")</f>
        <v/>
      </c>
      <c r="C109" t="str">
        <f>IF(SUM('A4'!S123:X123)=6,'Angaben KH-Standort'!$D$13,"")</f>
        <v/>
      </c>
      <c r="D109" t="str">
        <f>IF(SUM('A4'!S123:X123)=6,'A1'!$F$15,"")</f>
        <v/>
      </c>
      <c r="E109" t="str">
        <f>IF(SUM('A4'!S123:X123)=6,'A4'!C123,"")</f>
        <v/>
      </c>
      <c r="F109" t="str">
        <f>IF(SUM('A4'!S123:X123)=6,'A4'!D123,"")</f>
        <v/>
      </c>
      <c r="G109" t="str">
        <f>IF(SUM('A4'!S123:X123)=6,'A4'!E123,"")</f>
        <v/>
      </c>
      <c r="H109" t="str">
        <f>IF(SUM('A4'!S123:X123)=6,'A4'!F123,"")</f>
        <v/>
      </c>
      <c r="I109" t="str">
        <f>IF(SUM('A4'!S123:X123)=6,'A4'!G123,"")</f>
        <v/>
      </c>
      <c r="J109" t="str">
        <f>IF(SUM('A4'!S123:X123)=6,'A4'!H123,"")</f>
        <v/>
      </c>
    </row>
    <row r="110" spans="1:10" x14ac:dyDescent="0.25">
      <c r="A110" t="str">
        <f>IF(SUM('A4'!S124:X124)=6,'Angaben KH-Standort'!$D$26,"")</f>
        <v/>
      </c>
      <c r="B110" t="str">
        <f>IF(SUM('A4'!S124:X124)=6,'Angaben KH-Standort'!$D$27,"")</f>
        <v/>
      </c>
      <c r="C110" t="str">
        <f>IF(SUM('A4'!S124:X124)=6,'Angaben KH-Standort'!$D$13,"")</f>
        <v/>
      </c>
      <c r="D110" t="str">
        <f>IF(SUM('A4'!S124:X124)=6,'A1'!$F$15,"")</f>
        <v/>
      </c>
      <c r="E110" t="str">
        <f>IF(SUM('A4'!S124:X124)=6,'A4'!C124,"")</f>
        <v/>
      </c>
      <c r="F110" t="str">
        <f>IF(SUM('A4'!S124:X124)=6,'A4'!D124,"")</f>
        <v/>
      </c>
      <c r="G110" t="str">
        <f>IF(SUM('A4'!S124:X124)=6,'A4'!E124,"")</f>
        <v/>
      </c>
      <c r="H110" t="str">
        <f>IF(SUM('A4'!S124:X124)=6,'A4'!F124,"")</f>
        <v/>
      </c>
      <c r="I110" t="str">
        <f>IF(SUM('A4'!S124:X124)=6,'A4'!G124,"")</f>
        <v/>
      </c>
      <c r="J110" t="str">
        <f>IF(SUM('A4'!S124:X124)=6,'A4'!H124,"")</f>
        <v/>
      </c>
    </row>
    <row r="111" spans="1:10" x14ac:dyDescent="0.25">
      <c r="A111" t="str">
        <f>IF(SUM('A4'!S125:X125)=6,'Angaben KH-Standort'!$D$26,"")</f>
        <v/>
      </c>
      <c r="B111" t="str">
        <f>IF(SUM('A4'!S125:X125)=6,'Angaben KH-Standort'!$D$27,"")</f>
        <v/>
      </c>
      <c r="C111" t="str">
        <f>IF(SUM('A4'!S125:X125)=6,'Angaben KH-Standort'!$D$13,"")</f>
        <v/>
      </c>
      <c r="D111" t="str">
        <f>IF(SUM('A4'!S125:X125)=6,'A1'!$F$15,"")</f>
        <v/>
      </c>
      <c r="E111" t="str">
        <f>IF(SUM('A4'!S125:X125)=6,'A4'!C125,"")</f>
        <v/>
      </c>
      <c r="F111" t="str">
        <f>IF(SUM('A4'!S125:X125)=6,'A4'!D125,"")</f>
        <v/>
      </c>
      <c r="G111" t="str">
        <f>IF(SUM('A4'!S125:X125)=6,'A4'!E125,"")</f>
        <v/>
      </c>
      <c r="H111" t="str">
        <f>IF(SUM('A4'!S125:X125)=6,'A4'!F125,"")</f>
        <v/>
      </c>
      <c r="I111" t="str">
        <f>IF(SUM('A4'!S125:X125)=6,'A4'!G125,"")</f>
        <v/>
      </c>
      <c r="J111" t="str">
        <f>IF(SUM('A4'!S125:X125)=6,'A4'!H125,"")</f>
        <v/>
      </c>
    </row>
    <row r="112" spans="1:10" x14ac:dyDescent="0.25">
      <c r="A112" t="str">
        <f>IF(SUM('A4'!S126:X126)=6,'Angaben KH-Standort'!$D$26,"")</f>
        <v/>
      </c>
      <c r="B112" t="str">
        <f>IF(SUM('A4'!S126:X126)=6,'Angaben KH-Standort'!$D$27,"")</f>
        <v/>
      </c>
      <c r="C112" t="str">
        <f>IF(SUM('A4'!S126:X126)=6,'Angaben KH-Standort'!$D$13,"")</f>
        <v/>
      </c>
      <c r="D112" t="str">
        <f>IF(SUM('A4'!S126:X126)=6,'A1'!$F$15,"")</f>
        <v/>
      </c>
      <c r="E112" t="str">
        <f>IF(SUM('A4'!S126:X126)=6,'A4'!C126,"")</f>
        <v/>
      </c>
      <c r="F112" t="str">
        <f>IF(SUM('A4'!S126:X126)=6,'A4'!D126,"")</f>
        <v/>
      </c>
      <c r="G112" t="str">
        <f>IF(SUM('A4'!S126:X126)=6,'A4'!E126,"")</f>
        <v/>
      </c>
      <c r="H112" t="str">
        <f>IF(SUM('A4'!S126:X126)=6,'A4'!F126,"")</f>
        <v/>
      </c>
      <c r="I112" t="str">
        <f>IF(SUM('A4'!S126:X126)=6,'A4'!G126,"")</f>
        <v/>
      </c>
      <c r="J112" t="str">
        <f>IF(SUM('A4'!S126:X126)=6,'A4'!H126,"")</f>
        <v/>
      </c>
    </row>
    <row r="113" spans="1:10" x14ac:dyDescent="0.25">
      <c r="A113" t="str">
        <f>IF(SUM('A4'!S127:X127)=6,'Angaben KH-Standort'!$D$26,"")</f>
        <v/>
      </c>
      <c r="B113" t="str">
        <f>IF(SUM('A4'!S127:X127)=6,'Angaben KH-Standort'!$D$27,"")</f>
        <v/>
      </c>
      <c r="C113" t="str">
        <f>IF(SUM('A4'!S127:X127)=6,'Angaben KH-Standort'!$D$13,"")</f>
        <v/>
      </c>
      <c r="D113" t="str">
        <f>IF(SUM('A4'!S127:X127)=6,'A1'!$F$15,"")</f>
        <v/>
      </c>
      <c r="E113" t="str">
        <f>IF(SUM('A4'!S127:X127)=6,'A4'!C127,"")</f>
        <v/>
      </c>
      <c r="F113" t="str">
        <f>IF(SUM('A4'!S127:X127)=6,'A4'!D127,"")</f>
        <v/>
      </c>
      <c r="G113" t="str">
        <f>IF(SUM('A4'!S127:X127)=6,'A4'!E127,"")</f>
        <v/>
      </c>
      <c r="H113" t="str">
        <f>IF(SUM('A4'!S127:X127)=6,'A4'!F127,"")</f>
        <v/>
      </c>
      <c r="I113" t="str">
        <f>IF(SUM('A4'!S127:X127)=6,'A4'!G127,"")</f>
        <v/>
      </c>
      <c r="J113" t="str">
        <f>IF(SUM('A4'!S127:X127)=6,'A4'!H127,"")</f>
        <v/>
      </c>
    </row>
    <row r="114" spans="1:10" x14ac:dyDescent="0.25">
      <c r="A114" t="str">
        <f>IF(SUM('A4'!S128:X128)=6,'Angaben KH-Standort'!$D$26,"")</f>
        <v/>
      </c>
      <c r="B114" t="str">
        <f>IF(SUM('A4'!S128:X128)=6,'Angaben KH-Standort'!$D$27,"")</f>
        <v/>
      </c>
      <c r="C114" t="str">
        <f>IF(SUM('A4'!S128:X128)=6,'Angaben KH-Standort'!$D$13,"")</f>
        <v/>
      </c>
      <c r="D114" t="str">
        <f>IF(SUM('A4'!S128:X128)=6,'A1'!$F$15,"")</f>
        <v/>
      </c>
      <c r="E114" t="str">
        <f>IF(SUM('A4'!S128:X128)=6,'A4'!C128,"")</f>
        <v/>
      </c>
      <c r="F114" t="str">
        <f>IF(SUM('A4'!S128:X128)=6,'A4'!D128,"")</f>
        <v/>
      </c>
      <c r="G114" t="str">
        <f>IF(SUM('A4'!S128:X128)=6,'A4'!E128,"")</f>
        <v/>
      </c>
      <c r="H114" t="str">
        <f>IF(SUM('A4'!S128:X128)=6,'A4'!F128,"")</f>
        <v/>
      </c>
      <c r="I114" t="str">
        <f>IF(SUM('A4'!S128:X128)=6,'A4'!G128,"")</f>
        <v/>
      </c>
      <c r="J114" t="str">
        <f>IF(SUM('A4'!S128:X128)=6,'A4'!H128,"")</f>
        <v/>
      </c>
    </row>
    <row r="115" spans="1:10" x14ac:dyDescent="0.25">
      <c r="A115" t="str">
        <f>IF(SUM('A4'!S129:X129)=6,'Angaben KH-Standort'!$D$26,"")</f>
        <v/>
      </c>
      <c r="B115" t="str">
        <f>IF(SUM('A4'!S129:X129)=6,'Angaben KH-Standort'!$D$27,"")</f>
        <v/>
      </c>
      <c r="C115" t="str">
        <f>IF(SUM('A4'!S129:X129)=6,'Angaben KH-Standort'!$D$13,"")</f>
        <v/>
      </c>
      <c r="D115" t="str">
        <f>IF(SUM('A4'!S129:X129)=6,'A1'!$F$15,"")</f>
        <v/>
      </c>
      <c r="E115" t="str">
        <f>IF(SUM('A4'!S129:X129)=6,'A4'!C129,"")</f>
        <v/>
      </c>
      <c r="F115" t="str">
        <f>IF(SUM('A4'!S129:X129)=6,'A4'!D129,"")</f>
        <v/>
      </c>
      <c r="G115" t="str">
        <f>IF(SUM('A4'!S129:X129)=6,'A4'!E129,"")</f>
        <v/>
      </c>
      <c r="H115" t="str">
        <f>IF(SUM('A4'!S129:X129)=6,'A4'!F129,"")</f>
        <v/>
      </c>
      <c r="I115" t="str">
        <f>IF(SUM('A4'!S129:X129)=6,'A4'!G129,"")</f>
        <v/>
      </c>
      <c r="J115" t="str">
        <f>IF(SUM('A4'!S129:X129)=6,'A4'!H129,"")</f>
        <v/>
      </c>
    </row>
    <row r="116" spans="1:10" x14ac:dyDescent="0.25">
      <c r="A116" t="str">
        <f>IF(SUM('A4'!S130:X130)=6,'Angaben KH-Standort'!$D$26,"")</f>
        <v/>
      </c>
      <c r="B116" t="str">
        <f>IF(SUM('A4'!S130:X130)=6,'Angaben KH-Standort'!$D$27,"")</f>
        <v/>
      </c>
      <c r="C116" t="str">
        <f>IF(SUM('A4'!S130:X130)=6,'Angaben KH-Standort'!$D$13,"")</f>
        <v/>
      </c>
      <c r="D116" t="str">
        <f>IF(SUM('A4'!S130:X130)=6,'A1'!$F$15,"")</f>
        <v/>
      </c>
      <c r="E116" t="str">
        <f>IF(SUM('A4'!S130:X130)=6,'A4'!C130,"")</f>
        <v/>
      </c>
      <c r="F116" t="str">
        <f>IF(SUM('A4'!S130:X130)=6,'A4'!D130,"")</f>
        <v/>
      </c>
      <c r="G116" t="str">
        <f>IF(SUM('A4'!S130:X130)=6,'A4'!E130,"")</f>
        <v/>
      </c>
      <c r="H116" t="str">
        <f>IF(SUM('A4'!S130:X130)=6,'A4'!F130,"")</f>
        <v/>
      </c>
      <c r="I116" t="str">
        <f>IF(SUM('A4'!S130:X130)=6,'A4'!G130,"")</f>
        <v/>
      </c>
      <c r="J116" t="str">
        <f>IF(SUM('A4'!S130:X130)=6,'A4'!H130,"")</f>
        <v/>
      </c>
    </row>
    <row r="117" spans="1:10" x14ac:dyDescent="0.25">
      <c r="A117" t="str">
        <f>IF(SUM('A4'!S131:X131)=6,'Angaben KH-Standort'!$D$26,"")</f>
        <v/>
      </c>
      <c r="B117" t="str">
        <f>IF(SUM('A4'!S131:X131)=6,'Angaben KH-Standort'!$D$27,"")</f>
        <v/>
      </c>
      <c r="C117" t="str">
        <f>IF(SUM('A4'!S131:X131)=6,'Angaben KH-Standort'!$D$13,"")</f>
        <v/>
      </c>
      <c r="D117" t="str">
        <f>IF(SUM('A4'!S131:X131)=6,'A1'!$F$15,"")</f>
        <v/>
      </c>
      <c r="E117" t="str">
        <f>IF(SUM('A4'!S131:X131)=6,'A4'!C131,"")</f>
        <v/>
      </c>
      <c r="F117" t="str">
        <f>IF(SUM('A4'!S131:X131)=6,'A4'!D131,"")</f>
        <v/>
      </c>
      <c r="G117" t="str">
        <f>IF(SUM('A4'!S131:X131)=6,'A4'!E131,"")</f>
        <v/>
      </c>
      <c r="H117" t="str">
        <f>IF(SUM('A4'!S131:X131)=6,'A4'!F131,"")</f>
        <v/>
      </c>
      <c r="I117" t="str">
        <f>IF(SUM('A4'!S131:X131)=6,'A4'!G131,"")</f>
        <v/>
      </c>
      <c r="J117" t="str">
        <f>IF(SUM('A4'!S131:X131)=6,'A4'!H131,"")</f>
        <v/>
      </c>
    </row>
    <row r="118" spans="1:10" x14ac:dyDescent="0.25">
      <c r="A118" t="str">
        <f>IF(SUM('A4'!S132:X132)=6,'Angaben KH-Standort'!$D$26,"")</f>
        <v/>
      </c>
      <c r="B118" t="str">
        <f>IF(SUM('A4'!S132:X132)=6,'Angaben KH-Standort'!$D$27,"")</f>
        <v/>
      </c>
      <c r="C118" t="str">
        <f>IF(SUM('A4'!S132:X132)=6,'Angaben KH-Standort'!$D$13,"")</f>
        <v/>
      </c>
      <c r="D118" t="str">
        <f>IF(SUM('A4'!S132:X132)=6,'A1'!$F$15,"")</f>
        <v/>
      </c>
      <c r="E118" t="str">
        <f>IF(SUM('A4'!S132:X132)=6,'A4'!C132,"")</f>
        <v/>
      </c>
      <c r="F118" t="str">
        <f>IF(SUM('A4'!S132:X132)=6,'A4'!D132,"")</f>
        <v/>
      </c>
      <c r="G118" t="str">
        <f>IF(SUM('A4'!S132:X132)=6,'A4'!E132,"")</f>
        <v/>
      </c>
      <c r="H118" t="str">
        <f>IF(SUM('A4'!S132:X132)=6,'A4'!F132,"")</f>
        <v/>
      </c>
      <c r="I118" t="str">
        <f>IF(SUM('A4'!S132:X132)=6,'A4'!G132,"")</f>
        <v/>
      </c>
      <c r="J118" t="str">
        <f>IF(SUM('A4'!S132:X132)=6,'A4'!H132,"")</f>
        <v/>
      </c>
    </row>
    <row r="119" spans="1:10" x14ac:dyDescent="0.25">
      <c r="A119" t="str">
        <f>IF(SUM('A4'!S133:X133)=6,'Angaben KH-Standort'!$D$26,"")</f>
        <v/>
      </c>
      <c r="B119" t="str">
        <f>IF(SUM('A4'!S133:X133)=6,'Angaben KH-Standort'!$D$27,"")</f>
        <v/>
      </c>
      <c r="C119" t="str">
        <f>IF(SUM('A4'!S133:X133)=6,'Angaben KH-Standort'!$D$13,"")</f>
        <v/>
      </c>
      <c r="D119" t="str">
        <f>IF(SUM('A4'!S133:X133)=6,'A1'!$F$15,"")</f>
        <v/>
      </c>
      <c r="E119" t="str">
        <f>IF(SUM('A4'!S133:X133)=6,'A4'!C133,"")</f>
        <v/>
      </c>
      <c r="F119" t="str">
        <f>IF(SUM('A4'!S133:X133)=6,'A4'!D133,"")</f>
        <v/>
      </c>
      <c r="G119" t="str">
        <f>IF(SUM('A4'!S133:X133)=6,'A4'!E133,"")</f>
        <v/>
      </c>
      <c r="H119" t="str">
        <f>IF(SUM('A4'!S133:X133)=6,'A4'!F133,"")</f>
        <v/>
      </c>
      <c r="I119" t="str">
        <f>IF(SUM('A4'!S133:X133)=6,'A4'!G133,"")</f>
        <v/>
      </c>
      <c r="J119" t="str">
        <f>IF(SUM('A4'!S133:X133)=6,'A4'!H133,"")</f>
        <v/>
      </c>
    </row>
    <row r="120" spans="1:10" x14ac:dyDescent="0.25">
      <c r="A120" t="str">
        <f>IF(SUM('A4'!S134:X134)=6,'Angaben KH-Standort'!$D$26,"")</f>
        <v/>
      </c>
      <c r="B120" t="str">
        <f>IF(SUM('A4'!S134:X134)=6,'Angaben KH-Standort'!$D$27,"")</f>
        <v/>
      </c>
      <c r="C120" t="str">
        <f>IF(SUM('A4'!S134:X134)=6,'Angaben KH-Standort'!$D$13,"")</f>
        <v/>
      </c>
      <c r="D120" t="str">
        <f>IF(SUM('A4'!S134:X134)=6,'A1'!$F$15,"")</f>
        <v/>
      </c>
      <c r="E120" t="str">
        <f>IF(SUM('A4'!S134:X134)=6,'A4'!C134,"")</f>
        <v/>
      </c>
      <c r="F120" t="str">
        <f>IF(SUM('A4'!S134:X134)=6,'A4'!D134,"")</f>
        <v/>
      </c>
      <c r="G120" t="str">
        <f>IF(SUM('A4'!S134:X134)=6,'A4'!E134,"")</f>
        <v/>
      </c>
      <c r="H120" t="str">
        <f>IF(SUM('A4'!S134:X134)=6,'A4'!F134,"")</f>
        <v/>
      </c>
      <c r="I120" t="str">
        <f>IF(SUM('A4'!S134:X134)=6,'A4'!G134,"")</f>
        <v/>
      </c>
      <c r="J120" t="str">
        <f>IF(SUM('A4'!S134:X134)=6,'A4'!H134,"")</f>
        <v/>
      </c>
    </row>
    <row r="121" spans="1:10" x14ac:dyDescent="0.25">
      <c r="A121" t="str">
        <f>IF(SUM('A4'!S135:X135)=6,'Angaben KH-Standort'!$D$26,"")</f>
        <v/>
      </c>
      <c r="B121" t="str">
        <f>IF(SUM('A4'!S135:X135)=6,'Angaben KH-Standort'!$D$27,"")</f>
        <v/>
      </c>
      <c r="C121" t="str">
        <f>IF(SUM('A4'!S135:X135)=6,'Angaben KH-Standort'!$D$13,"")</f>
        <v/>
      </c>
      <c r="D121" t="str">
        <f>IF(SUM('A4'!S135:X135)=6,'A1'!$F$15,"")</f>
        <v/>
      </c>
      <c r="E121" t="str">
        <f>IF(SUM('A4'!S135:X135)=6,'A4'!C135,"")</f>
        <v/>
      </c>
      <c r="F121" t="str">
        <f>IF(SUM('A4'!S135:X135)=6,'A4'!D135,"")</f>
        <v/>
      </c>
      <c r="G121" t="str">
        <f>IF(SUM('A4'!S135:X135)=6,'A4'!E135,"")</f>
        <v/>
      </c>
      <c r="H121" t="str">
        <f>IF(SUM('A4'!S135:X135)=6,'A4'!F135,"")</f>
        <v/>
      </c>
      <c r="I121" t="str">
        <f>IF(SUM('A4'!S135:X135)=6,'A4'!G135,"")</f>
        <v/>
      </c>
      <c r="J121" t="str">
        <f>IF(SUM('A4'!S135:X135)=6,'A4'!H135,"")</f>
        <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M121"/>
  <sheetViews>
    <sheetView zoomScale="85" zoomScaleNormal="85" workbookViewId="0">
      <selection activeCell="M121" sqref="M121"/>
    </sheetView>
  </sheetViews>
  <sheetFormatPr baseColWidth="10" defaultRowHeight="15" x14ac:dyDescent="0.25"/>
  <cols>
    <col min="1" max="1" width="32" bestFit="1" customWidth="1"/>
    <col min="5" max="5" width="27.140625" bestFit="1" customWidth="1"/>
    <col min="7" max="12" width="12.42578125" customWidth="1"/>
  </cols>
  <sheetData>
    <row r="1" spans="1:13" x14ac:dyDescent="0.25">
      <c r="A1" t="s">
        <v>152</v>
      </c>
      <c r="B1" t="s">
        <v>153</v>
      </c>
      <c r="C1" t="s">
        <v>154</v>
      </c>
      <c r="D1" t="s">
        <v>155</v>
      </c>
      <c r="E1" t="s">
        <v>156</v>
      </c>
      <c r="F1" t="s">
        <v>160</v>
      </c>
      <c r="G1" t="s">
        <v>170</v>
      </c>
      <c r="H1" t="s">
        <v>171</v>
      </c>
      <c r="I1" t="s">
        <v>172</v>
      </c>
      <c r="J1" t="s">
        <v>173</v>
      </c>
      <c r="K1" t="s">
        <v>174</v>
      </c>
      <c r="L1" t="s">
        <v>167</v>
      </c>
      <c r="M1" t="s">
        <v>175</v>
      </c>
    </row>
    <row r="2" spans="1:13" x14ac:dyDescent="0.25">
      <c r="A2" t="str">
        <f>IF(SUM('A5.1'!X16:AF16)=9,'Angaben KH-Standort'!$D$26,"")</f>
        <v/>
      </c>
      <c r="B2" t="str">
        <f>IF(SUM('A5.1'!X16:AF16)=9,'Angaben KH-Standort'!$D$27,"")</f>
        <v/>
      </c>
      <c r="C2" t="str">
        <f>IF(SUM('A5.1'!X16:AF16)=9,'Angaben KH-Standort'!$D$13,"")</f>
        <v/>
      </c>
      <c r="D2" t="str">
        <f>IF(SUM('A5.1'!X16:AF16)=9,'A1'!$F$15,"")</f>
        <v/>
      </c>
      <c r="E2" t="str">
        <f>IF(SUM('A5.1'!X16:AF16)=9,'A5.1'!C16,"")</f>
        <v/>
      </c>
      <c r="F2" t="str">
        <f>IF(SUM('A5.1'!X16:AF16)=9,'A5.1'!D16,"")</f>
        <v/>
      </c>
      <c r="G2" t="str">
        <f>IF(SUM('A5.1'!X16:AF16)=9,'A5.1'!E16,"")</f>
        <v/>
      </c>
      <c r="H2" t="str">
        <f>IF(SUM('A5.1'!X16:AF16)=9,'A5.1'!F16,"")</f>
        <v/>
      </c>
      <c r="I2" t="str">
        <f>IF(SUM('A5.1'!X16:AF16)=9,'A5.1'!G16,"")</f>
        <v/>
      </c>
      <c r="J2" t="str">
        <f>IF(SUM('A5.1'!X16:AF16)=9,'A5.1'!H16,"")</f>
        <v/>
      </c>
      <c r="K2" t="str">
        <f>IF(SUM('A5.1'!X16:AF16)=9,'A5.1'!I16,"")</f>
        <v/>
      </c>
      <c r="L2" s="29" t="str">
        <f>IF(SUM('A5.1'!X16:AF16)=9,'A5.1'!J16,"")</f>
        <v/>
      </c>
      <c r="M2" t="str">
        <f>IF(SUM('A5.1'!X16:AF16)=9,'A5.1'!K16,"")</f>
        <v/>
      </c>
    </row>
    <row r="3" spans="1:13" x14ac:dyDescent="0.25">
      <c r="A3" t="str">
        <f>IF(SUM('A5.1'!X17:AF17)=9,'Angaben KH-Standort'!$D$26,"")</f>
        <v/>
      </c>
      <c r="B3" t="str">
        <f>IF(SUM('A5.1'!X17:AF17)=9,'Angaben KH-Standort'!$D$27,"")</f>
        <v/>
      </c>
      <c r="C3" t="str">
        <f>IF(SUM('A5.1'!X17:AF17)=9,'Angaben KH-Standort'!$D$13,"")</f>
        <v/>
      </c>
      <c r="D3" t="str">
        <f>IF(SUM('A5.1'!X17:AF17)=9,'A1'!$F$15,"")</f>
        <v/>
      </c>
      <c r="E3" t="str">
        <f>IF(SUM('A5.1'!X17:AF17)=9,'A5.1'!C17,"")</f>
        <v/>
      </c>
      <c r="F3" t="str">
        <f>IF(SUM('A5.1'!X17:AF17)=9,'A5.1'!D17,"")</f>
        <v/>
      </c>
      <c r="G3" t="str">
        <f>IF(SUM('A5.1'!X17:AF17)=9,'A5.1'!E17,"")</f>
        <v/>
      </c>
      <c r="H3" t="str">
        <f>IF(SUM('A5.1'!X17:AF17)=9,'A5.1'!F17,"")</f>
        <v/>
      </c>
      <c r="I3" t="str">
        <f>IF(SUM('A5.1'!X17:AF17)=9,'A5.1'!G17,"")</f>
        <v/>
      </c>
      <c r="J3" t="str">
        <f>IF(SUM('A5.1'!X17:AF17)=9,'A5.1'!H17,"")</f>
        <v/>
      </c>
      <c r="K3" t="str">
        <f>IF(SUM('A5.1'!X17:AF17)=9,'A5.1'!I17,"")</f>
        <v/>
      </c>
      <c r="L3" s="29" t="str">
        <f>IF(SUM('A5.1'!X17:AF17)=9,'A5.1'!J17,"")</f>
        <v/>
      </c>
      <c r="M3" t="str">
        <f>IF(SUM('A5.1'!X17:AF17)=9,'A5.1'!K17,"")</f>
        <v/>
      </c>
    </row>
    <row r="4" spans="1:13" x14ac:dyDescent="0.25">
      <c r="A4" t="str">
        <f>IF(SUM('A5.1'!X18:AF18)=9,'Angaben KH-Standort'!$D$26,"")</f>
        <v/>
      </c>
      <c r="B4" t="str">
        <f>IF(SUM('A5.1'!X18:AF18)=9,'Angaben KH-Standort'!$D$27,"")</f>
        <v/>
      </c>
      <c r="C4" t="str">
        <f>IF(SUM('A5.1'!X18:AF18)=9,'Angaben KH-Standort'!$D$13,"")</f>
        <v/>
      </c>
      <c r="D4" t="str">
        <f>IF(SUM('A5.1'!X18:AF18)=9,'A1'!$F$15,"")</f>
        <v/>
      </c>
      <c r="E4" t="str">
        <f>IF(SUM('A5.1'!X18:AF18)=9,'A5.1'!C18,"")</f>
        <v/>
      </c>
      <c r="F4" t="str">
        <f>IF(SUM('A5.1'!X18:AF18)=9,'A5.1'!D18,"")</f>
        <v/>
      </c>
      <c r="G4" t="str">
        <f>IF(SUM('A5.1'!X18:AF18)=9,'A5.1'!E18,"")</f>
        <v/>
      </c>
      <c r="H4" t="str">
        <f>IF(SUM('A5.1'!X18:AF18)=9,'A5.1'!F18,"")</f>
        <v/>
      </c>
      <c r="I4" t="str">
        <f>IF(SUM('A5.1'!X18:AF18)=9,'A5.1'!G18,"")</f>
        <v/>
      </c>
      <c r="J4" t="str">
        <f>IF(SUM('A5.1'!X18:AF18)=9,'A5.1'!H18,"")</f>
        <v/>
      </c>
      <c r="K4" t="str">
        <f>IF(SUM('A5.1'!X18:AF18)=9,'A5.1'!I18,"")</f>
        <v/>
      </c>
      <c r="L4" s="29" t="str">
        <f>IF(SUM('A5.1'!X18:AF18)=9,'A5.1'!J18,"")</f>
        <v/>
      </c>
      <c r="M4" t="str">
        <f>IF(SUM('A5.1'!X18:AF18)=9,'A5.1'!K18,"")</f>
        <v/>
      </c>
    </row>
    <row r="5" spans="1:13" x14ac:dyDescent="0.25">
      <c r="A5" t="str">
        <f>IF(SUM('A5.1'!X19:AF19)=9,'Angaben KH-Standort'!$D$26,"")</f>
        <v/>
      </c>
      <c r="B5" t="str">
        <f>IF(SUM('A5.1'!X19:AF19)=9,'Angaben KH-Standort'!$D$27,"")</f>
        <v/>
      </c>
      <c r="C5" t="str">
        <f>IF(SUM('A5.1'!X19:AF19)=9,'Angaben KH-Standort'!$D$13,"")</f>
        <v/>
      </c>
      <c r="D5" t="str">
        <f>IF(SUM('A5.1'!X19:AF19)=9,'A1'!$F$15,"")</f>
        <v/>
      </c>
      <c r="E5" t="str">
        <f>IF(SUM('A5.1'!X19:AF19)=9,'A5.1'!C19,"")</f>
        <v/>
      </c>
      <c r="F5" t="str">
        <f>IF(SUM('A5.1'!X19:AF19)=9,'A5.1'!D19,"")</f>
        <v/>
      </c>
      <c r="G5" t="str">
        <f>IF(SUM('A5.1'!X19:AF19)=9,'A5.1'!E19,"")</f>
        <v/>
      </c>
      <c r="H5" t="str">
        <f>IF(SUM('A5.1'!X19:AF19)=9,'A5.1'!F19,"")</f>
        <v/>
      </c>
      <c r="I5" t="str">
        <f>IF(SUM('A5.1'!X19:AF19)=9,'A5.1'!G19,"")</f>
        <v/>
      </c>
      <c r="J5" t="str">
        <f>IF(SUM('A5.1'!X19:AF19)=9,'A5.1'!H19,"")</f>
        <v/>
      </c>
      <c r="K5" t="str">
        <f>IF(SUM('A5.1'!X19:AF19)=9,'A5.1'!I19,"")</f>
        <v/>
      </c>
      <c r="L5" s="29" t="str">
        <f>IF(SUM('A5.1'!X19:AF19)=9,'A5.1'!J19,"")</f>
        <v/>
      </c>
      <c r="M5" t="str">
        <f>IF(SUM('A5.1'!X19:AF19)=9,'A5.1'!K19,"")</f>
        <v/>
      </c>
    </row>
    <row r="6" spans="1:13" x14ac:dyDescent="0.25">
      <c r="A6" t="str">
        <f>IF(SUM('A5.1'!X20:AF20)=9,'Angaben KH-Standort'!$D$26,"")</f>
        <v/>
      </c>
      <c r="B6" t="str">
        <f>IF(SUM('A5.1'!X20:AF20)=9,'Angaben KH-Standort'!$D$27,"")</f>
        <v/>
      </c>
      <c r="C6" t="str">
        <f>IF(SUM('A5.1'!X20:AF20)=9,'Angaben KH-Standort'!$D$13,"")</f>
        <v/>
      </c>
      <c r="D6" t="str">
        <f>IF(SUM('A5.1'!X20:AF20)=9,'A1'!$F$15,"")</f>
        <v/>
      </c>
      <c r="E6" t="str">
        <f>IF(SUM('A5.1'!X20:AF20)=9,'A5.1'!C20,"")</f>
        <v/>
      </c>
      <c r="F6" t="str">
        <f>IF(SUM('A5.1'!X20:AF20)=9,'A5.1'!D20,"")</f>
        <v/>
      </c>
      <c r="G6" t="str">
        <f>IF(SUM('A5.1'!X20:AF20)=9,'A5.1'!E20,"")</f>
        <v/>
      </c>
      <c r="H6" t="str">
        <f>IF(SUM('A5.1'!X20:AF20)=9,'A5.1'!F20,"")</f>
        <v/>
      </c>
      <c r="I6" t="str">
        <f>IF(SUM('A5.1'!X20:AF20)=9,'A5.1'!G20,"")</f>
        <v/>
      </c>
      <c r="J6" t="str">
        <f>IF(SUM('A5.1'!X20:AF20)=9,'A5.1'!H20,"")</f>
        <v/>
      </c>
      <c r="K6" t="str">
        <f>IF(SUM('A5.1'!X20:AF20)=9,'A5.1'!I20,"")</f>
        <v/>
      </c>
      <c r="L6" s="29" t="str">
        <f>IF(SUM('A5.1'!X20:AF20)=9,'A5.1'!J20,"")</f>
        <v/>
      </c>
      <c r="M6" t="str">
        <f>IF(SUM('A5.1'!X20:AF20)=9,'A5.1'!K20,"")</f>
        <v/>
      </c>
    </row>
    <row r="7" spans="1:13" x14ac:dyDescent="0.25">
      <c r="A7" t="str">
        <f>IF(SUM('A5.1'!X21:AF21)=9,'Angaben KH-Standort'!$D$26,"")</f>
        <v/>
      </c>
      <c r="B7" t="str">
        <f>IF(SUM('A5.1'!X21:AF21)=9,'Angaben KH-Standort'!$D$27,"")</f>
        <v/>
      </c>
      <c r="C7" t="str">
        <f>IF(SUM('A5.1'!X21:AF21)=9,'Angaben KH-Standort'!$D$13,"")</f>
        <v/>
      </c>
      <c r="D7" t="str">
        <f>IF(SUM('A5.1'!X21:AF21)=9,'A1'!$F$15,"")</f>
        <v/>
      </c>
      <c r="E7" t="str">
        <f>IF(SUM('A5.1'!X21:AF21)=9,'A5.1'!C21,"")</f>
        <v/>
      </c>
      <c r="F7" t="str">
        <f>IF(SUM('A5.1'!X21:AF21)=9,'A5.1'!D21,"")</f>
        <v/>
      </c>
      <c r="G7" t="str">
        <f>IF(SUM('A5.1'!X21:AF21)=9,'A5.1'!E21,"")</f>
        <v/>
      </c>
      <c r="H7" t="str">
        <f>IF(SUM('A5.1'!X21:AF21)=9,'A5.1'!F21,"")</f>
        <v/>
      </c>
      <c r="I7" t="str">
        <f>IF(SUM('A5.1'!X21:AF21)=9,'A5.1'!G21,"")</f>
        <v/>
      </c>
      <c r="J7" t="str">
        <f>IF(SUM('A5.1'!X21:AF21)=9,'A5.1'!H21,"")</f>
        <v/>
      </c>
      <c r="K7" t="str">
        <f>IF(SUM('A5.1'!X21:AF21)=9,'A5.1'!I21,"")</f>
        <v/>
      </c>
      <c r="L7" s="29" t="str">
        <f>IF(SUM('A5.1'!X21:AF21)=9,'A5.1'!J21,"")</f>
        <v/>
      </c>
      <c r="M7" t="str">
        <f>IF(SUM('A5.1'!X21:AF21)=9,'A5.1'!K21,"")</f>
        <v/>
      </c>
    </row>
    <row r="8" spans="1:13" x14ac:dyDescent="0.25">
      <c r="A8" t="str">
        <f>IF(SUM('A5.1'!X22:AF22)=9,'Angaben KH-Standort'!$D$26,"")</f>
        <v/>
      </c>
      <c r="B8" t="str">
        <f>IF(SUM('A5.1'!X22:AF22)=9,'Angaben KH-Standort'!$D$27,"")</f>
        <v/>
      </c>
      <c r="C8" t="str">
        <f>IF(SUM('A5.1'!X22:AF22)=9,'Angaben KH-Standort'!$D$13,"")</f>
        <v/>
      </c>
      <c r="D8" t="str">
        <f>IF(SUM('A5.1'!X22:AF22)=9,'A1'!$F$15,"")</f>
        <v/>
      </c>
      <c r="E8" t="str">
        <f>IF(SUM('A5.1'!X22:AF22)=9,'A5.1'!C22,"")</f>
        <v/>
      </c>
      <c r="F8" t="str">
        <f>IF(SUM('A5.1'!X22:AF22)=9,'A5.1'!D22,"")</f>
        <v/>
      </c>
      <c r="G8" t="str">
        <f>IF(SUM('A5.1'!X22:AF22)=9,'A5.1'!E22,"")</f>
        <v/>
      </c>
      <c r="H8" t="str">
        <f>IF(SUM('A5.1'!X22:AF22)=9,'A5.1'!F22,"")</f>
        <v/>
      </c>
      <c r="I8" t="str">
        <f>IF(SUM('A5.1'!X22:AF22)=9,'A5.1'!G22,"")</f>
        <v/>
      </c>
      <c r="J8" t="str">
        <f>IF(SUM('A5.1'!X22:AF22)=9,'A5.1'!H22,"")</f>
        <v/>
      </c>
      <c r="K8" t="str">
        <f>IF(SUM('A5.1'!X22:AF22)=9,'A5.1'!I22,"")</f>
        <v/>
      </c>
      <c r="L8" s="29" t="str">
        <f>IF(SUM('A5.1'!X22:AF22)=9,'A5.1'!J22,"")</f>
        <v/>
      </c>
      <c r="M8" t="str">
        <f>IF(SUM('A5.1'!X22:AF22)=9,'A5.1'!K22,"")</f>
        <v/>
      </c>
    </row>
    <row r="9" spans="1:13" x14ac:dyDescent="0.25">
      <c r="A9" t="str">
        <f>IF(SUM('A5.1'!X23:AF23)=9,'Angaben KH-Standort'!$D$26,"")</f>
        <v/>
      </c>
      <c r="B9" t="str">
        <f>IF(SUM('A5.1'!X23:AF23)=9,'Angaben KH-Standort'!$D$27,"")</f>
        <v/>
      </c>
      <c r="C9" t="str">
        <f>IF(SUM('A5.1'!X23:AF23)=9,'Angaben KH-Standort'!$D$13,"")</f>
        <v/>
      </c>
      <c r="D9" t="str">
        <f>IF(SUM('A5.1'!X23:AF23)=9,'A1'!$F$15,"")</f>
        <v/>
      </c>
      <c r="E9" t="str">
        <f>IF(SUM('A5.1'!X23:AF23)=9,'A5.1'!C23,"")</f>
        <v/>
      </c>
      <c r="F9" t="str">
        <f>IF(SUM('A5.1'!X23:AF23)=9,'A5.1'!D23,"")</f>
        <v/>
      </c>
      <c r="G9" t="str">
        <f>IF(SUM('A5.1'!X23:AF23)=9,'A5.1'!E23,"")</f>
        <v/>
      </c>
      <c r="H9" t="str">
        <f>IF(SUM('A5.1'!X23:AF23)=9,'A5.1'!F23,"")</f>
        <v/>
      </c>
      <c r="I9" t="str">
        <f>IF(SUM('A5.1'!X23:AF23)=9,'A5.1'!G23,"")</f>
        <v/>
      </c>
      <c r="J9" t="str">
        <f>IF(SUM('A5.1'!X23:AF23)=9,'A5.1'!H23,"")</f>
        <v/>
      </c>
      <c r="K9" t="str">
        <f>IF(SUM('A5.1'!X23:AF23)=9,'A5.1'!I23,"")</f>
        <v/>
      </c>
      <c r="L9" s="29" t="str">
        <f>IF(SUM('A5.1'!X23:AF23)=9,'A5.1'!J23,"")</f>
        <v/>
      </c>
      <c r="M9" t="str">
        <f>IF(SUM('A5.1'!X23:AF23)=9,'A5.1'!K23,"")</f>
        <v/>
      </c>
    </row>
    <row r="10" spans="1:13" x14ac:dyDescent="0.25">
      <c r="A10" t="str">
        <f>IF(SUM('A5.1'!X24:AF24)=9,'Angaben KH-Standort'!$D$26,"")</f>
        <v/>
      </c>
      <c r="B10" t="str">
        <f>IF(SUM('A5.1'!X24:AF24)=9,'Angaben KH-Standort'!$D$27,"")</f>
        <v/>
      </c>
      <c r="C10" t="str">
        <f>IF(SUM('A5.1'!X24:AF24)=9,'Angaben KH-Standort'!$D$13,"")</f>
        <v/>
      </c>
      <c r="D10" t="str">
        <f>IF(SUM('A5.1'!X24:AF24)=9,'A1'!$F$15,"")</f>
        <v/>
      </c>
      <c r="E10" t="str">
        <f>IF(SUM('A5.1'!X24:AF24)=9,'A5.1'!C24,"")</f>
        <v/>
      </c>
      <c r="F10" t="str">
        <f>IF(SUM('A5.1'!X24:AF24)=9,'A5.1'!D24,"")</f>
        <v/>
      </c>
      <c r="G10" t="str">
        <f>IF(SUM('A5.1'!X24:AF24)=9,'A5.1'!E24,"")</f>
        <v/>
      </c>
      <c r="H10" t="str">
        <f>IF(SUM('A5.1'!X24:AF24)=9,'A5.1'!F24,"")</f>
        <v/>
      </c>
      <c r="I10" t="str">
        <f>IF(SUM('A5.1'!X24:AF24)=9,'A5.1'!G24,"")</f>
        <v/>
      </c>
      <c r="J10" t="str">
        <f>IF(SUM('A5.1'!X24:AF24)=9,'A5.1'!H24,"")</f>
        <v/>
      </c>
      <c r="K10" t="str">
        <f>IF(SUM('A5.1'!X24:AF24)=9,'A5.1'!I24,"")</f>
        <v/>
      </c>
      <c r="L10" s="29" t="str">
        <f>IF(SUM('A5.1'!X24:AF24)=9,'A5.1'!J24,"")</f>
        <v/>
      </c>
      <c r="M10" t="str">
        <f>IF(SUM('A5.1'!X24:AF24)=9,'A5.1'!K24,"")</f>
        <v/>
      </c>
    </row>
    <row r="11" spans="1:13" x14ac:dyDescent="0.25">
      <c r="A11" t="str">
        <f>IF(SUM('A5.1'!X25:AF25)=9,'Angaben KH-Standort'!$D$26,"")</f>
        <v/>
      </c>
      <c r="B11" t="str">
        <f>IF(SUM('A5.1'!X25:AF25)=9,'Angaben KH-Standort'!$D$27,"")</f>
        <v/>
      </c>
      <c r="C11" t="str">
        <f>IF(SUM('A5.1'!X25:AF25)=9,'Angaben KH-Standort'!$D$13,"")</f>
        <v/>
      </c>
      <c r="D11" t="str">
        <f>IF(SUM('A5.1'!X25:AF25)=9,'A1'!$F$15,"")</f>
        <v/>
      </c>
      <c r="E11" t="str">
        <f>IF(SUM('A5.1'!X25:AF25)=9,'A5.1'!C25,"")</f>
        <v/>
      </c>
      <c r="F11" t="str">
        <f>IF(SUM('A5.1'!X25:AF25)=9,'A5.1'!D25,"")</f>
        <v/>
      </c>
      <c r="G11" t="str">
        <f>IF(SUM('A5.1'!X25:AF25)=9,'A5.1'!E25,"")</f>
        <v/>
      </c>
      <c r="H11" t="str">
        <f>IF(SUM('A5.1'!X25:AF25)=9,'A5.1'!F25,"")</f>
        <v/>
      </c>
      <c r="I11" t="str">
        <f>IF(SUM('A5.1'!X25:AF25)=9,'A5.1'!G25,"")</f>
        <v/>
      </c>
      <c r="J11" t="str">
        <f>IF(SUM('A5.1'!X25:AF25)=9,'A5.1'!H25,"")</f>
        <v/>
      </c>
      <c r="K11" t="str">
        <f>IF(SUM('A5.1'!X25:AF25)=9,'A5.1'!I25,"")</f>
        <v/>
      </c>
      <c r="L11" s="29" t="str">
        <f>IF(SUM('A5.1'!X25:AF25)=9,'A5.1'!J25,"")</f>
        <v/>
      </c>
      <c r="M11" t="str">
        <f>IF(SUM('A5.1'!X25:AF25)=9,'A5.1'!K25,"")</f>
        <v/>
      </c>
    </row>
    <row r="12" spans="1:13" x14ac:dyDescent="0.25">
      <c r="A12" t="str">
        <f>IF(SUM('A5.1'!X26:AF26)=9,'Angaben KH-Standort'!$D$26,"")</f>
        <v/>
      </c>
      <c r="B12" t="str">
        <f>IF(SUM('A5.1'!X26:AF26)=9,'Angaben KH-Standort'!$D$27,"")</f>
        <v/>
      </c>
      <c r="C12" t="str">
        <f>IF(SUM('A5.1'!X26:AF26)=9,'Angaben KH-Standort'!$D$13,"")</f>
        <v/>
      </c>
      <c r="D12" t="str">
        <f>IF(SUM('A5.1'!X26:AF26)=9,'A1'!$F$15,"")</f>
        <v/>
      </c>
      <c r="E12" t="str">
        <f>IF(SUM('A5.1'!X26:AF26)=9,'A5.1'!C26,"")</f>
        <v/>
      </c>
      <c r="F12" t="str">
        <f>IF(SUM('A5.1'!X26:AF26)=9,'A5.1'!D26,"")</f>
        <v/>
      </c>
      <c r="G12" t="str">
        <f>IF(SUM('A5.1'!X26:AF26)=9,'A5.1'!E26,"")</f>
        <v/>
      </c>
      <c r="H12" t="str">
        <f>IF(SUM('A5.1'!X26:AF26)=9,'A5.1'!F26,"")</f>
        <v/>
      </c>
      <c r="I12" t="str">
        <f>IF(SUM('A5.1'!X26:AF26)=9,'A5.1'!G26,"")</f>
        <v/>
      </c>
      <c r="J12" t="str">
        <f>IF(SUM('A5.1'!X26:AF26)=9,'A5.1'!H26,"")</f>
        <v/>
      </c>
      <c r="K12" t="str">
        <f>IF(SUM('A5.1'!X26:AF26)=9,'A5.1'!I26,"")</f>
        <v/>
      </c>
      <c r="L12" s="29" t="str">
        <f>IF(SUM('A5.1'!X26:AF26)=9,'A5.1'!J26,"")</f>
        <v/>
      </c>
      <c r="M12" t="str">
        <f>IF(SUM('A5.1'!X26:AF26)=9,'A5.1'!K26,"")</f>
        <v/>
      </c>
    </row>
    <row r="13" spans="1:13" x14ac:dyDescent="0.25">
      <c r="A13" t="str">
        <f>IF(SUM('A5.1'!X27:AF27)=9,'Angaben KH-Standort'!$D$26,"")</f>
        <v/>
      </c>
      <c r="B13" t="str">
        <f>IF(SUM('A5.1'!X27:AF27)=9,'Angaben KH-Standort'!$D$27,"")</f>
        <v/>
      </c>
      <c r="C13" t="str">
        <f>IF(SUM('A5.1'!X27:AF27)=9,'Angaben KH-Standort'!$D$13,"")</f>
        <v/>
      </c>
      <c r="D13" t="str">
        <f>IF(SUM('A5.1'!X27:AF27)=9,'A1'!$F$15,"")</f>
        <v/>
      </c>
      <c r="E13" t="str">
        <f>IF(SUM('A5.1'!X27:AF27)=9,'A5.1'!C27,"")</f>
        <v/>
      </c>
      <c r="F13" t="str">
        <f>IF(SUM('A5.1'!X27:AF27)=9,'A5.1'!D27,"")</f>
        <v/>
      </c>
      <c r="G13" t="str">
        <f>IF(SUM('A5.1'!X27:AF27)=9,'A5.1'!E27,"")</f>
        <v/>
      </c>
      <c r="H13" t="str">
        <f>IF(SUM('A5.1'!X27:AF27)=9,'A5.1'!F27,"")</f>
        <v/>
      </c>
      <c r="I13" t="str">
        <f>IF(SUM('A5.1'!X27:AF27)=9,'A5.1'!G27,"")</f>
        <v/>
      </c>
      <c r="J13" t="str">
        <f>IF(SUM('A5.1'!X27:AF27)=9,'A5.1'!H27,"")</f>
        <v/>
      </c>
      <c r="K13" t="str">
        <f>IF(SUM('A5.1'!X27:AF27)=9,'A5.1'!I27,"")</f>
        <v/>
      </c>
      <c r="L13" s="29" t="str">
        <f>IF(SUM('A5.1'!X27:AF27)=9,'A5.1'!J27,"")</f>
        <v/>
      </c>
      <c r="M13" t="str">
        <f>IF(SUM('A5.1'!X27:AF27)=9,'A5.1'!K27,"")</f>
        <v/>
      </c>
    </row>
    <row r="14" spans="1:13" x14ac:dyDescent="0.25">
      <c r="A14" t="str">
        <f>IF(SUM('A5.1'!X28:AF28)=9,'Angaben KH-Standort'!$D$26,"")</f>
        <v/>
      </c>
      <c r="B14" t="str">
        <f>IF(SUM('A5.1'!X28:AF28)=9,'Angaben KH-Standort'!$D$27,"")</f>
        <v/>
      </c>
      <c r="C14" t="str">
        <f>IF(SUM('A5.1'!X28:AF28)=9,'Angaben KH-Standort'!$D$13,"")</f>
        <v/>
      </c>
      <c r="D14" t="str">
        <f>IF(SUM('A5.1'!X28:AF28)=9,'A1'!$F$15,"")</f>
        <v/>
      </c>
      <c r="E14" t="str">
        <f>IF(SUM('A5.1'!X28:AF28)=9,'A5.1'!C28,"")</f>
        <v/>
      </c>
      <c r="F14" t="str">
        <f>IF(SUM('A5.1'!X28:AF28)=9,'A5.1'!D28,"")</f>
        <v/>
      </c>
      <c r="G14" t="str">
        <f>IF(SUM('A5.1'!X28:AF28)=9,'A5.1'!E28,"")</f>
        <v/>
      </c>
      <c r="H14" t="str">
        <f>IF(SUM('A5.1'!X28:AF28)=9,'A5.1'!F28,"")</f>
        <v/>
      </c>
      <c r="I14" t="str">
        <f>IF(SUM('A5.1'!X28:AF28)=9,'A5.1'!G28,"")</f>
        <v/>
      </c>
      <c r="J14" t="str">
        <f>IF(SUM('A5.1'!X28:AF28)=9,'A5.1'!H28,"")</f>
        <v/>
      </c>
      <c r="K14" t="str">
        <f>IF(SUM('A5.1'!X28:AF28)=9,'A5.1'!I28,"")</f>
        <v/>
      </c>
      <c r="L14" s="29" t="str">
        <f>IF(SUM('A5.1'!X28:AF28)=9,'A5.1'!J28,"")</f>
        <v/>
      </c>
      <c r="M14" t="str">
        <f>IF(SUM('A5.1'!X28:AF28)=9,'A5.1'!K28,"")</f>
        <v/>
      </c>
    </row>
    <row r="15" spans="1:13" x14ac:dyDescent="0.25">
      <c r="A15" t="str">
        <f>IF(SUM('A5.1'!X29:AF29)=9,'Angaben KH-Standort'!$D$26,"")</f>
        <v/>
      </c>
      <c r="B15" t="str">
        <f>IF(SUM('A5.1'!X29:AF29)=9,'Angaben KH-Standort'!$D$27,"")</f>
        <v/>
      </c>
      <c r="C15" t="str">
        <f>IF(SUM('A5.1'!X29:AF29)=9,'Angaben KH-Standort'!$D$13,"")</f>
        <v/>
      </c>
      <c r="D15" t="str">
        <f>IF(SUM('A5.1'!X29:AF29)=9,'A1'!$F$15,"")</f>
        <v/>
      </c>
      <c r="E15" t="str">
        <f>IF(SUM('A5.1'!X29:AF29)=9,'A5.1'!C29,"")</f>
        <v/>
      </c>
      <c r="F15" t="str">
        <f>IF(SUM('A5.1'!X29:AF29)=9,'A5.1'!D29,"")</f>
        <v/>
      </c>
      <c r="G15" t="str">
        <f>IF(SUM('A5.1'!X29:AF29)=9,'A5.1'!E29,"")</f>
        <v/>
      </c>
      <c r="H15" t="str">
        <f>IF(SUM('A5.1'!X29:AF29)=9,'A5.1'!F29,"")</f>
        <v/>
      </c>
      <c r="I15" t="str">
        <f>IF(SUM('A5.1'!X29:AF29)=9,'A5.1'!G29,"")</f>
        <v/>
      </c>
      <c r="J15" t="str">
        <f>IF(SUM('A5.1'!X29:AF29)=9,'A5.1'!H29,"")</f>
        <v/>
      </c>
      <c r="K15" t="str">
        <f>IF(SUM('A5.1'!X29:AF29)=9,'A5.1'!I29,"")</f>
        <v/>
      </c>
      <c r="L15" s="29" t="str">
        <f>IF(SUM('A5.1'!X29:AF29)=9,'A5.1'!J29,"")</f>
        <v/>
      </c>
      <c r="M15" t="str">
        <f>IF(SUM('A5.1'!X29:AF29)=9,'A5.1'!K29,"")</f>
        <v/>
      </c>
    </row>
    <row r="16" spans="1:13" x14ac:dyDescent="0.25">
      <c r="A16" t="str">
        <f>IF(SUM('A5.1'!X30:AF30)=9,'Angaben KH-Standort'!$D$26,"")</f>
        <v/>
      </c>
      <c r="B16" t="str">
        <f>IF(SUM('A5.1'!X30:AF30)=9,'Angaben KH-Standort'!$D$27,"")</f>
        <v/>
      </c>
      <c r="C16" t="str">
        <f>IF(SUM('A5.1'!X30:AF30)=9,'Angaben KH-Standort'!$D$13,"")</f>
        <v/>
      </c>
      <c r="D16" t="str">
        <f>IF(SUM('A5.1'!X30:AF30)=9,'A1'!$F$15,"")</f>
        <v/>
      </c>
      <c r="E16" t="str">
        <f>IF(SUM('A5.1'!X30:AF30)=9,'A5.1'!C30,"")</f>
        <v/>
      </c>
      <c r="F16" t="str">
        <f>IF(SUM('A5.1'!X30:AF30)=9,'A5.1'!D30,"")</f>
        <v/>
      </c>
      <c r="G16" t="str">
        <f>IF(SUM('A5.1'!X30:AF30)=9,'A5.1'!E30,"")</f>
        <v/>
      </c>
      <c r="H16" t="str">
        <f>IF(SUM('A5.1'!X30:AF30)=9,'A5.1'!F30,"")</f>
        <v/>
      </c>
      <c r="I16" t="str">
        <f>IF(SUM('A5.1'!X30:AF30)=9,'A5.1'!G30,"")</f>
        <v/>
      </c>
      <c r="J16" t="str">
        <f>IF(SUM('A5.1'!X30:AF30)=9,'A5.1'!H30,"")</f>
        <v/>
      </c>
      <c r="K16" t="str">
        <f>IF(SUM('A5.1'!X30:AF30)=9,'A5.1'!I30,"")</f>
        <v/>
      </c>
      <c r="L16" s="29" t="str">
        <f>IF(SUM('A5.1'!X30:AF30)=9,'A5.1'!J30,"")</f>
        <v/>
      </c>
      <c r="M16" t="str">
        <f>IF(SUM('A5.1'!X30:AF30)=9,'A5.1'!K30,"")</f>
        <v/>
      </c>
    </row>
    <row r="17" spans="1:13" x14ac:dyDescent="0.25">
      <c r="A17" t="str">
        <f>IF(SUM('A5.1'!X31:AF31)=9,'Angaben KH-Standort'!$D$26,"")</f>
        <v/>
      </c>
      <c r="B17" t="str">
        <f>IF(SUM('A5.1'!X31:AF31)=9,'Angaben KH-Standort'!$D$27,"")</f>
        <v/>
      </c>
      <c r="C17" t="str">
        <f>IF(SUM('A5.1'!X31:AF31)=9,'Angaben KH-Standort'!$D$13,"")</f>
        <v/>
      </c>
      <c r="D17" t="str">
        <f>IF(SUM('A5.1'!X31:AF31)=9,'A1'!$F$15,"")</f>
        <v/>
      </c>
      <c r="E17" t="str">
        <f>IF(SUM('A5.1'!X31:AF31)=9,'A5.1'!C31,"")</f>
        <v/>
      </c>
      <c r="F17" t="str">
        <f>IF(SUM('A5.1'!X31:AF31)=9,'A5.1'!D31,"")</f>
        <v/>
      </c>
      <c r="G17" t="str">
        <f>IF(SUM('A5.1'!X31:AF31)=9,'A5.1'!E31,"")</f>
        <v/>
      </c>
      <c r="H17" t="str">
        <f>IF(SUM('A5.1'!X31:AF31)=9,'A5.1'!F31,"")</f>
        <v/>
      </c>
      <c r="I17" t="str">
        <f>IF(SUM('A5.1'!X31:AF31)=9,'A5.1'!G31,"")</f>
        <v/>
      </c>
      <c r="J17" t="str">
        <f>IF(SUM('A5.1'!X31:AF31)=9,'A5.1'!H31,"")</f>
        <v/>
      </c>
      <c r="K17" t="str">
        <f>IF(SUM('A5.1'!X31:AF31)=9,'A5.1'!I31,"")</f>
        <v/>
      </c>
      <c r="L17" s="29" t="str">
        <f>IF(SUM('A5.1'!X31:AF31)=9,'A5.1'!J31,"")</f>
        <v/>
      </c>
      <c r="M17" t="str">
        <f>IF(SUM('A5.1'!X31:AF31)=9,'A5.1'!K31,"")</f>
        <v/>
      </c>
    </row>
    <row r="18" spans="1:13" x14ac:dyDescent="0.25">
      <c r="A18" t="str">
        <f>IF(SUM('A5.1'!X32:AF32)=9,'Angaben KH-Standort'!$D$26,"")</f>
        <v/>
      </c>
      <c r="B18" t="str">
        <f>IF(SUM('A5.1'!X32:AF32)=9,'Angaben KH-Standort'!$D$27,"")</f>
        <v/>
      </c>
      <c r="C18" t="str">
        <f>IF(SUM('A5.1'!X32:AF32)=9,'Angaben KH-Standort'!$D$13,"")</f>
        <v/>
      </c>
      <c r="D18" t="str">
        <f>IF(SUM('A5.1'!X32:AF32)=9,'A1'!$F$15,"")</f>
        <v/>
      </c>
      <c r="E18" t="str">
        <f>IF(SUM('A5.1'!X32:AF32)=9,'A5.1'!C32,"")</f>
        <v/>
      </c>
      <c r="F18" t="str">
        <f>IF(SUM('A5.1'!X32:AF32)=9,'A5.1'!D32,"")</f>
        <v/>
      </c>
      <c r="G18" t="str">
        <f>IF(SUM('A5.1'!X32:AF32)=9,'A5.1'!E32,"")</f>
        <v/>
      </c>
      <c r="H18" t="str">
        <f>IF(SUM('A5.1'!X32:AF32)=9,'A5.1'!F32,"")</f>
        <v/>
      </c>
      <c r="I18" t="str">
        <f>IF(SUM('A5.1'!X32:AF32)=9,'A5.1'!G32,"")</f>
        <v/>
      </c>
      <c r="J18" t="str">
        <f>IF(SUM('A5.1'!X32:AF32)=9,'A5.1'!H32,"")</f>
        <v/>
      </c>
      <c r="K18" t="str">
        <f>IF(SUM('A5.1'!X32:AF32)=9,'A5.1'!I32,"")</f>
        <v/>
      </c>
      <c r="L18" s="29" t="str">
        <f>IF(SUM('A5.1'!X32:AF32)=9,'A5.1'!J32,"")</f>
        <v/>
      </c>
      <c r="M18" t="str">
        <f>IF(SUM('A5.1'!X32:AF32)=9,'A5.1'!K32,"")</f>
        <v/>
      </c>
    </row>
    <row r="19" spans="1:13" x14ac:dyDescent="0.25">
      <c r="A19" t="str">
        <f>IF(SUM('A5.1'!X33:AF33)=9,'Angaben KH-Standort'!$D$26,"")</f>
        <v/>
      </c>
      <c r="B19" t="str">
        <f>IF(SUM('A5.1'!X33:AF33)=9,'Angaben KH-Standort'!$D$27,"")</f>
        <v/>
      </c>
      <c r="C19" t="str">
        <f>IF(SUM('A5.1'!X33:AF33)=9,'Angaben KH-Standort'!$D$13,"")</f>
        <v/>
      </c>
      <c r="D19" t="str">
        <f>IF(SUM('A5.1'!X33:AF33)=9,'A1'!$F$15,"")</f>
        <v/>
      </c>
      <c r="E19" t="str">
        <f>IF(SUM('A5.1'!X33:AF33)=9,'A5.1'!C33,"")</f>
        <v/>
      </c>
      <c r="F19" t="str">
        <f>IF(SUM('A5.1'!X33:AF33)=9,'A5.1'!D33,"")</f>
        <v/>
      </c>
      <c r="G19" t="str">
        <f>IF(SUM('A5.1'!X33:AF33)=9,'A5.1'!E33,"")</f>
        <v/>
      </c>
      <c r="H19" t="str">
        <f>IF(SUM('A5.1'!X33:AF33)=9,'A5.1'!F33,"")</f>
        <v/>
      </c>
      <c r="I19" t="str">
        <f>IF(SUM('A5.1'!X33:AF33)=9,'A5.1'!G33,"")</f>
        <v/>
      </c>
      <c r="J19" t="str">
        <f>IF(SUM('A5.1'!X33:AF33)=9,'A5.1'!H33,"")</f>
        <v/>
      </c>
      <c r="K19" t="str">
        <f>IF(SUM('A5.1'!X33:AF33)=9,'A5.1'!I33,"")</f>
        <v/>
      </c>
      <c r="L19" s="29" t="str">
        <f>IF(SUM('A5.1'!X33:AF33)=9,'A5.1'!J33,"")</f>
        <v/>
      </c>
      <c r="M19" t="str">
        <f>IF(SUM('A5.1'!X33:AF33)=9,'A5.1'!K33,"")</f>
        <v/>
      </c>
    </row>
    <row r="20" spans="1:13" x14ac:dyDescent="0.25">
      <c r="A20" t="str">
        <f>IF(SUM('A5.1'!X34:AF34)=9,'Angaben KH-Standort'!$D$26,"")</f>
        <v/>
      </c>
      <c r="B20" t="str">
        <f>IF(SUM('A5.1'!X34:AF34)=9,'Angaben KH-Standort'!$D$27,"")</f>
        <v/>
      </c>
      <c r="C20" t="str">
        <f>IF(SUM('A5.1'!X34:AF34)=9,'Angaben KH-Standort'!$D$13,"")</f>
        <v/>
      </c>
      <c r="D20" t="str">
        <f>IF(SUM('A5.1'!X34:AF34)=9,'A1'!$F$15,"")</f>
        <v/>
      </c>
      <c r="E20" t="str">
        <f>IF(SUM('A5.1'!X34:AF34)=9,'A5.1'!C34,"")</f>
        <v/>
      </c>
      <c r="F20" t="str">
        <f>IF(SUM('A5.1'!X34:AF34)=9,'A5.1'!D34,"")</f>
        <v/>
      </c>
      <c r="G20" t="str">
        <f>IF(SUM('A5.1'!X34:AF34)=9,'A5.1'!E34,"")</f>
        <v/>
      </c>
      <c r="H20" t="str">
        <f>IF(SUM('A5.1'!X34:AF34)=9,'A5.1'!F34,"")</f>
        <v/>
      </c>
      <c r="I20" t="str">
        <f>IF(SUM('A5.1'!X34:AF34)=9,'A5.1'!G34,"")</f>
        <v/>
      </c>
      <c r="J20" t="str">
        <f>IF(SUM('A5.1'!X34:AF34)=9,'A5.1'!H34,"")</f>
        <v/>
      </c>
      <c r="K20" t="str">
        <f>IF(SUM('A5.1'!X34:AF34)=9,'A5.1'!I34,"")</f>
        <v/>
      </c>
      <c r="L20" s="29" t="str">
        <f>IF(SUM('A5.1'!X34:AF34)=9,'A5.1'!J34,"")</f>
        <v/>
      </c>
      <c r="M20" t="str">
        <f>IF(SUM('A5.1'!X34:AF34)=9,'A5.1'!K34,"")</f>
        <v/>
      </c>
    </row>
    <row r="21" spans="1:13" x14ac:dyDescent="0.25">
      <c r="A21" t="str">
        <f>IF(SUM('A5.1'!X35:AF35)=9,'Angaben KH-Standort'!$D$26,"")</f>
        <v/>
      </c>
      <c r="B21" t="str">
        <f>IF(SUM('A5.1'!X35:AF35)=9,'Angaben KH-Standort'!$D$27,"")</f>
        <v/>
      </c>
      <c r="C21" t="str">
        <f>IF(SUM('A5.1'!X35:AF35)=9,'Angaben KH-Standort'!$D$13,"")</f>
        <v/>
      </c>
      <c r="D21" t="str">
        <f>IF(SUM('A5.1'!X35:AF35)=9,'A1'!$F$15,"")</f>
        <v/>
      </c>
      <c r="E21" t="str">
        <f>IF(SUM('A5.1'!X35:AF35)=9,'A5.1'!C35,"")</f>
        <v/>
      </c>
      <c r="F21" t="str">
        <f>IF(SUM('A5.1'!X35:AF35)=9,'A5.1'!D35,"")</f>
        <v/>
      </c>
      <c r="G21" t="str">
        <f>IF(SUM('A5.1'!X35:AF35)=9,'A5.1'!E35,"")</f>
        <v/>
      </c>
      <c r="H21" t="str">
        <f>IF(SUM('A5.1'!X35:AF35)=9,'A5.1'!F35,"")</f>
        <v/>
      </c>
      <c r="I21" t="str">
        <f>IF(SUM('A5.1'!X35:AF35)=9,'A5.1'!G35,"")</f>
        <v/>
      </c>
      <c r="J21" t="str">
        <f>IF(SUM('A5.1'!X35:AF35)=9,'A5.1'!H35,"")</f>
        <v/>
      </c>
      <c r="K21" t="str">
        <f>IF(SUM('A5.1'!X35:AF35)=9,'A5.1'!I35,"")</f>
        <v/>
      </c>
      <c r="L21" s="29" t="str">
        <f>IF(SUM('A5.1'!X35:AF35)=9,'A5.1'!J35,"")</f>
        <v/>
      </c>
      <c r="M21" t="str">
        <f>IF(SUM('A5.1'!X35:AF35)=9,'A5.1'!K35,"")</f>
        <v/>
      </c>
    </row>
    <row r="22" spans="1:13" x14ac:dyDescent="0.25">
      <c r="A22" t="str">
        <f>IF(SUM('A5.1'!X36:AF36)=9,'Angaben KH-Standort'!$D$26,"")</f>
        <v/>
      </c>
      <c r="B22" t="str">
        <f>IF(SUM('A5.1'!X36:AF36)=9,'Angaben KH-Standort'!$D$27,"")</f>
        <v/>
      </c>
      <c r="C22" t="str">
        <f>IF(SUM('A5.1'!X36:AF36)=9,'Angaben KH-Standort'!$D$13,"")</f>
        <v/>
      </c>
      <c r="D22" t="str">
        <f>IF(SUM('A5.1'!X36:AF36)=9,'A1'!$F$15,"")</f>
        <v/>
      </c>
      <c r="E22" t="str">
        <f>IF(SUM('A5.1'!X36:AF36)=9,'A5.1'!C36,"")</f>
        <v/>
      </c>
      <c r="F22" t="str">
        <f>IF(SUM('A5.1'!X36:AF36)=9,'A5.1'!D36,"")</f>
        <v/>
      </c>
      <c r="G22" t="str">
        <f>IF(SUM('A5.1'!X36:AF36)=9,'A5.1'!E36,"")</f>
        <v/>
      </c>
      <c r="H22" t="str">
        <f>IF(SUM('A5.1'!X36:AF36)=9,'A5.1'!F36,"")</f>
        <v/>
      </c>
      <c r="I22" t="str">
        <f>IF(SUM('A5.1'!X36:AF36)=9,'A5.1'!G36,"")</f>
        <v/>
      </c>
      <c r="J22" t="str">
        <f>IF(SUM('A5.1'!X36:AF36)=9,'A5.1'!H36,"")</f>
        <v/>
      </c>
      <c r="K22" t="str">
        <f>IF(SUM('A5.1'!X36:AF36)=9,'A5.1'!I36,"")</f>
        <v/>
      </c>
      <c r="L22" s="29" t="str">
        <f>IF(SUM('A5.1'!X36:AF36)=9,'A5.1'!J36,"")</f>
        <v/>
      </c>
      <c r="M22" t="str">
        <f>IF(SUM('A5.1'!X36:AF36)=9,'A5.1'!K36,"")</f>
        <v/>
      </c>
    </row>
    <row r="23" spans="1:13" x14ac:dyDescent="0.25">
      <c r="A23" t="str">
        <f>IF(SUM('A5.1'!X37:AF37)=9,'Angaben KH-Standort'!$D$26,"")</f>
        <v/>
      </c>
      <c r="B23" t="str">
        <f>IF(SUM('A5.1'!X37:AF37)=9,'Angaben KH-Standort'!$D$27,"")</f>
        <v/>
      </c>
      <c r="C23" t="str">
        <f>IF(SUM('A5.1'!X37:AF37)=9,'Angaben KH-Standort'!$D$13,"")</f>
        <v/>
      </c>
      <c r="D23" t="str">
        <f>IF(SUM('A5.1'!X37:AF37)=9,'A1'!$F$15,"")</f>
        <v/>
      </c>
      <c r="E23" t="str">
        <f>IF(SUM('A5.1'!X37:AF37)=9,'A5.1'!C37,"")</f>
        <v/>
      </c>
      <c r="F23" t="str">
        <f>IF(SUM('A5.1'!X37:AF37)=9,'A5.1'!D37,"")</f>
        <v/>
      </c>
      <c r="G23" t="str">
        <f>IF(SUM('A5.1'!X37:AF37)=9,'A5.1'!E37,"")</f>
        <v/>
      </c>
      <c r="H23" t="str">
        <f>IF(SUM('A5.1'!X37:AF37)=9,'A5.1'!F37,"")</f>
        <v/>
      </c>
      <c r="I23" t="str">
        <f>IF(SUM('A5.1'!X37:AF37)=9,'A5.1'!G37,"")</f>
        <v/>
      </c>
      <c r="J23" t="str">
        <f>IF(SUM('A5.1'!X37:AF37)=9,'A5.1'!H37,"")</f>
        <v/>
      </c>
      <c r="K23" t="str">
        <f>IF(SUM('A5.1'!X37:AF37)=9,'A5.1'!I37,"")</f>
        <v/>
      </c>
      <c r="L23" s="29" t="str">
        <f>IF(SUM('A5.1'!X37:AF37)=9,'A5.1'!J37,"")</f>
        <v/>
      </c>
      <c r="M23" t="str">
        <f>IF(SUM('A5.1'!X37:AF37)=9,'A5.1'!K37,"")</f>
        <v/>
      </c>
    </row>
    <row r="24" spans="1:13" x14ac:dyDescent="0.25">
      <c r="A24" t="str">
        <f>IF(SUM('A5.1'!X38:AF38)=9,'Angaben KH-Standort'!$D$26,"")</f>
        <v/>
      </c>
      <c r="B24" t="str">
        <f>IF(SUM('A5.1'!X38:AF38)=9,'Angaben KH-Standort'!$D$27,"")</f>
        <v/>
      </c>
      <c r="C24" t="str">
        <f>IF(SUM('A5.1'!X38:AF38)=9,'Angaben KH-Standort'!$D$13,"")</f>
        <v/>
      </c>
      <c r="D24" t="str">
        <f>IF(SUM('A5.1'!X38:AF38)=9,'A1'!$F$15,"")</f>
        <v/>
      </c>
      <c r="E24" t="str">
        <f>IF(SUM('A5.1'!X38:AF38)=9,'A5.1'!C38,"")</f>
        <v/>
      </c>
      <c r="F24" t="str">
        <f>IF(SUM('A5.1'!X38:AF38)=9,'A5.1'!D38,"")</f>
        <v/>
      </c>
      <c r="G24" t="str">
        <f>IF(SUM('A5.1'!X38:AF38)=9,'A5.1'!E38,"")</f>
        <v/>
      </c>
      <c r="H24" t="str">
        <f>IF(SUM('A5.1'!X38:AF38)=9,'A5.1'!F38,"")</f>
        <v/>
      </c>
      <c r="I24" t="str">
        <f>IF(SUM('A5.1'!X38:AF38)=9,'A5.1'!G38,"")</f>
        <v/>
      </c>
      <c r="J24" t="str">
        <f>IF(SUM('A5.1'!X38:AF38)=9,'A5.1'!H38,"")</f>
        <v/>
      </c>
      <c r="K24" t="str">
        <f>IF(SUM('A5.1'!X38:AF38)=9,'A5.1'!I38,"")</f>
        <v/>
      </c>
      <c r="L24" s="29" t="str">
        <f>IF(SUM('A5.1'!X38:AF38)=9,'A5.1'!J38,"")</f>
        <v/>
      </c>
      <c r="M24" t="str">
        <f>IF(SUM('A5.1'!X38:AF38)=9,'A5.1'!K38,"")</f>
        <v/>
      </c>
    </row>
    <row r="25" spans="1:13" x14ac:dyDescent="0.25">
      <c r="A25" t="str">
        <f>IF(SUM('A5.1'!X39:AF39)=9,'Angaben KH-Standort'!$D$26,"")</f>
        <v/>
      </c>
      <c r="B25" t="str">
        <f>IF(SUM('A5.1'!X39:AF39)=9,'Angaben KH-Standort'!$D$27,"")</f>
        <v/>
      </c>
      <c r="C25" t="str">
        <f>IF(SUM('A5.1'!X39:AF39)=9,'Angaben KH-Standort'!$D$13,"")</f>
        <v/>
      </c>
      <c r="D25" t="str">
        <f>IF(SUM('A5.1'!X39:AF39)=9,'A1'!$F$15,"")</f>
        <v/>
      </c>
      <c r="E25" t="str">
        <f>IF(SUM('A5.1'!X39:AF39)=9,'A5.1'!C39,"")</f>
        <v/>
      </c>
      <c r="F25" t="str">
        <f>IF(SUM('A5.1'!X39:AF39)=9,'A5.1'!D39,"")</f>
        <v/>
      </c>
      <c r="G25" t="str">
        <f>IF(SUM('A5.1'!X39:AF39)=9,'A5.1'!E39,"")</f>
        <v/>
      </c>
      <c r="H25" t="str">
        <f>IF(SUM('A5.1'!X39:AF39)=9,'A5.1'!F39,"")</f>
        <v/>
      </c>
      <c r="I25" t="str">
        <f>IF(SUM('A5.1'!X39:AF39)=9,'A5.1'!G39,"")</f>
        <v/>
      </c>
      <c r="J25" t="str">
        <f>IF(SUM('A5.1'!X39:AF39)=9,'A5.1'!H39,"")</f>
        <v/>
      </c>
      <c r="K25" t="str">
        <f>IF(SUM('A5.1'!X39:AF39)=9,'A5.1'!I39,"")</f>
        <v/>
      </c>
      <c r="L25" s="29" t="str">
        <f>IF(SUM('A5.1'!X39:AF39)=9,'A5.1'!J39,"")</f>
        <v/>
      </c>
      <c r="M25" t="str">
        <f>IF(SUM('A5.1'!X39:AF39)=9,'A5.1'!K39,"")</f>
        <v/>
      </c>
    </row>
    <row r="26" spans="1:13" x14ac:dyDescent="0.25">
      <c r="A26" t="str">
        <f>IF(SUM('A5.1'!X40:AF40)=9,'Angaben KH-Standort'!$D$26,"")</f>
        <v/>
      </c>
      <c r="B26" t="str">
        <f>IF(SUM('A5.1'!X40:AF40)=9,'Angaben KH-Standort'!$D$27,"")</f>
        <v/>
      </c>
      <c r="C26" t="str">
        <f>IF(SUM('A5.1'!X40:AF40)=9,'Angaben KH-Standort'!$D$13,"")</f>
        <v/>
      </c>
      <c r="D26" t="str">
        <f>IF(SUM('A5.1'!X40:AF40)=9,'A1'!$F$15,"")</f>
        <v/>
      </c>
      <c r="E26" t="str">
        <f>IF(SUM('A5.1'!X40:AF40)=9,'A5.1'!C40,"")</f>
        <v/>
      </c>
      <c r="F26" t="str">
        <f>IF(SUM('A5.1'!X40:AF40)=9,'A5.1'!D40,"")</f>
        <v/>
      </c>
      <c r="G26" t="str">
        <f>IF(SUM('A5.1'!X40:AF40)=9,'A5.1'!E40,"")</f>
        <v/>
      </c>
      <c r="H26" t="str">
        <f>IF(SUM('A5.1'!X40:AF40)=9,'A5.1'!F40,"")</f>
        <v/>
      </c>
      <c r="I26" t="str">
        <f>IF(SUM('A5.1'!X40:AF40)=9,'A5.1'!G40,"")</f>
        <v/>
      </c>
      <c r="J26" t="str">
        <f>IF(SUM('A5.1'!X40:AF40)=9,'A5.1'!H40,"")</f>
        <v/>
      </c>
      <c r="K26" t="str">
        <f>IF(SUM('A5.1'!X40:AF40)=9,'A5.1'!I40,"")</f>
        <v/>
      </c>
      <c r="L26" s="29" t="str">
        <f>IF(SUM('A5.1'!X40:AF40)=9,'A5.1'!J40,"")</f>
        <v/>
      </c>
      <c r="M26" t="str">
        <f>IF(SUM('A5.1'!X40:AF40)=9,'A5.1'!K40,"")</f>
        <v/>
      </c>
    </row>
    <row r="27" spans="1:13" x14ac:dyDescent="0.25">
      <c r="A27" t="str">
        <f>IF(SUM('A5.1'!X41:AF41)=9,'Angaben KH-Standort'!$D$26,"")</f>
        <v/>
      </c>
      <c r="B27" t="str">
        <f>IF(SUM('A5.1'!X41:AF41)=9,'Angaben KH-Standort'!$D$27,"")</f>
        <v/>
      </c>
      <c r="C27" t="str">
        <f>IF(SUM('A5.1'!X41:AF41)=9,'Angaben KH-Standort'!$D$13,"")</f>
        <v/>
      </c>
      <c r="D27" t="str">
        <f>IF(SUM('A5.1'!X41:AF41)=9,'A1'!$F$15,"")</f>
        <v/>
      </c>
      <c r="E27" t="str">
        <f>IF(SUM('A5.1'!X41:AF41)=9,'A5.1'!C41,"")</f>
        <v/>
      </c>
      <c r="F27" t="str">
        <f>IF(SUM('A5.1'!X41:AF41)=9,'A5.1'!D41,"")</f>
        <v/>
      </c>
      <c r="G27" t="str">
        <f>IF(SUM('A5.1'!X41:AF41)=9,'A5.1'!E41,"")</f>
        <v/>
      </c>
      <c r="H27" t="str">
        <f>IF(SUM('A5.1'!X41:AF41)=9,'A5.1'!F41,"")</f>
        <v/>
      </c>
      <c r="I27" t="str">
        <f>IF(SUM('A5.1'!X41:AF41)=9,'A5.1'!G41,"")</f>
        <v/>
      </c>
      <c r="J27" t="str">
        <f>IF(SUM('A5.1'!X41:AF41)=9,'A5.1'!H41,"")</f>
        <v/>
      </c>
      <c r="K27" t="str">
        <f>IF(SUM('A5.1'!X41:AF41)=9,'A5.1'!I41,"")</f>
        <v/>
      </c>
      <c r="L27" s="29" t="str">
        <f>IF(SUM('A5.1'!X41:AF41)=9,'A5.1'!J41,"")</f>
        <v/>
      </c>
      <c r="M27" t="str">
        <f>IF(SUM('A5.1'!X41:AF41)=9,'A5.1'!K41,"")</f>
        <v/>
      </c>
    </row>
    <row r="28" spans="1:13" x14ac:dyDescent="0.25">
      <c r="A28" t="str">
        <f>IF(SUM('A5.1'!X42:AF42)=9,'Angaben KH-Standort'!$D$26,"")</f>
        <v/>
      </c>
      <c r="B28" t="str">
        <f>IF(SUM('A5.1'!X42:AF42)=9,'Angaben KH-Standort'!$D$27,"")</f>
        <v/>
      </c>
      <c r="C28" t="str">
        <f>IF(SUM('A5.1'!X42:AF42)=9,'Angaben KH-Standort'!$D$13,"")</f>
        <v/>
      </c>
      <c r="D28" t="str">
        <f>IF(SUM('A5.1'!X42:AF42)=9,'A1'!$F$15,"")</f>
        <v/>
      </c>
      <c r="E28" t="str">
        <f>IF(SUM('A5.1'!X42:AF42)=9,'A5.1'!C42,"")</f>
        <v/>
      </c>
      <c r="F28" t="str">
        <f>IF(SUM('A5.1'!X42:AF42)=9,'A5.1'!D42,"")</f>
        <v/>
      </c>
      <c r="G28" t="str">
        <f>IF(SUM('A5.1'!X42:AF42)=9,'A5.1'!E42,"")</f>
        <v/>
      </c>
      <c r="H28" t="str">
        <f>IF(SUM('A5.1'!X42:AF42)=9,'A5.1'!F42,"")</f>
        <v/>
      </c>
      <c r="I28" t="str">
        <f>IF(SUM('A5.1'!X42:AF42)=9,'A5.1'!G42,"")</f>
        <v/>
      </c>
      <c r="J28" t="str">
        <f>IF(SUM('A5.1'!X42:AF42)=9,'A5.1'!H42,"")</f>
        <v/>
      </c>
      <c r="K28" t="str">
        <f>IF(SUM('A5.1'!X42:AF42)=9,'A5.1'!I42,"")</f>
        <v/>
      </c>
      <c r="L28" s="29" t="str">
        <f>IF(SUM('A5.1'!X42:AF42)=9,'A5.1'!J42,"")</f>
        <v/>
      </c>
      <c r="M28" t="str">
        <f>IF(SUM('A5.1'!X42:AF42)=9,'A5.1'!K42,"")</f>
        <v/>
      </c>
    </row>
    <row r="29" spans="1:13" x14ac:dyDescent="0.25">
      <c r="A29" t="str">
        <f>IF(SUM('A5.1'!X43:AF43)=9,'Angaben KH-Standort'!$D$26,"")</f>
        <v/>
      </c>
      <c r="B29" t="str">
        <f>IF(SUM('A5.1'!X43:AF43)=9,'Angaben KH-Standort'!$D$27,"")</f>
        <v/>
      </c>
      <c r="C29" t="str">
        <f>IF(SUM('A5.1'!X43:AF43)=9,'Angaben KH-Standort'!$D$13,"")</f>
        <v/>
      </c>
      <c r="D29" t="str">
        <f>IF(SUM('A5.1'!X43:AF43)=9,'A1'!$F$15,"")</f>
        <v/>
      </c>
      <c r="E29" t="str">
        <f>IF(SUM('A5.1'!X43:AF43)=9,'A5.1'!C43,"")</f>
        <v/>
      </c>
      <c r="F29" t="str">
        <f>IF(SUM('A5.1'!X43:AF43)=9,'A5.1'!D43,"")</f>
        <v/>
      </c>
      <c r="G29" t="str">
        <f>IF(SUM('A5.1'!X43:AF43)=9,'A5.1'!E43,"")</f>
        <v/>
      </c>
      <c r="H29" t="str">
        <f>IF(SUM('A5.1'!X43:AF43)=9,'A5.1'!F43,"")</f>
        <v/>
      </c>
      <c r="I29" t="str">
        <f>IF(SUM('A5.1'!X43:AF43)=9,'A5.1'!G43,"")</f>
        <v/>
      </c>
      <c r="J29" t="str">
        <f>IF(SUM('A5.1'!X43:AF43)=9,'A5.1'!H43,"")</f>
        <v/>
      </c>
      <c r="K29" t="str">
        <f>IF(SUM('A5.1'!X43:AF43)=9,'A5.1'!I43,"")</f>
        <v/>
      </c>
      <c r="L29" s="29" t="str">
        <f>IF(SUM('A5.1'!X43:AF43)=9,'A5.1'!J43,"")</f>
        <v/>
      </c>
      <c r="M29" t="str">
        <f>IF(SUM('A5.1'!X43:AF43)=9,'A5.1'!K43,"")</f>
        <v/>
      </c>
    </row>
    <row r="30" spans="1:13" x14ac:dyDescent="0.25">
      <c r="A30" t="str">
        <f>IF(SUM('A5.1'!X44:AF44)=9,'Angaben KH-Standort'!$D$26,"")</f>
        <v/>
      </c>
      <c r="B30" t="str">
        <f>IF(SUM('A5.1'!X44:AF44)=9,'Angaben KH-Standort'!$D$27,"")</f>
        <v/>
      </c>
      <c r="C30" t="str">
        <f>IF(SUM('A5.1'!X44:AF44)=9,'Angaben KH-Standort'!$D$13,"")</f>
        <v/>
      </c>
      <c r="D30" t="str">
        <f>IF(SUM('A5.1'!X44:AF44)=9,'A1'!$F$15,"")</f>
        <v/>
      </c>
      <c r="E30" t="str">
        <f>IF(SUM('A5.1'!X44:AF44)=9,'A5.1'!C44,"")</f>
        <v/>
      </c>
      <c r="F30" t="str">
        <f>IF(SUM('A5.1'!X44:AF44)=9,'A5.1'!D44,"")</f>
        <v/>
      </c>
      <c r="G30" t="str">
        <f>IF(SUM('A5.1'!X44:AF44)=9,'A5.1'!E44,"")</f>
        <v/>
      </c>
      <c r="H30" t="str">
        <f>IF(SUM('A5.1'!X44:AF44)=9,'A5.1'!F44,"")</f>
        <v/>
      </c>
      <c r="I30" t="str">
        <f>IF(SUM('A5.1'!X44:AF44)=9,'A5.1'!G44,"")</f>
        <v/>
      </c>
      <c r="J30" t="str">
        <f>IF(SUM('A5.1'!X44:AF44)=9,'A5.1'!H44,"")</f>
        <v/>
      </c>
      <c r="K30" t="str">
        <f>IF(SUM('A5.1'!X44:AF44)=9,'A5.1'!I44,"")</f>
        <v/>
      </c>
      <c r="L30" s="29" t="str">
        <f>IF(SUM('A5.1'!X44:AF44)=9,'A5.1'!J44,"")</f>
        <v/>
      </c>
      <c r="M30" t="str">
        <f>IF(SUM('A5.1'!X44:AF44)=9,'A5.1'!K44,"")</f>
        <v/>
      </c>
    </row>
    <row r="31" spans="1:13" x14ac:dyDescent="0.25">
      <c r="A31" t="str">
        <f>IF(SUM('A5.1'!X45:AF45)=9,'Angaben KH-Standort'!$D$26,"")</f>
        <v/>
      </c>
      <c r="B31" t="str">
        <f>IF(SUM('A5.1'!X45:AF45)=9,'Angaben KH-Standort'!$D$27,"")</f>
        <v/>
      </c>
      <c r="C31" t="str">
        <f>IF(SUM('A5.1'!X45:AF45)=9,'Angaben KH-Standort'!$D$13,"")</f>
        <v/>
      </c>
      <c r="D31" t="str">
        <f>IF(SUM('A5.1'!X45:AF45)=9,'A1'!$F$15,"")</f>
        <v/>
      </c>
      <c r="E31" t="str">
        <f>IF(SUM('A5.1'!X45:AF45)=9,'A5.1'!C45,"")</f>
        <v/>
      </c>
      <c r="F31" t="str">
        <f>IF(SUM('A5.1'!X45:AF45)=9,'A5.1'!D45,"")</f>
        <v/>
      </c>
      <c r="G31" t="str">
        <f>IF(SUM('A5.1'!X45:AF45)=9,'A5.1'!E45,"")</f>
        <v/>
      </c>
      <c r="H31" t="str">
        <f>IF(SUM('A5.1'!X45:AF45)=9,'A5.1'!F45,"")</f>
        <v/>
      </c>
      <c r="I31" t="str">
        <f>IF(SUM('A5.1'!X45:AF45)=9,'A5.1'!G45,"")</f>
        <v/>
      </c>
      <c r="J31" t="str">
        <f>IF(SUM('A5.1'!X45:AF45)=9,'A5.1'!H45,"")</f>
        <v/>
      </c>
      <c r="K31" t="str">
        <f>IF(SUM('A5.1'!X45:AF45)=9,'A5.1'!I45,"")</f>
        <v/>
      </c>
      <c r="L31" s="29" t="str">
        <f>IF(SUM('A5.1'!X45:AF45)=9,'A5.1'!J45,"")</f>
        <v/>
      </c>
      <c r="M31" t="str">
        <f>IF(SUM('A5.1'!X45:AF45)=9,'A5.1'!K45,"")</f>
        <v/>
      </c>
    </row>
    <row r="32" spans="1:13" x14ac:dyDescent="0.25">
      <c r="A32" t="str">
        <f>IF(SUM('A5.1'!X46:AF46)=9,'Angaben KH-Standort'!$D$26,"")</f>
        <v/>
      </c>
      <c r="B32" t="str">
        <f>IF(SUM('A5.1'!X46:AF46)=9,'Angaben KH-Standort'!$D$27,"")</f>
        <v/>
      </c>
      <c r="C32" t="str">
        <f>IF(SUM('A5.1'!X46:AF46)=9,'Angaben KH-Standort'!$D$13,"")</f>
        <v/>
      </c>
      <c r="D32" t="str">
        <f>IF(SUM('A5.1'!X46:AF46)=9,'A1'!$F$15,"")</f>
        <v/>
      </c>
      <c r="E32" t="str">
        <f>IF(SUM('A5.1'!X46:AF46)=9,'A5.1'!C46,"")</f>
        <v/>
      </c>
      <c r="F32" t="str">
        <f>IF(SUM('A5.1'!X46:AF46)=9,'A5.1'!D46,"")</f>
        <v/>
      </c>
      <c r="G32" t="str">
        <f>IF(SUM('A5.1'!X46:AF46)=9,'A5.1'!E46,"")</f>
        <v/>
      </c>
      <c r="H32" t="str">
        <f>IF(SUM('A5.1'!X46:AF46)=9,'A5.1'!F46,"")</f>
        <v/>
      </c>
      <c r="I32" t="str">
        <f>IF(SUM('A5.1'!X46:AF46)=9,'A5.1'!G46,"")</f>
        <v/>
      </c>
      <c r="J32" t="str">
        <f>IF(SUM('A5.1'!X46:AF46)=9,'A5.1'!H46,"")</f>
        <v/>
      </c>
      <c r="K32" t="str">
        <f>IF(SUM('A5.1'!X46:AF46)=9,'A5.1'!I46,"")</f>
        <v/>
      </c>
      <c r="L32" s="29" t="str">
        <f>IF(SUM('A5.1'!X46:AF46)=9,'A5.1'!J46,"")</f>
        <v/>
      </c>
      <c r="M32" t="str">
        <f>IF(SUM('A5.1'!X46:AF46)=9,'A5.1'!K46,"")</f>
        <v/>
      </c>
    </row>
    <row r="33" spans="1:13" x14ac:dyDescent="0.25">
      <c r="A33" t="str">
        <f>IF(SUM('A5.1'!X47:AF47)=9,'Angaben KH-Standort'!$D$26,"")</f>
        <v/>
      </c>
      <c r="B33" t="str">
        <f>IF(SUM('A5.1'!X47:AF47)=9,'Angaben KH-Standort'!$D$27,"")</f>
        <v/>
      </c>
      <c r="C33" t="str">
        <f>IF(SUM('A5.1'!X47:AF47)=9,'Angaben KH-Standort'!$D$13,"")</f>
        <v/>
      </c>
      <c r="D33" t="str">
        <f>IF(SUM('A5.1'!X47:AF47)=9,'A1'!$F$15,"")</f>
        <v/>
      </c>
      <c r="E33" t="str">
        <f>IF(SUM('A5.1'!X47:AF47)=9,'A5.1'!C47,"")</f>
        <v/>
      </c>
      <c r="F33" t="str">
        <f>IF(SUM('A5.1'!X47:AF47)=9,'A5.1'!D47,"")</f>
        <v/>
      </c>
      <c r="G33" t="str">
        <f>IF(SUM('A5.1'!X47:AF47)=9,'A5.1'!E47,"")</f>
        <v/>
      </c>
      <c r="H33" t="str">
        <f>IF(SUM('A5.1'!X47:AF47)=9,'A5.1'!F47,"")</f>
        <v/>
      </c>
      <c r="I33" t="str">
        <f>IF(SUM('A5.1'!X47:AF47)=9,'A5.1'!G47,"")</f>
        <v/>
      </c>
      <c r="J33" t="str">
        <f>IF(SUM('A5.1'!X47:AF47)=9,'A5.1'!H47,"")</f>
        <v/>
      </c>
      <c r="K33" t="str">
        <f>IF(SUM('A5.1'!X47:AF47)=9,'A5.1'!I47,"")</f>
        <v/>
      </c>
      <c r="L33" s="29" t="str">
        <f>IF(SUM('A5.1'!X47:AF47)=9,'A5.1'!J47,"")</f>
        <v/>
      </c>
      <c r="M33" t="str">
        <f>IF(SUM('A5.1'!X47:AF47)=9,'A5.1'!K47,"")</f>
        <v/>
      </c>
    </row>
    <row r="34" spans="1:13" x14ac:dyDescent="0.25">
      <c r="A34" t="str">
        <f>IF(SUM('A5.1'!X48:AF48)=9,'Angaben KH-Standort'!$D$26,"")</f>
        <v/>
      </c>
      <c r="B34" t="str">
        <f>IF(SUM('A5.1'!X48:AF48)=9,'Angaben KH-Standort'!$D$27,"")</f>
        <v/>
      </c>
      <c r="C34" t="str">
        <f>IF(SUM('A5.1'!X48:AF48)=9,'Angaben KH-Standort'!$D$13,"")</f>
        <v/>
      </c>
      <c r="D34" t="str">
        <f>IF(SUM('A5.1'!X48:AF48)=9,'A1'!$F$15,"")</f>
        <v/>
      </c>
      <c r="E34" t="str">
        <f>IF(SUM('A5.1'!X48:AF48)=9,'A5.1'!C48,"")</f>
        <v/>
      </c>
      <c r="F34" t="str">
        <f>IF(SUM('A5.1'!X48:AF48)=9,'A5.1'!D48,"")</f>
        <v/>
      </c>
      <c r="G34" t="str">
        <f>IF(SUM('A5.1'!X48:AF48)=9,'A5.1'!E48,"")</f>
        <v/>
      </c>
      <c r="H34" t="str">
        <f>IF(SUM('A5.1'!X48:AF48)=9,'A5.1'!F48,"")</f>
        <v/>
      </c>
      <c r="I34" t="str">
        <f>IF(SUM('A5.1'!X48:AF48)=9,'A5.1'!G48,"")</f>
        <v/>
      </c>
      <c r="J34" t="str">
        <f>IF(SUM('A5.1'!X48:AF48)=9,'A5.1'!H48,"")</f>
        <v/>
      </c>
      <c r="K34" t="str">
        <f>IF(SUM('A5.1'!X48:AF48)=9,'A5.1'!I48,"")</f>
        <v/>
      </c>
      <c r="L34" s="29" t="str">
        <f>IF(SUM('A5.1'!X48:AF48)=9,'A5.1'!J48,"")</f>
        <v/>
      </c>
      <c r="M34" t="str">
        <f>IF(SUM('A5.1'!X48:AF48)=9,'A5.1'!K48,"")</f>
        <v/>
      </c>
    </row>
    <row r="35" spans="1:13" x14ac:dyDescent="0.25">
      <c r="A35" t="str">
        <f>IF(SUM('A5.1'!X49:AF49)=9,'Angaben KH-Standort'!$D$26,"")</f>
        <v/>
      </c>
      <c r="B35" t="str">
        <f>IF(SUM('A5.1'!X49:AF49)=9,'Angaben KH-Standort'!$D$27,"")</f>
        <v/>
      </c>
      <c r="C35" t="str">
        <f>IF(SUM('A5.1'!X49:AF49)=9,'Angaben KH-Standort'!$D$13,"")</f>
        <v/>
      </c>
      <c r="D35" t="str">
        <f>IF(SUM('A5.1'!X49:AF49)=9,'A1'!$F$15,"")</f>
        <v/>
      </c>
      <c r="E35" t="str">
        <f>IF(SUM('A5.1'!X49:AF49)=9,'A5.1'!C49,"")</f>
        <v/>
      </c>
      <c r="F35" t="str">
        <f>IF(SUM('A5.1'!X49:AF49)=9,'A5.1'!D49,"")</f>
        <v/>
      </c>
      <c r="G35" t="str">
        <f>IF(SUM('A5.1'!X49:AF49)=9,'A5.1'!E49,"")</f>
        <v/>
      </c>
      <c r="H35" t="str">
        <f>IF(SUM('A5.1'!X49:AF49)=9,'A5.1'!F49,"")</f>
        <v/>
      </c>
      <c r="I35" t="str">
        <f>IF(SUM('A5.1'!X49:AF49)=9,'A5.1'!G49,"")</f>
        <v/>
      </c>
      <c r="J35" t="str">
        <f>IF(SUM('A5.1'!X49:AF49)=9,'A5.1'!H49,"")</f>
        <v/>
      </c>
      <c r="K35" t="str">
        <f>IF(SUM('A5.1'!X49:AF49)=9,'A5.1'!I49,"")</f>
        <v/>
      </c>
      <c r="L35" s="29" t="str">
        <f>IF(SUM('A5.1'!X49:AF49)=9,'A5.1'!J49,"")</f>
        <v/>
      </c>
      <c r="M35" t="str">
        <f>IF(SUM('A5.1'!X49:AF49)=9,'A5.1'!K49,"")</f>
        <v/>
      </c>
    </row>
    <row r="36" spans="1:13" x14ac:dyDescent="0.25">
      <c r="A36" t="str">
        <f>IF(SUM('A5.1'!X50:AF50)=9,'Angaben KH-Standort'!$D$26,"")</f>
        <v/>
      </c>
      <c r="B36" t="str">
        <f>IF(SUM('A5.1'!X50:AF50)=9,'Angaben KH-Standort'!$D$27,"")</f>
        <v/>
      </c>
      <c r="C36" t="str">
        <f>IF(SUM('A5.1'!X50:AF50)=9,'Angaben KH-Standort'!$D$13,"")</f>
        <v/>
      </c>
      <c r="D36" t="str">
        <f>IF(SUM('A5.1'!X50:AF50)=9,'A1'!$F$15,"")</f>
        <v/>
      </c>
      <c r="E36" t="str">
        <f>IF(SUM('A5.1'!X50:AF50)=9,'A5.1'!C50,"")</f>
        <v/>
      </c>
      <c r="F36" t="str">
        <f>IF(SUM('A5.1'!X50:AF50)=9,'A5.1'!D50,"")</f>
        <v/>
      </c>
      <c r="G36" t="str">
        <f>IF(SUM('A5.1'!X50:AF50)=9,'A5.1'!E50,"")</f>
        <v/>
      </c>
      <c r="H36" t="str">
        <f>IF(SUM('A5.1'!X50:AF50)=9,'A5.1'!F50,"")</f>
        <v/>
      </c>
      <c r="I36" t="str">
        <f>IF(SUM('A5.1'!X50:AF50)=9,'A5.1'!G50,"")</f>
        <v/>
      </c>
      <c r="J36" t="str">
        <f>IF(SUM('A5.1'!X50:AF50)=9,'A5.1'!H50,"")</f>
        <v/>
      </c>
      <c r="K36" t="str">
        <f>IF(SUM('A5.1'!X50:AF50)=9,'A5.1'!I50,"")</f>
        <v/>
      </c>
      <c r="L36" s="29" t="str">
        <f>IF(SUM('A5.1'!X50:AF50)=9,'A5.1'!J50,"")</f>
        <v/>
      </c>
      <c r="M36" t="str">
        <f>IF(SUM('A5.1'!X50:AF50)=9,'A5.1'!K50,"")</f>
        <v/>
      </c>
    </row>
    <row r="37" spans="1:13" x14ac:dyDescent="0.25">
      <c r="A37" t="str">
        <f>IF(SUM('A5.1'!X51:AF51)=9,'Angaben KH-Standort'!$D$26,"")</f>
        <v/>
      </c>
      <c r="B37" t="str">
        <f>IF(SUM('A5.1'!X51:AF51)=9,'Angaben KH-Standort'!$D$27,"")</f>
        <v/>
      </c>
      <c r="C37" t="str">
        <f>IF(SUM('A5.1'!X51:AF51)=9,'Angaben KH-Standort'!$D$13,"")</f>
        <v/>
      </c>
      <c r="D37" t="str">
        <f>IF(SUM('A5.1'!X51:AF51)=9,'A1'!$F$15,"")</f>
        <v/>
      </c>
      <c r="E37" t="str">
        <f>IF(SUM('A5.1'!X51:AF51)=9,'A5.1'!C51,"")</f>
        <v/>
      </c>
      <c r="F37" t="str">
        <f>IF(SUM('A5.1'!X51:AF51)=9,'A5.1'!D51,"")</f>
        <v/>
      </c>
      <c r="G37" t="str">
        <f>IF(SUM('A5.1'!X51:AF51)=9,'A5.1'!E51,"")</f>
        <v/>
      </c>
      <c r="H37" t="str">
        <f>IF(SUM('A5.1'!X51:AF51)=9,'A5.1'!F51,"")</f>
        <v/>
      </c>
      <c r="I37" t="str">
        <f>IF(SUM('A5.1'!X51:AF51)=9,'A5.1'!G51,"")</f>
        <v/>
      </c>
      <c r="J37" t="str">
        <f>IF(SUM('A5.1'!X51:AF51)=9,'A5.1'!H51,"")</f>
        <v/>
      </c>
      <c r="K37" t="str">
        <f>IF(SUM('A5.1'!X51:AF51)=9,'A5.1'!I51,"")</f>
        <v/>
      </c>
      <c r="L37" s="29" t="str">
        <f>IF(SUM('A5.1'!X51:AF51)=9,'A5.1'!J51,"")</f>
        <v/>
      </c>
      <c r="M37" t="str">
        <f>IF(SUM('A5.1'!X51:AF51)=9,'A5.1'!K51,"")</f>
        <v/>
      </c>
    </row>
    <row r="38" spans="1:13" x14ac:dyDescent="0.25">
      <c r="A38" t="str">
        <f>IF(SUM('A5.1'!X52:AF52)=9,'Angaben KH-Standort'!$D$26,"")</f>
        <v/>
      </c>
      <c r="B38" t="str">
        <f>IF(SUM('A5.1'!X52:AF52)=9,'Angaben KH-Standort'!$D$27,"")</f>
        <v/>
      </c>
      <c r="C38" t="str">
        <f>IF(SUM('A5.1'!X52:AF52)=9,'Angaben KH-Standort'!$D$13,"")</f>
        <v/>
      </c>
      <c r="D38" t="str">
        <f>IF(SUM('A5.1'!X52:AF52)=9,'A1'!$F$15,"")</f>
        <v/>
      </c>
      <c r="E38" t="str">
        <f>IF(SUM('A5.1'!X52:AF52)=9,'A5.1'!C52,"")</f>
        <v/>
      </c>
      <c r="F38" t="str">
        <f>IF(SUM('A5.1'!X52:AF52)=9,'A5.1'!D52,"")</f>
        <v/>
      </c>
      <c r="G38" t="str">
        <f>IF(SUM('A5.1'!X52:AF52)=9,'A5.1'!E52,"")</f>
        <v/>
      </c>
      <c r="H38" t="str">
        <f>IF(SUM('A5.1'!X52:AF52)=9,'A5.1'!F52,"")</f>
        <v/>
      </c>
      <c r="I38" t="str">
        <f>IF(SUM('A5.1'!X52:AF52)=9,'A5.1'!G52,"")</f>
        <v/>
      </c>
      <c r="J38" t="str">
        <f>IF(SUM('A5.1'!X52:AF52)=9,'A5.1'!H52,"")</f>
        <v/>
      </c>
      <c r="K38" t="str">
        <f>IF(SUM('A5.1'!X52:AF52)=9,'A5.1'!I52,"")</f>
        <v/>
      </c>
      <c r="L38" s="29" t="str">
        <f>IF(SUM('A5.1'!X52:AF52)=9,'A5.1'!J52,"")</f>
        <v/>
      </c>
      <c r="M38" t="str">
        <f>IF(SUM('A5.1'!X52:AF52)=9,'A5.1'!K52,"")</f>
        <v/>
      </c>
    </row>
    <row r="39" spans="1:13" x14ac:dyDescent="0.25">
      <c r="A39" t="str">
        <f>IF(SUM('A5.1'!X53:AF53)=9,'Angaben KH-Standort'!$D$26,"")</f>
        <v/>
      </c>
      <c r="B39" t="str">
        <f>IF(SUM('A5.1'!X53:AF53)=9,'Angaben KH-Standort'!$D$27,"")</f>
        <v/>
      </c>
      <c r="C39" t="str">
        <f>IF(SUM('A5.1'!X53:AF53)=9,'Angaben KH-Standort'!$D$13,"")</f>
        <v/>
      </c>
      <c r="D39" t="str">
        <f>IF(SUM('A5.1'!X53:AF53)=9,'A1'!$F$15,"")</f>
        <v/>
      </c>
      <c r="E39" t="str">
        <f>IF(SUM('A5.1'!X53:AF53)=9,'A5.1'!C53,"")</f>
        <v/>
      </c>
      <c r="F39" t="str">
        <f>IF(SUM('A5.1'!X53:AF53)=9,'A5.1'!D53,"")</f>
        <v/>
      </c>
      <c r="G39" t="str">
        <f>IF(SUM('A5.1'!X53:AF53)=9,'A5.1'!E53,"")</f>
        <v/>
      </c>
      <c r="H39" t="str">
        <f>IF(SUM('A5.1'!X53:AF53)=9,'A5.1'!F53,"")</f>
        <v/>
      </c>
      <c r="I39" t="str">
        <f>IF(SUM('A5.1'!X53:AF53)=9,'A5.1'!G53,"")</f>
        <v/>
      </c>
      <c r="J39" t="str">
        <f>IF(SUM('A5.1'!X53:AF53)=9,'A5.1'!H53,"")</f>
        <v/>
      </c>
      <c r="K39" t="str">
        <f>IF(SUM('A5.1'!X53:AF53)=9,'A5.1'!I53,"")</f>
        <v/>
      </c>
      <c r="L39" s="29" t="str">
        <f>IF(SUM('A5.1'!X53:AF53)=9,'A5.1'!J53,"")</f>
        <v/>
      </c>
      <c r="M39" t="str">
        <f>IF(SUM('A5.1'!X53:AF53)=9,'A5.1'!K53,"")</f>
        <v/>
      </c>
    </row>
    <row r="40" spans="1:13" x14ac:dyDescent="0.25">
      <c r="A40" t="str">
        <f>IF(SUM('A5.1'!X54:AF54)=9,'Angaben KH-Standort'!$D$26,"")</f>
        <v/>
      </c>
      <c r="B40" t="str">
        <f>IF(SUM('A5.1'!X54:AF54)=9,'Angaben KH-Standort'!$D$27,"")</f>
        <v/>
      </c>
      <c r="C40" t="str">
        <f>IF(SUM('A5.1'!X54:AF54)=9,'Angaben KH-Standort'!$D$13,"")</f>
        <v/>
      </c>
      <c r="D40" t="str">
        <f>IF(SUM('A5.1'!X54:AF54)=9,'A1'!$F$15,"")</f>
        <v/>
      </c>
      <c r="E40" t="str">
        <f>IF(SUM('A5.1'!X54:AF54)=9,'A5.1'!C54,"")</f>
        <v/>
      </c>
      <c r="F40" t="str">
        <f>IF(SUM('A5.1'!X54:AF54)=9,'A5.1'!D54,"")</f>
        <v/>
      </c>
      <c r="G40" t="str">
        <f>IF(SUM('A5.1'!X54:AF54)=9,'A5.1'!E54,"")</f>
        <v/>
      </c>
      <c r="H40" t="str">
        <f>IF(SUM('A5.1'!X54:AF54)=9,'A5.1'!F54,"")</f>
        <v/>
      </c>
      <c r="I40" t="str">
        <f>IF(SUM('A5.1'!X54:AF54)=9,'A5.1'!G54,"")</f>
        <v/>
      </c>
      <c r="J40" t="str">
        <f>IF(SUM('A5.1'!X54:AF54)=9,'A5.1'!H54,"")</f>
        <v/>
      </c>
      <c r="K40" t="str">
        <f>IF(SUM('A5.1'!X54:AF54)=9,'A5.1'!I54,"")</f>
        <v/>
      </c>
      <c r="L40" s="29" t="str">
        <f>IF(SUM('A5.1'!X54:AF54)=9,'A5.1'!J54,"")</f>
        <v/>
      </c>
      <c r="M40" t="str">
        <f>IF(SUM('A5.1'!X54:AF54)=9,'A5.1'!K54,"")</f>
        <v/>
      </c>
    </row>
    <row r="41" spans="1:13" x14ac:dyDescent="0.25">
      <c r="A41" t="str">
        <f>IF(SUM('A5.1'!X55:AF55)=9,'Angaben KH-Standort'!$D$26,"")</f>
        <v/>
      </c>
      <c r="B41" t="str">
        <f>IF(SUM('A5.1'!X55:AF55)=9,'Angaben KH-Standort'!$D$27,"")</f>
        <v/>
      </c>
      <c r="C41" t="str">
        <f>IF(SUM('A5.1'!X55:AF55)=9,'Angaben KH-Standort'!$D$13,"")</f>
        <v/>
      </c>
      <c r="D41" t="str">
        <f>IF(SUM('A5.1'!X55:AF55)=9,'A1'!$F$15,"")</f>
        <v/>
      </c>
      <c r="E41" t="str">
        <f>IF(SUM('A5.1'!X55:AF55)=9,'A5.1'!C55,"")</f>
        <v/>
      </c>
      <c r="F41" t="str">
        <f>IF(SUM('A5.1'!X55:AF55)=9,'A5.1'!D55,"")</f>
        <v/>
      </c>
      <c r="G41" t="str">
        <f>IF(SUM('A5.1'!X55:AF55)=9,'A5.1'!E55,"")</f>
        <v/>
      </c>
      <c r="H41" t="str">
        <f>IF(SUM('A5.1'!X55:AF55)=9,'A5.1'!F55,"")</f>
        <v/>
      </c>
      <c r="I41" t="str">
        <f>IF(SUM('A5.1'!X55:AF55)=9,'A5.1'!G55,"")</f>
        <v/>
      </c>
      <c r="J41" t="str">
        <f>IF(SUM('A5.1'!X55:AF55)=9,'A5.1'!H55,"")</f>
        <v/>
      </c>
      <c r="K41" t="str">
        <f>IF(SUM('A5.1'!X55:AF55)=9,'A5.1'!I55,"")</f>
        <v/>
      </c>
      <c r="L41" s="29" t="str">
        <f>IF(SUM('A5.1'!X55:AF55)=9,'A5.1'!J55,"")</f>
        <v/>
      </c>
      <c r="M41" t="str">
        <f>IF(SUM('A5.1'!X55:AF55)=9,'A5.1'!K55,"")</f>
        <v/>
      </c>
    </row>
    <row r="42" spans="1:13" x14ac:dyDescent="0.25">
      <c r="A42" t="str">
        <f>IF(SUM('A5.1'!X56:AF56)=9,'Angaben KH-Standort'!$D$26,"")</f>
        <v/>
      </c>
      <c r="B42" t="str">
        <f>IF(SUM('A5.1'!X56:AF56)=9,'Angaben KH-Standort'!$D$27,"")</f>
        <v/>
      </c>
      <c r="C42" t="str">
        <f>IF(SUM('A5.1'!X56:AF56)=9,'Angaben KH-Standort'!$D$13,"")</f>
        <v/>
      </c>
      <c r="D42" t="str">
        <f>IF(SUM('A5.1'!X56:AF56)=9,'A1'!$F$15,"")</f>
        <v/>
      </c>
      <c r="E42" t="str">
        <f>IF(SUM('A5.1'!X56:AF56)=9,'A5.1'!C56,"")</f>
        <v/>
      </c>
      <c r="F42" t="str">
        <f>IF(SUM('A5.1'!X56:AF56)=9,'A5.1'!D56,"")</f>
        <v/>
      </c>
      <c r="G42" t="str">
        <f>IF(SUM('A5.1'!X56:AF56)=9,'A5.1'!E56,"")</f>
        <v/>
      </c>
      <c r="H42" t="str">
        <f>IF(SUM('A5.1'!X56:AF56)=9,'A5.1'!F56,"")</f>
        <v/>
      </c>
      <c r="I42" t="str">
        <f>IF(SUM('A5.1'!X56:AF56)=9,'A5.1'!G56,"")</f>
        <v/>
      </c>
      <c r="J42" t="str">
        <f>IF(SUM('A5.1'!X56:AF56)=9,'A5.1'!H56,"")</f>
        <v/>
      </c>
      <c r="K42" t="str">
        <f>IF(SUM('A5.1'!X56:AF56)=9,'A5.1'!I56,"")</f>
        <v/>
      </c>
      <c r="L42" s="29" t="str">
        <f>IF(SUM('A5.1'!X56:AF56)=9,'A5.1'!J56,"")</f>
        <v/>
      </c>
      <c r="M42" t="str">
        <f>IF(SUM('A5.1'!X56:AF56)=9,'A5.1'!K56,"")</f>
        <v/>
      </c>
    </row>
    <row r="43" spans="1:13" x14ac:dyDescent="0.25">
      <c r="A43" t="str">
        <f>IF(SUM('A5.1'!X57:AF57)=9,'Angaben KH-Standort'!$D$26,"")</f>
        <v/>
      </c>
      <c r="B43" t="str">
        <f>IF(SUM('A5.1'!X57:AF57)=9,'Angaben KH-Standort'!$D$27,"")</f>
        <v/>
      </c>
      <c r="C43" t="str">
        <f>IF(SUM('A5.1'!X57:AF57)=9,'Angaben KH-Standort'!$D$13,"")</f>
        <v/>
      </c>
      <c r="D43" t="str">
        <f>IF(SUM('A5.1'!X57:AF57)=9,'A1'!$F$15,"")</f>
        <v/>
      </c>
      <c r="E43" t="str">
        <f>IF(SUM('A5.1'!X57:AF57)=9,'A5.1'!C57,"")</f>
        <v/>
      </c>
      <c r="F43" t="str">
        <f>IF(SUM('A5.1'!X57:AF57)=9,'A5.1'!D57,"")</f>
        <v/>
      </c>
      <c r="G43" t="str">
        <f>IF(SUM('A5.1'!X57:AF57)=9,'A5.1'!E57,"")</f>
        <v/>
      </c>
      <c r="H43" t="str">
        <f>IF(SUM('A5.1'!X57:AF57)=9,'A5.1'!F57,"")</f>
        <v/>
      </c>
      <c r="I43" t="str">
        <f>IF(SUM('A5.1'!X57:AF57)=9,'A5.1'!G57,"")</f>
        <v/>
      </c>
      <c r="J43" t="str">
        <f>IF(SUM('A5.1'!X57:AF57)=9,'A5.1'!H57,"")</f>
        <v/>
      </c>
      <c r="K43" t="str">
        <f>IF(SUM('A5.1'!X57:AF57)=9,'A5.1'!I57,"")</f>
        <v/>
      </c>
      <c r="L43" s="29" t="str">
        <f>IF(SUM('A5.1'!X57:AF57)=9,'A5.1'!J57,"")</f>
        <v/>
      </c>
      <c r="M43" t="str">
        <f>IF(SUM('A5.1'!X57:AF57)=9,'A5.1'!K57,"")</f>
        <v/>
      </c>
    </row>
    <row r="44" spans="1:13" x14ac:dyDescent="0.25">
      <c r="A44" t="str">
        <f>IF(SUM('A5.1'!X58:AF58)=9,'Angaben KH-Standort'!$D$26,"")</f>
        <v/>
      </c>
      <c r="B44" t="str">
        <f>IF(SUM('A5.1'!X58:AF58)=9,'Angaben KH-Standort'!$D$27,"")</f>
        <v/>
      </c>
      <c r="C44" t="str">
        <f>IF(SUM('A5.1'!X58:AF58)=9,'Angaben KH-Standort'!$D$13,"")</f>
        <v/>
      </c>
      <c r="D44" t="str">
        <f>IF(SUM('A5.1'!X58:AF58)=9,'A1'!$F$15,"")</f>
        <v/>
      </c>
      <c r="E44" t="str">
        <f>IF(SUM('A5.1'!X58:AF58)=9,'A5.1'!C58,"")</f>
        <v/>
      </c>
      <c r="F44" t="str">
        <f>IF(SUM('A5.1'!X58:AF58)=9,'A5.1'!D58,"")</f>
        <v/>
      </c>
      <c r="G44" t="str">
        <f>IF(SUM('A5.1'!X58:AF58)=9,'A5.1'!E58,"")</f>
        <v/>
      </c>
      <c r="H44" t="str">
        <f>IF(SUM('A5.1'!X58:AF58)=9,'A5.1'!F58,"")</f>
        <v/>
      </c>
      <c r="I44" t="str">
        <f>IF(SUM('A5.1'!X58:AF58)=9,'A5.1'!G58,"")</f>
        <v/>
      </c>
      <c r="J44" t="str">
        <f>IF(SUM('A5.1'!X58:AF58)=9,'A5.1'!H58,"")</f>
        <v/>
      </c>
      <c r="K44" t="str">
        <f>IF(SUM('A5.1'!X58:AF58)=9,'A5.1'!I58,"")</f>
        <v/>
      </c>
      <c r="L44" s="29" t="str">
        <f>IF(SUM('A5.1'!X58:AF58)=9,'A5.1'!J58,"")</f>
        <v/>
      </c>
      <c r="M44" t="str">
        <f>IF(SUM('A5.1'!X58:AF58)=9,'A5.1'!K58,"")</f>
        <v/>
      </c>
    </row>
    <row r="45" spans="1:13" x14ac:dyDescent="0.25">
      <c r="A45" t="str">
        <f>IF(SUM('A5.1'!X59:AF59)=9,'Angaben KH-Standort'!$D$26,"")</f>
        <v/>
      </c>
      <c r="B45" t="str">
        <f>IF(SUM('A5.1'!X59:AF59)=9,'Angaben KH-Standort'!$D$27,"")</f>
        <v/>
      </c>
      <c r="C45" t="str">
        <f>IF(SUM('A5.1'!X59:AF59)=9,'Angaben KH-Standort'!$D$13,"")</f>
        <v/>
      </c>
      <c r="D45" t="str">
        <f>IF(SUM('A5.1'!X59:AF59)=9,'A1'!$F$15,"")</f>
        <v/>
      </c>
      <c r="E45" t="str">
        <f>IF(SUM('A5.1'!X59:AF59)=9,'A5.1'!C59,"")</f>
        <v/>
      </c>
      <c r="F45" t="str">
        <f>IF(SUM('A5.1'!X59:AF59)=9,'A5.1'!D59,"")</f>
        <v/>
      </c>
      <c r="G45" t="str">
        <f>IF(SUM('A5.1'!X59:AF59)=9,'A5.1'!E59,"")</f>
        <v/>
      </c>
      <c r="H45" t="str">
        <f>IF(SUM('A5.1'!X59:AF59)=9,'A5.1'!F59,"")</f>
        <v/>
      </c>
      <c r="I45" t="str">
        <f>IF(SUM('A5.1'!X59:AF59)=9,'A5.1'!G59,"")</f>
        <v/>
      </c>
      <c r="J45" t="str">
        <f>IF(SUM('A5.1'!X59:AF59)=9,'A5.1'!H59,"")</f>
        <v/>
      </c>
      <c r="K45" t="str">
        <f>IF(SUM('A5.1'!X59:AF59)=9,'A5.1'!I59,"")</f>
        <v/>
      </c>
      <c r="L45" s="29" t="str">
        <f>IF(SUM('A5.1'!X59:AF59)=9,'A5.1'!J59,"")</f>
        <v/>
      </c>
      <c r="M45" t="str">
        <f>IF(SUM('A5.1'!X59:AF59)=9,'A5.1'!K59,"")</f>
        <v/>
      </c>
    </row>
    <row r="46" spans="1:13" x14ac:dyDescent="0.25">
      <c r="A46" t="str">
        <f>IF(SUM('A5.1'!X60:AF60)=9,'Angaben KH-Standort'!$D$26,"")</f>
        <v/>
      </c>
      <c r="B46" t="str">
        <f>IF(SUM('A5.1'!X60:AF60)=9,'Angaben KH-Standort'!$D$27,"")</f>
        <v/>
      </c>
      <c r="C46" t="str">
        <f>IF(SUM('A5.1'!X60:AF60)=9,'Angaben KH-Standort'!$D$13,"")</f>
        <v/>
      </c>
      <c r="D46" t="str">
        <f>IF(SUM('A5.1'!X60:AF60)=9,'A1'!$F$15,"")</f>
        <v/>
      </c>
      <c r="E46" t="str">
        <f>IF(SUM('A5.1'!X60:AF60)=9,'A5.1'!C60,"")</f>
        <v/>
      </c>
      <c r="F46" t="str">
        <f>IF(SUM('A5.1'!X60:AF60)=9,'A5.1'!D60,"")</f>
        <v/>
      </c>
      <c r="G46" t="str">
        <f>IF(SUM('A5.1'!X60:AF60)=9,'A5.1'!E60,"")</f>
        <v/>
      </c>
      <c r="H46" t="str">
        <f>IF(SUM('A5.1'!X60:AF60)=9,'A5.1'!F60,"")</f>
        <v/>
      </c>
      <c r="I46" t="str">
        <f>IF(SUM('A5.1'!X60:AF60)=9,'A5.1'!G60,"")</f>
        <v/>
      </c>
      <c r="J46" t="str">
        <f>IF(SUM('A5.1'!X60:AF60)=9,'A5.1'!H60,"")</f>
        <v/>
      </c>
      <c r="K46" t="str">
        <f>IF(SUM('A5.1'!X60:AF60)=9,'A5.1'!I60,"")</f>
        <v/>
      </c>
      <c r="L46" s="29" t="str">
        <f>IF(SUM('A5.1'!X60:AF60)=9,'A5.1'!J60,"")</f>
        <v/>
      </c>
      <c r="M46" t="str">
        <f>IF(SUM('A5.1'!X60:AF60)=9,'A5.1'!K60,"")</f>
        <v/>
      </c>
    </row>
    <row r="47" spans="1:13" x14ac:dyDescent="0.25">
      <c r="A47" t="str">
        <f>IF(SUM('A5.1'!X61:AF61)=9,'Angaben KH-Standort'!$D$26,"")</f>
        <v/>
      </c>
      <c r="B47" t="str">
        <f>IF(SUM('A5.1'!X61:AF61)=9,'Angaben KH-Standort'!$D$27,"")</f>
        <v/>
      </c>
      <c r="C47" t="str">
        <f>IF(SUM('A5.1'!X61:AF61)=9,'Angaben KH-Standort'!$D$13,"")</f>
        <v/>
      </c>
      <c r="D47" t="str">
        <f>IF(SUM('A5.1'!X61:AF61)=9,'A1'!$F$15,"")</f>
        <v/>
      </c>
      <c r="E47" t="str">
        <f>IF(SUM('A5.1'!X61:AF61)=9,'A5.1'!C61,"")</f>
        <v/>
      </c>
      <c r="F47" t="str">
        <f>IF(SUM('A5.1'!X61:AF61)=9,'A5.1'!D61,"")</f>
        <v/>
      </c>
      <c r="G47" t="str">
        <f>IF(SUM('A5.1'!X61:AF61)=9,'A5.1'!E61,"")</f>
        <v/>
      </c>
      <c r="H47" t="str">
        <f>IF(SUM('A5.1'!X61:AF61)=9,'A5.1'!F61,"")</f>
        <v/>
      </c>
      <c r="I47" t="str">
        <f>IF(SUM('A5.1'!X61:AF61)=9,'A5.1'!G61,"")</f>
        <v/>
      </c>
      <c r="J47" t="str">
        <f>IF(SUM('A5.1'!X61:AF61)=9,'A5.1'!H61,"")</f>
        <v/>
      </c>
      <c r="K47" t="str">
        <f>IF(SUM('A5.1'!X61:AF61)=9,'A5.1'!I61,"")</f>
        <v/>
      </c>
      <c r="L47" s="29" t="str">
        <f>IF(SUM('A5.1'!X61:AF61)=9,'A5.1'!J61,"")</f>
        <v/>
      </c>
      <c r="M47" t="str">
        <f>IF(SUM('A5.1'!X61:AF61)=9,'A5.1'!K61,"")</f>
        <v/>
      </c>
    </row>
    <row r="48" spans="1:13" x14ac:dyDescent="0.25">
      <c r="A48" t="str">
        <f>IF(SUM('A5.1'!X62:AF62)=9,'Angaben KH-Standort'!$D$26,"")</f>
        <v/>
      </c>
      <c r="B48" t="str">
        <f>IF(SUM('A5.1'!X62:AF62)=9,'Angaben KH-Standort'!$D$27,"")</f>
        <v/>
      </c>
      <c r="C48" t="str">
        <f>IF(SUM('A5.1'!X62:AF62)=9,'Angaben KH-Standort'!$D$13,"")</f>
        <v/>
      </c>
      <c r="D48" t="str">
        <f>IF(SUM('A5.1'!X62:AF62)=9,'A1'!$F$15,"")</f>
        <v/>
      </c>
      <c r="E48" t="str">
        <f>IF(SUM('A5.1'!X62:AF62)=9,'A5.1'!C62,"")</f>
        <v/>
      </c>
      <c r="F48" t="str">
        <f>IF(SUM('A5.1'!X62:AF62)=9,'A5.1'!D62,"")</f>
        <v/>
      </c>
      <c r="G48" t="str">
        <f>IF(SUM('A5.1'!X62:AF62)=9,'A5.1'!E62,"")</f>
        <v/>
      </c>
      <c r="H48" t="str">
        <f>IF(SUM('A5.1'!X62:AF62)=9,'A5.1'!F62,"")</f>
        <v/>
      </c>
      <c r="I48" t="str">
        <f>IF(SUM('A5.1'!X62:AF62)=9,'A5.1'!G62,"")</f>
        <v/>
      </c>
      <c r="J48" t="str">
        <f>IF(SUM('A5.1'!X62:AF62)=9,'A5.1'!H62,"")</f>
        <v/>
      </c>
      <c r="K48" t="str">
        <f>IF(SUM('A5.1'!X62:AF62)=9,'A5.1'!I62,"")</f>
        <v/>
      </c>
      <c r="L48" s="29" t="str">
        <f>IF(SUM('A5.1'!X62:AF62)=9,'A5.1'!J62,"")</f>
        <v/>
      </c>
      <c r="M48" t="str">
        <f>IF(SUM('A5.1'!X62:AF62)=9,'A5.1'!K62,"")</f>
        <v/>
      </c>
    </row>
    <row r="49" spans="1:13" x14ac:dyDescent="0.25">
      <c r="A49" t="str">
        <f>IF(SUM('A5.1'!X63:AF63)=9,'Angaben KH-Standort'!$D$26,"")</f>
        <v/>
      </c>
      <c r="B49" t="str">
        <f>IF(SUM('A5.1'!X63:AF63)=9,'Angaben KH-Standort'!$D$27,"")</f>
        <v/>
      </c>
      <c r="C49" t="str">
        <f>IF(SUM('A5.1'!X63:AF63)=9,'Angaben KH-Standort'!$D$13,"")</f>
        <v/>
      </c>
      <c r="D49" t="str">
        <f>IF(SUM('A5.1'!X63:AF63)=9,'A1'!$F$15,"")</f>
        <v/>
      </c>
      <c r="E49" t="str">
        <f>IF(SUM('A5.1'!X63:AF63)=9,'A5.1'!C63,"")</f>
        <v/>
      </c>
      <c r="F49" t="str">
        <f>IF(SUM('A5.1'!X63:AF63)=9,'A5.1'!D63,"")</f>
        <v/>
      </c>
      <c r="G49" t="str">
        <f>IF(SUM('A5.1'!X63:AF63)=9,'A5.1'!E63,"")</f>
        <v/>
      </c>
      <c r="H49" t="str">
        <f>IF(SUM('A5.1'!X63:AF63)=9,'A5.1'!F63,"")</f>
        <v/>
      </c>
      <c r="I49" t="str">
        <f>IF(SUM('A5.1'!X63:AF63)=9,'A5.1'!G63,"")</f>
        <v/>
      </c>
      <c r="J49" t="str">
        <f>IF(SUM('A5.1'!X63:AF63)=9,'A5.1'!H63,"")</f>
        <v/>
      </c>
      <c r="K49" t="str">
        <f>IF(SUM('A5.1'!X63:AF63)=9,'A5.1'!I63,"")</f>
        <v/>
      </c>
      <c r="L49" s="29" t="str">
        <f>IF(SUM('A5.1'!X63:AF63)=9,'A5.1'!J63,"")</f>
        <v/>
      </c>
      <c r="M49" t="str">
        <f>IF(SUM('A5.1'!X63:AF63)=9,'A5.1'!K63,"")</f>
        <v/>
      </c>
    </row>
    <row r="50" spans="1:13" x14ac:dyDescent="0.25">
      <c r="A50" t="str">
        <f>IF(SUM('A5.1'!X64:AF64)=9,'Angaben KH-Standort'!$D$26,"")</f>
        <v/>
      </c>
      <c r="B50" t="str">
        <f>IF(SUM('A5.1'!X64:AF64)=9,'Angaben KH-Standort'!$D$27,"")</f>
        <v/>
      </c>
      <c r="C50" t="str">
        <f>IF(SUM('A5.1'!X64:AF64)=9,'Angaben KH-Standort'!$D$13,"")</f>
        <v/>
      </c>
      <c r="D50" t="str">
        <f>IF(SUM('A5.1'!X64:AF64)=9,'A1'!$F$15,"")</f>
        <v/>
      </c>
      <c r="E50" t="str">
        <f>IF(SUM('A5.1'!X64:AF64)=9,'A5.1'!C64,"")</f>
        <v/>
      </c>
      <c r="F50" t="str">
        <f>IF(SUM('A5.1'!X64:AF64)=9,'A5.1'!D64,"")</f>
        <v/>
      </c>
      <c r="G50" t="str">
        <f>IF(SUM('A5.1'!X64:AF64)=9,'A5.1'!E64,"")</f>
        <v/>
      </c>
      <c r="H50" t="str">
        <f>IF(SUM('A5.1'!X64:AF64)=9,'A5.1'!F64,"")</f>
        <v/>
      </c>
      <c r="I50" t="str">
        <f>IF(SUM('A5.1'!X64:AF64)=9,'A5.1'!G64,"")</f>
        <v/>
      </c>
      <c r="J50" t="str">
        <f>IF(SUM('A5.1'!X64:AF64)=9,'A5.1'!H64,"")</f>
        <v/>
      </c>
      <c r="K50" t="str">
        <f>IF(SUM('A5.1'!X64:AF64)=9,'A5.1'!I64,"")</f>
        <v/>
      </c>
      <c r="L50" s="29" t="str">
        <f>IF(SUM('A5.1'!X64:AF64)=9,'A5.1'!J64,"")</f>
        <v/>
      </c>
      <c r="M50" t="str">
        <f>IF(SUM('A5.1'!X64:AF64)=9,'A5.1'!K64,"")</f>
        <v/>
      </c>
    </row>
    <row r="51" spans="1:13" x14ac:dyDescent="0.25">
      <c r="A51" t="str">
        <f>IF(SUM('A5.1'!X65:AF65)=9,'Angaben KH-Standort'!$D$26,"")</f>
        <v/>
      </c>
      <c r="B51" t="str">
        <f>IF(SUM('A5.1'!X65:AF65)=9,'Angaben KH-Standort'!$D$27,"")</f>
        <v/>
      </c>
      <c r="C51" t="str">
        <f>IF(SUM('A5.1'!X65:AF65)=9,'Angaben KH-Standort'!$D$13,"")</f>
        <v/>
      </c>
      <c r="D51" t="str">
        <f>IF(SUM('A5.1'!X65:AF65)=9,'A1'!$F$15,"")</f>
        <v/>
      </c>
      <c r="E51" t="str">
        <f>IF(SUM('A5.1'!X65:AF65)=9,'A5.1'!C65,"")</f>
        <v/>
      </c>
      <c r="F51" t="str">
        <f>IF(SUM('A5.1'!X65:AF65)=9,'A5.1'!D65,"")</f>
        <v/>
      </c>
      <c r="G51" t="str">
        <f>IF(SUM('A5.1'!X65:AF65)=9,'A5.1'!E65,"")</f>
        <v/>
      </c>
      <c r="H51" t="str">
        <f>IF(SUM('A5.1'!X65:AF65)=9,'A5.1'!F65,"")</f>
        <v/>
      </c>
      <c r="I51" t="str">
        <f>IF(SUM('A5.1'!X65:AF65)=9,'A5.1'!G65,"")</f>
        <v/>
      </c>
      <c r="J51" t="str">
        <f>IF(SUM('A5.1'!X65:AF65)=9,'A5.1'!H65,"")</f>
        <v/>
      </c>
      <c r="K51" t="str">
        <f>IF(SUM('A5.1'!X65:AF65)=9,'A5.1'!I65,"")</f>
        <v/>
      </c>
      <c r="L51" s="29" t="str">
        <f>IF(SUM('A5.1'!X65:AF65)=9,'A5.1'!J65,"")</f>
        <v/>
      </c>
      <c r="M51" t="str">
        <f>IF(SUM('A5.1'!X65:AF65)=9,'A5.1'!K65,"")</f>
        <v/>
      </c>
    </row>
    <row r="52" spans="1:13" x14ac:dyDescent="0.25">
      <c r="A52" t="str">
        <f>IF(SUM('A5.1'!X66:AF66)=9,'Angaben KH-Standort'!$D$26,"")</f>
        <v/>
      </c>
      <c r="B52" t="str">
        <f>IF(SUM('A5.1'!X66:AF66)=9,'Angaben KH-Standort'!$D$27,"")</f>
        <v/>
      </c>
      <c r="C52" t="str">
        <f>IF(SUM('A5.1'!X66:AF66)=9,'Angaben KH-Standort'!$D$13,"")</f>
        <v/>
      </c>
      <c r="D52" t="str">
        <f>IF(SUM('A5.1'!X66:AF66)=9,'A1'!$F$15,"")</f>
        <v/>
      </c>
      <c r="E52" t="str">
        <f>IF(SUM('A5.1'!X66:AF66)=9,'A5.1'!C66,"")</f>
        <v/>
      </c>
      <c r="F52" t="str">
        <f>IF(SUM('A5.1'!X66:AF66)=9,'A5.1'!D66,"")</f>
        <v/>
      </c>
      <c r="G52" t="str">
        <f>IF(SUM('A5.1'!X66:AF66)=9,'A5.1'!E66,"")</f>
        <v/>
      </c>
      <c r="H52" t="str">
        <f>IF(SUM('A5.1'!X66:AF66)=9,'A5.1'!F66,"")</f>
        <v/>
      </c>
      <c r="I52" t="str">
        <f>IF(SUM('A5.1'!X66:AF66)=9,'A5.1'!G66,"")</f>
        <v/>
      </c>
      <c r="J52" t="str">
        <f>IF(SUM('A5.1'!X66:AF66)=9,'A5.1'!H66,"")</f>
        <v/>
      </c>
      <c r="K52" t="str">
        <f>IF(SUM('A5.1'!X66:AF66)=9,'A5.1'!I66,"")</f>
        <v/>
      </c>
      <c r="L52" s="29" t="str">
        <f>IF(SUM('A5.1'!X66:AF66)=9,'A5.1'!J66,"")</f>
        <v/>
      </c>
      <c r="M52" t="str">
        <f>IF(SUM('A5.1'!X66:AF66)=9,'A5.1'!K66,"")</f>
        <v/>
      </c>
    </row>
    <row r="53" spans="1:13" x14ac:dyDescent="0.25">
      <c r="A53" t="str">
        <f>IF(SUM('A5.1'!X67:AF67)=9,'Angaben KH-Standort'!$D$26,"")</f>
        <v/>
      </c>
      <c r="B53" t="str">
        <f>IF(SUM('A5.1'!X67:AF67)=9,'Angaben KH-Standort'!$D$27,"")</f>
        <v/>
      </c>
      <c r="C53" t="str">
        <f>IF(SUM('A5.1'!X67:AF67)=9,'Angaben KH-Standort'!$D$13,"")</f>
        <v/>
      </c>
      <c r="D53" t="str">
        <f>IF(SUM('A5.1'!X67:AF67)=9,'A1'!$F$15,"")</f>
        <v/>
      </c>
      <c r="E53" t="str">
        <f>IF(SUM('A5.1'!X67:AF67)=9,'A5.1'!C67,"")</f>
        <v/>
      </c>
      <c r="F53" t="str">
        <f>IF(SUM('A5.1'!X67:AF67)=9,'A5.1'!D67,"")</f>
        <v/>
      </c>
      <c r="G53" t="str">
        <f>IF(SUM('A5.1'!X67:AF67)=9,'A5.1'!E67,"")</f>
        <v/>
      </c>
      <c r="H53" t="str">
        <f>IF(SUM('A5.1'!X67:AF67)=9,'A5.1'!F67,"")</f>
        <v/>
      </c>
      <c r="I53" t="str">
        <f>IF(SUM('A5.1'!X67:AF67)=9,'A5.1'!G67,"")</f>
        <v/>
      </c>
      <c r="J53" t="str">
        <f>IF(SUM('A5.1'!X67:AF67)=9,'A5.1'!H67,"")</f>
        <v/>
      </c>
      <c r="K53" t="str">
        <f>IF(SUM('A5.1'!X67:AF67)=9,'A5.1'!I67,"")</f>
        <v/>
      </c>
      <c r="L53" s="29" t="str">
        <f>IF(SUM('A5.1'!X67:AF67)=9,'A5.1'!J67,"")</f>
        <v/>
      </c>
      <c r="M53" t="str">
        <f>IF(SUM('A5.1'!X67:AF67)=9,'A5.1'!K67,"")</f>
        <v/>
      </c>
    </row>
    <row r="54" spans="1:13" x14ac:dyDescent="0.25">
      <c r="A54" t="str">
        <f>IF(SUM('A5.1'!X68:AF68)=9,'Angaben KH-Standort'!$D$26,"")</f>
        <v/>
      </c>
      <c r="B54" t="str">
        <f>IF(SUM('A5.1'!X68:AF68)=9,'Angaben KH-Standort'!$D$27,"")</f>
        <v/>
      </c>
      <c r="C54" t="str">
        <f>IF(SUM('A5.1'!X68:AF68)=9,'Angaben KH-Standort'!$D$13,"")</f>
        <v/>
      </c>
      <c r="D54" t="str">
        <f>IF(SUM('A5.1'!X68:AF68)=9,'A1'!$F$15,"")</f>
        <v/>
      </c>
      <c r="E54" t="str">
        <f>IF(SUM('A5.1'!X68:AF68)=9,'A5.1'!C68,"")</f>
        <v/>
      </c>
      <c r="F54" t="str">
        <f>IF(SUM('A5.1'!X68:AF68)=9,'A5.1'!D68,"")</f>
        <v/>
      </c>
      <c r="G54" t="str">
        <f>IF(SUM('A5.1'!X68:AF68)=9,'A5.1'!E68,"")</f>
        <v/>
      </c>
      <c r="H54" t="str">
        <f>IF(SUM('A5.1'!X68:AF68)=9,'A5.1'!F68,"")</f>
        <v/>
      </c>
      <c r="I54" t="str">
        <f>IF(SUM('A5.1'!X68:AF68)=9,'A5.1'!G68,"")</f>
        <v/>
      </c>
      <c r="J54" t="str">
        <f>IF(SUM('A5.1'!X68:AF68)=9,'A5.1'!H68,"")</f>
        <v/>
      </c>
      <c r="K54" t="str">
        <f>IF(SUM('A5.1'!X68:AF68)=9,'A5.1'!I68,"")</f>
        <v/>
      </c>
      <c r="L54" s="29" t="str">
        <f>IF(SUM('A5.1'!X68:AF68)=9,'A5.1'!J68,"")</f>
        <v/>
      </c>
      <c r="M54" t="str">
        <f>IF(SUM('A5.1'!X68:AF68)=9,'A5.1'!K68,"")</f>
        <v/>
      </c>
    </row>
    <row r="55" spans="1:13" x14ac:dyDescent="0.25">
      <c r="A55" t="str">
        <f>IF(SUM('A5.1'!X69:AF69)=9,'Angaben KH-Standort'!$D$26,"")</f>
        <v/>
      </c>
      <c r="B55" t="str">
        <f>IF(SUM('A5.1'!X69:AF69)=9,'Angaben KH-Standort'!$D$27,"")</f>
        <v/>
      </c>
      <c r="C55" t="str">
        <f>IF(SUM('A5.1'!X69:AF69)=9,'Angaben KH-Standort'!$D$13,"")</f>
        <v/>
      </c>
      <c r="D55" t="str">
        <f>IF(SUM('A5.1'!X69:AF69)=9,'A1'!$F$15,"")</f>
        <v/>
      </c>
      <c r="E55" t="str">
        <f>IF(SUM('A5.1'!X69:AF69)=9,'A5.1'!C69,"")</f>
        <v/>
      </c>
      <c r="F55" t="str">
        <f>IF(SUM('A5.1'!X69:AF69)=9,'A5.1'!D69,"")</f>
        <v/>
      </c>
      <c r="G55" t="str">
        <f>IF(SUM('A5.1'!X69:AF69)=9,'A5.1'!E69,"")</f>
        <v/>
      </c>
      <c r="H55" t="str">
        <f>IF(SUM('A5.1'!X69:AF69)=9,'A5.1'!F69,"")</f>
        <v/>
      </c>
      <c r="I55" t="str">
        <f>IF(SUM('A5.1'!X69:AF69)=9,'A5.1'!G69,"")</f>
        <v/>
      </c>
      <c r="J55" t="str">
        <f>IF(SUM('A5.1'!X69:AF69)=9,'A5.1'!H69,"")</f>
        <v/>
      </c>
      <c r="K55" t="str">
        <f>IF(SUM('A5.1'!X69:AF69)=9,'A5.1'!I69,"")</f>
        <v/>
      </c>
      <c r="L55" s="29" t="str">
        <f>IF(SUM('A5.1'!X69:AF69)=9,'A5.1'!J69,"")</f>
        <v/>
      </c>
      <c r="M55" t="str">
        <f>IF(SUM('A5.1'!X69:AF69)=9,'A5.1'!K69,"")</f>
        <v/>
      </c>
    </row>
    <row r="56" spans="1:13" x14ac:dyDescent="0.25">
      <c r="A56" t="str">
        <f>IF(SUM('A5.1'!X70:AF70)=9,'Angaben KH-Standort'!$D$26,"")</f>
        <v/>
      </c>
      <c r="B56" t="str">
        <f>IF(SUM('A5.1'!X70:AF70)=9,'Angaben KH-Standort'!$D$27,"")</f>
        <v/>
      </c>
      <c r="C56" t="str">
        <f>IF(SUM('A5.1'!X70:AF70)=9,'Angaben KH-Standort'!$D$13,"")</f>
        <v/>
      </c>
      <c r="D56" t="str">
        <f>IF(SUM('A5.1'!X70:AF70)=9,'A1'!$F$15,"")</f>
        <v/>
      </c>
      <c r="E56" t="str">
        <f>IF(SUM('A5.1'!X70:AF70)=9,'A5.1'!C70,"")</f>
        <v/>
      </c>
      <c r="F56" t="str">
        <f>IF(SUM('A5.1'!X70:AF70)=9,'A5.1'!D70,"")</f>
        <v/>
      </c>
      <c r="G56" t="str">
        <f>IF(SUM('A5.1'!X70:AF70)=9,'A5.1'!E70,"")</f>
        <v/>
      </c>
      <c r="H56" t="str">
        <f>IF(SUM('A5.1'!X70:AF70)=9,'A5.1'!F70,"")</f>
        <v/>
      </c>
      <c r="I56" t="str">
        <f>IF(SUM('A5.1'!X70:AF70)=9,'A5.1'!G70,"")</f>
        <v/>
      </c>
      <c r="J56" t="str">
        <f>IF(SUM('A5.1'!X70:AF70)=9,'A5.1'!H70,"")</f>
        <v/>
      </c>
      <c r="K56" t="str">
        <f>IF(SUM('A5.1'!X70:AF70)=9,'A5.1'!I70,"")</f>
        <v/>
      </c>
      <c r="L56" s="29" t="str">
        <f>IF(SUM('A5.1'!X70:AF70)=9,'A5.1'!J70,"")</f>
        <v/>
      </c>
      <c r="M56" t="str">
        <f>IF(SUM('A5.1'!X70:AF70)=9,'A5.1'!K70,"")</f>
        <v/>
      </c>
    </row>
    <row r="57" spans="1:13" x14ac:dyDescent="0.25">
      <c r="A57" t="str">
        <f>IF(SUM('A5.1'!X71:AF71)=9,'Angaben KH-Standort'!$D$26,"")</f>
        <v/>
      </c>
      <c r="B57" t="str">
        <f>IF(SUM('A5.1'!X71:AF71)=9,'Angaben KH-Standort'!$D$27,"")</f>
        <v/>
      </c>
      <c r="C57" t="str">
        <f>IF(SUM('A5.1'!X71:AF71)=9,'Angaben KH-Standort'!$D$13,"")</f>
        <v/>
      </c>
      <c r="D57" t="str">
        <f>IF(SUM('A5.1'!X71:AF71)=9,'A1'!$F$15,"")</f>
        <v/>
      </c>
      <c r="E57" t="str">
        <f>IF(SUM('A5.1'!X71:AF71)=9,'A5.1'!C71,"")</f>
        <v/>
      </c>
      <c r="F57" t="str">
        <f>IF(SUM('A5.1'!X71:AF71)=9,'A5.1'!D71,"")</f>
        <v/>
      </c>
      <c r="G57" t="str">
        <f>IF(SUM('A5.1'!X71:AF71)=9,'A5.1'!E71,"")</f>
        <v/>
      </c>
      <c r="H57" t="str">
        <f>IF(SUM('A5.1'!X71:AF71)=9,'A5.1'!F71,"")</f>
        <v/>
      </c>
      <c r="I57" t="str">
        <f>IF(SUM('A5.1'!X71:AF71)=9,'A5.1'!G71,"")</f>
        <v/>
      </c>
      <c r="J57" t="str">
        <f>IF(SUM('A5.1'!X71:AF71)=9,'A5.1'!H71,"")</f>
        <v/>
      </c>
      <c r="K57" t="str">
        <f>IF(SUM('A5.1'!X71:AF71)=9,'A5.1'!I71,"")</f>
        <v/>
      </c>
      <c r="L57" s="29" t="str">
        <f>IF(SUM('A5.1'!X71:AF71)=9,'A5.1'!J71,"")</f>
        <v/>
      </c>
      <c r="M57" t="str">
        <f>IF(SUM('A5.1'!X71:AF71)=9,'A5.1'!K71,"")</f>
        <v/>
      </c>
    </row>
    <row r="58" spans="1:13" x14ac:dyDescent="0.25">
      <c r="A58" t="str">
        <f>IF(SUM('A5.1'!X72:AF72)=9,'Angaben KH-Standort'!$D$26,"")</f>
        <v/>
      </c>
      <c r="B58" t="str">
        <f>IF(SUM('A5.1'!X72:AF72)=9,'Angaben KH-Standort'!$D$27,"")</f>
        <v/>
      </c>
      <c r="C58" t="str">
        <f>IF(SUM('A5.1'!X72:AF72)=9,'Angaben KH-Standort'!$D$13,"")</f>
        <v/>
      </c>
      <c r="D58" t="str">
        <f>IF(SUM('A5.1'!X72:AF72)=9,'A1'!$F$15,"")</f>
        <v/>
      </c>
      <c r="E58" t="str">
        <f>IF(SUM('A5.1'!X72:AF72)=9,'A5.1'!C72,"")</f>
        <v/>
      </c>
      <c r="F58" t="str">
        <f>IF(SUM('A5.1'!X72:AF72)=9,'A5.1'!D72,"")</f>
        <v/>
      </c>
      <c r="G58" t="str">
        <f>IF(SUM('A5.1'!X72:AF72)=9,'A5.1'!E72,"")</f>
        <v/>
      </c>
      <c r="H58" t="str">
        <f>IF(SUM('A5.1'!X72:AF72)=9,'A5.1'!F72,"")</f>
        <v/>
      </c>
      <c r="I58" t="str">
        <f>IF(SUM('A5.1'!X72:AF72)=9,'A5.1'!G72,"")</f>
        <v/>
      </c>
      <c r="J58" t="str">
        <f>IF(SUM('A5.1'!X72:AF72)=9,'A5.1'!H72,"")</f>
        <v/>
      </c>
      <c r="K58" t="str">
        <f>IF(SUM('A5.1'!X72:AF72)=9,'A5.1'!I72,"")</f>
        <v/>
      </c>
      <c r="L58" s="29" t="str">
        <f>IF(SUM('A5.1'!X72:AF72)=9,'A5.1'!J72,"")</f>
        <v/>
      </c>
      <c r="M58" t="str">
        <f>IF(SUM('A5.1'!X72:AF72)=9,'A5.1'!K72,"")</f>
        <v/>
      </c>
    </row>
    <row r="59" spans="1:13" x14ac:dyDescent="0.25">
      <c r="A59" t="str">
        <f>IF(SUM('A5.1'!X73:AF73)=9,'Angaben KH-Standort'!$D$26,"")</f>
        <v/>
      </c>
      <c r="B59" t="str">
        <f>IF(SUM('A5.1'!X73:AF73)=9,'Angaben KH-Standort'!$D$27,"")</f>
        <v/>
      </c>
      <c r="C59" t="str">
        <f>IF(SUM('A5.1'!X73:AF73)=9,'Angaben KH-Standort'!$D$13,"")</f>
        <v/>
      </c>
      <c r="D59" t="str">
        <f>IF(SUM('A5.1'!X73:AF73)=9,'A1'!$F$15,"")</f>
        <v/>
      </c>
      <c r="E59" t="str">
        <f>IF(SUM('A5.1'!X73:AF73)=9,'A5.1'!C73,"")</f>
        <v/>
      </c>
      <c r="F59" t="str">
        <f>IF(SUM('A5.1'!X73:AF73)=9,'A5.1'!D73,"")</f>
        <v/>
      </c>
      <c r="G59" t="str">
        <f>IF(SUM('A5.1'!X73:AF73)=9,'A5.1'!E73,"")</f>
        <v/>
      </c>
      <c r="H59" t="str">
        <f>IF(SUM('A5.1'!X73:AF73)=9,'A5.1'!F73,"")</f>
        <v/>
      </c>
      <c r="I59" t="str">
        <f>IF(SUM('A5.1'!X73:AF73)=9,'A5.1'!G73,"")</f>
        <v/>
      </c>
      <c r="J59" t="str">
        <f>IF(SUM('A5.1'!X73:AF73)=9,'A5.1'!H73,"")</f>
        <v/>
      </c>
      <c r="K59" t="str">
        <f>IF(SUM('A5.1'!X73:AF73)=9,'A5.1'!I73,"")</f>
        <v/>
      </c>
      <c r="L59" s="29" t="str">
        <f>IF(SUM('A5.1'!X73:AF73)=9,'A5.1'!J73,"")</f>
        <v/>
      </c>
      <c r="M59" t="str">
        <f>IF(SUM('A5.1'!X73:AF73)=9,'A5.1'!K73,"")</f>
        <v/>
      </c>
    </row>
    <row r="60" spans="1:13" x14ac:dyDescent="0.25">
      <c r="A60" t="str">
        <f>IF(SUM('A5.1'!X74:AF74)=9,'Angaben KH-Standort'!$D$26,"")</f>
        <v/>
      </c>
      <c r="B60" t="str">
        <f>IF(SUM('A5.1'!X74:AF74)=9,'Angaben KH-Standort'!$D$27,"")</f>
        <v/>
      </c>
      <c r="C60" t="str">
        <f>IF(SUM('A5.1'!X74:AF74)=9,'Angaben KH-Standort'!$D$13,"")</f>
        <v/>
      </c>
      <c r="D60" t="str">
        <f>IF(SUM('A5.1'!X74:AF74)=9,'A1'!$F$15,"")</f>
        <v/>
      </c>
      <c r="E60" t="str">
        <f>IF(SUM('A5.1'!X74:AF74)=9,'A5.1'!C74,"")</f>
        <v/>
      </c>
      <c r="F60" t="str">
        <f>IF(SUM('A5.1'!X74:AF74)=9,'A5.1'!D74,"")</f>
        <v/>
      </c>
      <c r="G60" t="str">
        <f>IF(SUM('A5.1'!X74:AF74)=9,'A5.1'!E74,"")</f>
        <v/>
      </c>
      <c r="H60" t="str">
        <f>IF(SUM('A5.1'!X74:AF74)=9,'A5.1'!F74,"")</f>
        <v/>
      </c>
      <c r="I60" t="str">
        <f>IF(SUM('A5.1'!X74:AF74)=9,'A5.1'!G74,"")</f>
        <v/>
      </c>
      <c r="J60" t="str">
        <f>IF(SUM('A5.1'!X74:AF74)=9,'A5.1'!H74,"")</f>
        <v/>
      </c>
      <c r="K60" t="str">
        <f>IF(SUM('A5.1'!X74:AF74)=9,'A5.1'!I74,"")</f>
        <v/>
      </c>
      <c r="L60" s="29" t="str">
        <f>IF(SUM('A5.1'!X74:AF74)=9,'A5.1'!J74,"")</f>
        <v/>
      </c>
      <c r="M60" t="str">
        <f>IF(SUM('A5.1'!X74:AF74)=9,'A5.1'!K74,"")</f>
        <v/>
      </c>
    </row>
    <row r="61" spans="1:13" x14ac:dyDescent="0.25">
      <c r="A61" t="str">
        <f>IF(SUM('A5.1'!X75:AF75)=9,'Angaben KH-Standort'!$D$26,"")</f>
        <v/>
      </c>
      <c r="B61" t="str">
        <f>IF(SUM('A5.1'!X75:AF75)=9,'Angaben KH-Standort'!$D$27,"")</f>
        <v/>
      </c>
      <c r="C61" t="str">
        <f>IF(SUM('A5.1'!X75:AF75)=9,'Angaben KH-Standort'!$D$13,"")</f>
        <v/>
      </c>
      <c r="D61" t="str">
        <f>IF(SUM('A5.1'!X75:AF75)=9,'A1'!$F$15,"")</f>
        <v/>
      </c>
      <c r="E61" t="str">
        <f>IF(SUM('A5.1'!X75:AF75)=9,'A5.1'!C75,"")</f>
        <v/>
      </c>
      <c r="F61" t="str">
        <f>IF(SUM('A5.1'!X75:AF75)=9,'A5.1'!D75,"")</f>
        <v/>
      </c>
      <c r="G61" t="str">
        <f>IF(SUM('A5.1'!X75:AF75)=9,'A5.1'!E75,"")</f>
        <v/>
      </c>
      <c r="H61" t="str">
        <f>IF(SUM('A5.1'!X75:AF75)=9,'A5.1'!F75,"")</f>
        <v/>
      </c>
      <c r="I61" t="str">
        <f>IF(SUM('A5.1'!X75:AF75)=9,'A5.1'!G75,"")</f>
        <v/>
      </c>
      <c r="J61" t="str">
        <f>IF(SUM('A5.1'!X75:AF75)=9,'A5.1'!H75,"")</f>
        <v/>
      </c>
      <c r="K61" t="str">
        <f>IF(SUM('A5.1'!X75:AF75)=9,'A5.1'!I75,"")</f>
        <v/>
      </c>
      <c r="L61" s="29" t="str">
        <f>IF(SUM('A5.1'!X75:AF75)=9,'A5.1'!J75,"")</f>
        <v/>
      </c>
      <c r="M61" t="str">
        <f>IF(SUM('A5.1'!X75:AF75)=9,'A5.1'!K75,"")</f>
        <v/>
      </c>
    </row>
    <row r="62" spans="1:13" x14ac:dyDescent="0.25">
      <c r="A62" t="str">
        <f>IF(SUM('A5.1'!X76:AF76)=9,'Angaben KH-Standort'!$D$26,"")</f>
        <v/>
      </c>
      <c r="B62" t="str">
        <f>IF(SUM('A5.1'!X76:AF76)=9,'Angaben KH-Standort'!$D$27,"")</f>
        <v/>
      </c>
      <c r="C62" t="str">
        <f>IF(SUM('A5.1'!X76:AF76)=9,'Angaben KH-Standort'!$D$13,"")</f>
        <v/>
      </c>
      <c r="D62" t="str">
        <f>IF(SUM('A5.1'!X76:AF76)=9,'A1'!$F$15,"")</f>
        <v/>
      </c>
      <c r="E62" t="str">
        <f>IF(SUM('A5.1'!X76:AF76)=9,'A5.1'!C76,"")</f>
        <v/>
      </c>
      <c r="F62" t="str">
        <f>IF(SUM('A5.1'!X76:AF76)=9,'A5.1'!D76,"")</f>
        <v/>
      </c>
      <c r="G62" t="str">
        <f>IF(SUM('A5.1'!X76:AF76)=9,'A5.1'!E76,"")</f>
        <v/>
      </c>
      <c r="H62" t="str">
        <f>IF(SUM('A5.1'!X76:AF76)=9,'A5.1'!F76,"")</f>
        <v/>
      </c>
      <c r="I62" t="str">
        <f>IF(SUM('A5.1'!X76:AF76)=9,'A5.1'!G76,"")</f>
        <v/>
      </c>
      <c r="J62" t="str">
        <f>IF(SUM('A5.1'!X76:AF76)=9,'A5.1'!H76,"")</f>
        <v/>
      </c>
      <c r="K62" t="str">
        <f>IF(SUM('A5.1'!X76:AF76)=9,'A5.1'!I76,"")</f>
        <v/>
      </c>
      <c r="L62" s="29" t="str">
        <f>IF(SUM('A5.1'!X76:AF76)=9,'A5.1'!J76,"")</f>
        <v/>
      </c>
      <c r="M62" t="str">
        <f>IF(SUM('A5.1'!X76:AF76)=9,'A5.1'!K76,"")</f>
        <v/>
      </c>
    </row>
    <row r="63" spans="1:13" x14ac:dyDescent="0.25">
      <c r="A63" t="str">
        <f>IF(SUM('A5.1'!X77:AF77)=9,'Angaben KH-Standort'!$D$26,"")</f>
        <v/>
      </c>
      <c r="B63" t="str">
        <f>IF(SUM('A5.1'!X77:AF77)=9,'Angaben KH-Standort'!$D$27,"")</f>
        <v/>
      </c>
      <c r="C63" t="str">
        <f>IF(SUM('A5.1'!X77:AF77)=9,'Angaben KH-Standort'!$D$13,"")</f>
        <v/>
      </c>
      <c r="D63" t="str">
        <f>IF(SUM('A5.1'!X77:AF77)=9,'A1'!$F$15,"")</f>
        <v/>
      </c>
      <c r="E63" t="str">
        <f>IF(SUM('A5.1'!X77:AF77)=9,'A5.1'!C77,"")</f>
        <v/>
      </c>
      <c r="F63" t="str">
        <f>IF(SUM('A5.1'!X77:AF77)=9,'A5.1'!D77,"")</f>
        <v/>
      </c>
      <c r="G63" t="str">
        <f>IF(SUM('A5.1'!X77:AF77)=9,'A5.1'!E77,"")</f>
        <v/>
      </c>
      <c r="H63" t="str">
        <f>IF(SUM('A5.1'!X77:AF77)=9,'A5.1'!F77,"")</f>
        <v/>
      </c>
      <c r="I63" t="str">
        <f>IF(SUM('A5.1'!X77:AF77)=9,'A5.1'!G77,"")</f>
        <v/>
      </c>
      <c r="J63" t="str">
        <f>IF(SUM('A5.1'!X77:AF77)=9,'A5.1'!H77,"")</f>
        <v/>
      </c>
      <c r="K63" t="str">
        <f>IF(SUM('A5.1'!X77:AF77)=9,'A5.1'!I77,"")</f>
        <v/>
      </c>
      <c r="L63" s="29" t="str">
        <f>IF(SUM('A5.1'!X77:AF77)=9,'A5.1'!J77,"")</f>
        <v/>
      </c>
      <c r="M63" t="str">
        <f>IF(SUM('A5.1'!X77:AF77)=9,'A5.1'!K77,"")</f>
        <v/>
      </c>
    </row>
    <row r="64" spans="1:13" x14ac:dyDescent="0.25">
      <c r="A64" t="str">
        <f>IF(SUM('A5.1'!X78:AF78)=9,'Angaben KH-Standort'!$D$26,"")</f>
        <v/>
      </c>
      <c r="B64" t="str">
        <f>IF(SUM('A5.1'!X78:AF78)=9,'Angaben KH-Standort'!$D$27,"")</f>
        <v/>
      </c>
      <c r="C64" t="str">
        <f>IF(SUM('A5.1'!X78:AF78)=9,'Angaben KH-Standort'!$D$13,"")</f>
        <v/>
      </c>
      <c r="D64" t="str">
        <f>IF(SUM('A5.1'!X78:AF78)=9,'A1'!$F$15,"")</f>
        <v/>
      </c>
      <c r="E64" t="str">
        <f>IF(SUM('A5.1'!X78:AF78)=9,'A5.1'!C78,"")</f>
        <v/>
      </c>
      <c r="F64" t="str">
        <f>IF(SUM('A5.1'!X78:AF78)=9,'A5.1'!D78,"")</f>
        <v/>
      </c>
      <c r="G64" t="str">
        <f>IF(SUM('A5.1'!X78:AF78)=9,'A5.1'!E78,"")</f>
        <v/>
      </c>
      <c r="H64" t="str">
        <f>IF(SUM('A5.1'!X78:AF78)=9,'A5.1'!F78,"")</f>
        <v/>
      </c>
      <c r="I64" t="str">
        <f>IF(SUM('A5.1'!X78:AF78)=9,'A5.1'!G78,"")</f>
        <v/>
      </c>
      <c r="J64" t="str">
        <f>IF(SUM('A5.1'!X78:AF78)=9,'A5.1'!H78,"")</f>
        <v/>
      </c>
      <c r="K64" t="str">
        <f>IF(SUM('A5.1'!X78:AF78)=9,'A5.1'!I78,"")</f>
        <v/>
      </c>
      <c r="L64" s="29" t="str">
        <f>IF(SUM('A5.1'!X78:AF78)=9,'A5.1'!J78,"")</f>
        <v/>
      </c>
      <c r="M64" t="str">
        <f>IF(SUM('A5.1'!X78:AF78)=9,'A5.1'!K78,"")</f>
        <v/>
      </c>
    </row>
    <row r="65" spans="1:13" x14ac:dyDescent="0.25">
      <c r="A65" t="str">
        <f>IF(SUM('A5.1'!X79:AF79)=9,'Angaben KH-Standort'!$D$26,"")</f>
        <v/>
      </c>
      <c r="B65" t="str">
        <f>IF(SUM('A5.1'!X79:AF79)=9,'Angaben KH-Standort'!$D$27,"")</f>
        <v/>
      </c>
      <c r="C65" t="str">
        <f>IF(SUM('A5.1'!X79:AF79)=9,'Angaben KH-Standort'!$D$13,"")</f>
        <v/>
      </c>
      <c r="D65" t="str">
        <f>IF(SUM('A5.1'!X79:AF79)=9,'A1'!$F$15,"")</f>
        <v/>
      </c>
      <c r="E65" t="str">
        <f>IF(SUM('A5.1'!X79:AF79)=9,'A5.1'!C79,"")</f>
        <v/>
      </c>
      <c r="F65" t="str">
        <f>IF(SUM('A5.1'!X79:AF79)=9,'A5.1'!D79,"")</f>
        <v/>
      </c>
      <c r="G65" t="str">
        <f>IF(SUM('A5.1'!X79:AF79)=9,'A5.1'!E79,"")</f>
        <v/>
      </c>
      <c r="H65" t="str">
        <f>IF(SUM('A5.1'!X79:AF79)=9,'A5.1'!F79,"")</f>
        <v/>
      </c>
      <c r="I65" t="str">
        <f>IF(SUM('A5.1'!X79:AF79)=9,'A5.1'!G79,"")</f>
        <v/>
      </c>
      <c r="J65" t="str">
        <f>IF(SUM('A5.1'!X79:AF79)=9,'A5.1'!H79,"")</f>
        <v/>
      </c>
      <c r="K65" t="str">
        <f>IF(SUM('A5.1'!X79:AF79)=9,'A5.1'!I79,"")</f>
        <v/>
      </c>
      <c r="L65" s="29" t="str">
        <f>IF(SUM('A5.1'!X79:AF79)=9,'A5.1'!J79,"")</f>
        <v/>
      </c>
      <c r="M65" t="str">
        <f>IF(SUM('A5.1'!X79:AF79)=9,'A5.1'!K79,"")</f>
        <v/>
      </c>
    </row>
    <row r="66" spans="1:13" x14ac:dyDescent="0.25">
      <c r="A66" t="str">
        <f>IF(SUM('A5.1'!X80:AF80)=9,'Angaben KH-Standort'!$D$26,"")</f>
        <v/>
      </c>
      <c r="B66" t="str">
        <f>IF(SUM('A5.1'!X80:AF80)=9,'Angaben KH-Standort'!$D$27,"")</f>
        <v/>
      </c>
      <c r="C66" t="str">
        <f>IF(SUM('A5.1'!X80:AF80)=9,'Angaben KH-Standort'!$D$13,"")</f>
        <v/>
      </c>
      <c r="D66" t="str">
        <f>IF(SUM('A5.1'!X80:AF80)=9,'A1'!$F$15,"")</f>
        <v/>
      </c>
      <c r="E66" t="str">
        <f>IF(SUM('A5.1'!X80:AF80)=9,'A5.1'!C80,"")</f>
        <v/>
      </c>
      <c r="F66" t="str">
        <f>IF(SUM('A5.1'!X80:AF80)=9,'A5.1'!D80,"")</f>
        <v/>
      </c>
      <c r="G66" t="str">
        <f>IF(SUM('A5.1'!X80:AF80)=9,'A5.1'!E80,"")</f>
        <v/>
      </c>
      <c r="H66" t="str">
        <f>IF(SUM('A5.1'!X80:AF80)=9,'A5.1'!F80,"")</f>
        <v/>
      </c>
      <c r="I66" t="str">
        <f>IF(SUM('A5.1'!X80:AF80)=9,'A5.1'!G80,"")</f>
        <v/>
      </c>
      <c r="J66" t="str">
        <f>IF(SUM('A5.1'!X80:AF80)=9,'A5.1'!H80,"")</f>
        <v/>
      </c>
      <c r="K66" t="str">
        <f>IF(SUM('A5.1'!X80:AF80)=9,'A5.1'!I80,"")</f>
        <v/>
      </c>
      <c r="L66" s="29" t="str">
        <f>IF(SUM('A5.1'!X80:AF80)=9,'A5.1'!J80,"")</f>
        <v/>
      </c>
      <c r="M66" t="str">
        <f>IF(SUM('A5.1'!X80:AF80)=9,'A5.1'!K80,"")</f>
        <v/>
      </c>
    </row>
    <row r="67" spans="1:13" x14ac:dyDescent="0.25">
      <c r="A67" t="str">
        <f>IF(SUM('A5.1'!X81:AF81)=9,'Angaben KH-Standort'!$D$26,"")</f>
        <v/>
      </c>
      <c r="B67" t="str">
        <f>IF(SUM('A5.1'!X81:AF81)=9,'Angaben KH-Standort'!$D$27,"")</f>
        <v/>
      </c>
      <c r="C67" t="str">
        <f>IF(SUM('A5.1'!X81:AF81)=9,'Angaben KH-Standort'!$D$13,"")</f>
        <v/>
      </c>
      <c r="D67" t="str">
        <f>IF(SUM('A5.1'!X81:AF81)=9,'A1'!$F$15,"")</f>
        <v/>
      </c>
      <c r="E67" t="str">
        <f>IF(SUM('A5.1'!X81:AF81)=9,'A5.1'!C81,"")</f>
        <v/>
      </c>
      <c r="F67" t="str">
        <f>IF(SUM('A5.1'!X81:AF81)=9,'A5.1'!D81,"")</f>
        <v/>
      </c>
      <c r="G67" t="str">
        <f>IF(SUM('A5.1'!X81:AF81)=9,'A5.1'!E81,"")</f>
        <v/>
      </c>
      <c r="H67" t="str">
        <f>IF(SUM('A5.1'!X81:AF81)=9,'A5.1'!F81,"")</f>
        <v/>
      </c>
      <c r="I67" t="str">
        <f>IF(SUM('A5.1'!X81:AF81)=9,'A5.1'!G81,"")</f>
        <v/>
      </c>
      <c r="J67" t="str">
        <f>IF(SUM('A5.1'!X81:AF81)=9,'A5.1'!H81,"")</f>
        <v/>
      </c>
      <c r="K67" t="str">
        <f>IF(SUM('A5.1'!X81:AF81)=9,'A5.1'!I81,"")</f>
        <v/>
      </c>
      <c r="L67" s="29" t="str">
        <f>IF(SUM('A5.1'!X81:AF81)=9,'A5.1'!J81,"")</f>
        <v/>
      </c>
      <c r="M67" t="str">
        <f>IF(SUM('A5.1'!X81:AF81)=9,'A5.1'!K81,"")</f>
        <v/>
      </c>
    </row>
    <row r="68" spans="1:13" x14ac:dyDescent="0.25">
      <c r="A68" t="str">
        <f>IF(SUM('A5.1'!X82:AF82)=9,'Angaben KH-Standort'!$D$26,"")</f>
        <v/>
      </c>
      <c r="B68" t="str">
        <f>IF(SUM('A5.1'!X82:AF82)=9,'Angaben KH-Standort'!$D$27,"")</f>
        <v/>
      </c>
      <c r="C68" t="str">
        <f>IF(SUM('A5.1'!X82:AF82)=9,'Angaben KH-Standort'!$D$13,"")</f>
        <v/>
      </c>
      <c r="D68" t="str">
        <f>IF(SUM('A5.1'!X82:AF82)=9,'A1'!$F$15,"")</f>
        <v/>
      </c>
      <c r="E68" t="str">
        <f>IF(SUM('A5.1'!X82:AF82)=9,'A5.1'!C82,"")</f>
        <v/>
      </c>
      <c r="F68" t="str">
        <f>IF(SUM('A5.1'!X82:AF82)=9,'A5.1'!D82,"")</f>
        <v/>
      </c>
      <c r="G68" t="str">
        <f>IF(SUM('A5.1'!X82:AF82)=9,'A5.1'!E82,"")</f>
        <v/>
      </c>
      <c r="H68" t="str">
        <f>IF(SUM('A5.1'!X82:AF82)=9,'A5.1'!F82,"")</f>
        <v/>
      </c>
      <c r="I68" t="str">
        <f>IF(SUM('A5.1'!X82:AF82)=9,'A5.1'!G82,"")</f>
        <v/>
      </c>
      <c r="J68" t="str">
        <f>IF(SUM('A5.1'!X82:AF82)=9,'A5.1'!H82,"")</f>
        <v/>
      </c>
      <c r="K68" t="str">
        <f>IF(SUM('A5.1'!X82:AF82)=9,'A5.1'!I82,"")</f>
        <v/>
      </c>
      <c r="L68" s="29" t="str">
        <f>IF(SUM('A5.1'!X82:AF82)=9,'A5.1'!J82,"")</f>
        <v/>
      </c>
      <c r="M68" t="str">
        <f>IF(SUM('A5.1'!X82:AF82)=9,'A5.1'!K82,"")</f>
        <v/>
      </c>
    </row>
    <row r="69" spans="1:13" x14ac:dyDescent="0.25">
      <c r="A69" t="str">
        <f>IF(SUM('A5.1'!X83:AF83)=9,'Angaben KH-Standort'!$D$26,"")</f>
        <v/>
      </c>
      <c r="B69" t="str">
        <f>IF(SUM('A5.1'!X83:AF83)=9,'Angaben KH-Standort'!$D$27,"")</f>
        <v/>
      </c>
      <c r="C69" t="str">
        <f>IF(SUM('A5.1'!X83:AF83)=9,'Angaben KH-Standort'!$D$13,"")</f>
        <v/>
      </c>
      <c r="D69" t="str">
        <f>IF(SUM('A5.1'!X83:AF83)=9,'A1'!$F$15,"")</f>
        <v/>
      </c>
      <c r="E69" t="str">
        <f>IF(SUM('A5.1'!X83:AF83)=9,'A5.1'!C83,"")</f>
        <v/>
      </c>
      <c r="F69" t="str">
        <f>IF(SUM('A5.1'!X83:AF83)=9,'A5.1'!D83,"")</f>
        <v/>
      </c>
      <c r="G69" t="str">
        <f>IF(SUM('A5.1'!X83:AF83)=9,'A5.1'!E83,"")</f>
        <v/>
      </c>
      <c r="H69" t="str">
        <f>IF(SUM('A5.1'!X83:AF83)=9,'A5.1'!F83,"")</f>
        <v/>
      </c>
      <c r="I69" t="str">
        <f>IF(SUM('A5.1'!X83:AF83)=9,'A5.1'!G83,"")</f>
        <v/>
      </c>
      <c r="J69" t="str">
        <f>IF(SUM('A5.1'!X83:AF83)=9,'A5.1'!H83,"")</f>
        <v/>
      </c>
      <c r="K69" t="str">
        <f>IF(SUM('A5.1'!X83:AF83)=9,'A5.1'!I83,"")</f>
        <v/>
      </c>
      <c r="L69" s="29" t="str">
        <f>IF(SUM('A5.1'!X83:AF83)=9,'A5.1'!J83,"")</f>
        <v/>
      </c>
      <c r="M69" t="str">
        <f>IF(SUM('A5.1'!X83:AF83)=9,'A5.1'!K83,"")</f>
        <v/>
      </c>
    </row>
    <row r="70" spans="1:13" x14ac:dyDescent="0.25">
      <c r="A70" t="str">
        <f>IF(SUM('A5.1'!X84:AF84)=9,'Angaben KH-Standort'!$D$26,"")</f>
        <v/>
      </c>
      <c r="B70" t="str">
        <f>IF(SUM('A5.1'!X84:AF84)=9,'Angaben KH-Standort'!$D$27,"")</f>
        <v/>
      </c>
      <c r="C70" t="str">
        <f>IF(SUM('A5.1'!X84:AF84)=9,'Angaben KH-Standort'!$D$13,"")</f>
        <v/>
      </c>
      <c r="D70" t="str">
        <f>IF(SUM('A5.1'!X84:AF84)=9,'A1'!$F$15,"")</f>
        <v/>
      </c>
      <c r="E70" t="str">
        <f>IF(SUM('A5.1'!X84:AF84)=9,'A5.1'!C84,"")</f>
        <v/>
      </c>
      <c r="F70" t="str">
        <f>IF(SUM('A5.1'!X84:AF84)=9,'A5.1'!D84,"")</f>
        <v/>
      </c>
      <c r="G70" t="str">
        <f>IF(SUM('A5.1'!X84:AF84)=9,'A5.1'!E84,"")</f>
        <v/>
      </c>
      <c r="H70" t="str">
        <f>IF(SUM('A5.1'!X84:AF84)=9,'A5.1'!F84,"")</f>
        <v/>
      </c>
      <c r="I70" t="str">
        <f>IF(SUM('A5.1'!X84:AF84)=9,'A5.1'!G84,"")</f>
        <v/>
      </c>
      <c r="J70" t="str">
        <f>IF(SUM('A5.1'!X84:AF84)=9,'A5.1'!H84,"")</f>
        <v/>
      </c>
      <c r="K70" t="str">
        <f>IF(SUM('A5.1'!X84:AF84)=9,'A5.1'!I84,"")</f>
        <v/>
      </c>
      <c r="L70" s="29" t="str">
        <f>IF(SUM('A5.1'!X84:AF84)=9,'A5.1'!J84,"")</f>
        <v/>
      </c>
      <c r="M70" t="str">
        <f>IF(SUM('A5.1'!X84:AF84)=9,'A5.1'!K84,"")</f>
        <v/>
      </c>
    </row>
    <row r="71" spans="1:13" x14ac:dyDescent="0.25">
      <c r="A71" t="str">
        <f>IF(SUM('A5.1'!X85:AF85)=9,'Angaben KH-Standort'!$D$26,"")</f>
        <v/>
      </c>
      <c r="B71" t="str">
        <f>IF(SUM('A5.1'!X85:AF85)=9,'Angaben KH-Standort'!$D$27,"")</f>
        <v/>
      </c>
      <c r="C71" t="str">
        <f>IF(SUM('A5.1'!X85:AF85)=9,'Angaben KH-Standort'!$D$13,"")</f>
        <v/>
      </c>
      <c r="D71" t="str">
        <f>IF(SUM('A5.1'!X85:AF85)=9,'A1'!$F$15,"")</f>
        <v/>
      </c>
      <c r="E71" t="str">
        <f>IF(SUM('A5.1'!X85:AF85)=9,'A5.1'!C85,"")</f>
        <v/>
      </c>
      <c r="F71" t="str">
        <f>IF(SUM('A5.1'!X85:AF85)=9,'A5.1'!D85,"")</f>
        <v/>
      </c>
      <c r="G71" t="str">
        <f>IF(SUM('A5.1'!X85:AF85)=9,'A5.1'!E85,"")</f>
        <v/>
      </c>
      <c r="H71" t="str">
        <f>IF(SUM('A5.1'!X85:AF85)=9,'A5.1'!F85,"")</f>
        <v/>
      </c>
      <c r="I71" t="str">
        <f>IF(SUM('A5.1'!X85:AF85)=9,'A5.1'!G85,"")</f>
        <v/>
      </c>
      <c r="J71" t="str">
        <f>IF(SUM('A5.1'!X85:AF85)=9,'A5.1'!H85,"")</f>
        <v/>
      </c>
      <c r="K71" t="str">
        <f>IF(SUM('A5.1'!X85:AF85)=9,'A5.1'!I85,"")</f>
        <v/>
      </c>
      <c r="L71" s="29" t="str">
        <f>IF(SUM('A5.1'!X85:AF85)=9,'A5.1'!J85,"")</f>
        <v/>
      </c>
      <c r="M71" t="str">
        <f>IF(SUM('A5.1'!X85:AF85)=9,'A5.1'!K85,"")</f>
        <v/>
      </c>
    </row>
    <row r="72" spans="1:13" x14ac:dyDescent="0.25">
      <c r="A72" t="str">
        <f>IF(SUM('A5.1'!X86:AF86)=9,'Angaben KH-Standort'!$D$26,"")</f>
        <v/>
      </c>
      <c r="B72" t="str">
        <f>IF(SUM('A5.1'!X86:AF86)=9,'Angaben KH-Standort'!$D$27,"")</f>
        <v/>
      </c>
      <c r="C72" t="str">
        <f>IF(SUM('A5.1'!X86:AF86)=9,'Angaben KH-Standort'!$D$13,"")</f>
        <v/>
      </c>
      <c r="D72" t="str">
        <f>IF(SUM('A5.1'!X86:AF86)=9,'A1'!$F$15,"")</f>
        <v/>
      </c>
      <c r="E72" t="str">
        <f>IF(SUM('A5.1'!X86:AF86)=9,'A5.1'!C86,"")</f>
        <v/>
      </c>
      <c r="F72" t="str">
        <f>IF(SUM('A5.1'!X86:AF86)=9,'A5.1'!D86,"")</f>
        <v/>
      </c>
      <c r="G72" t="str">
        <f>IF(SUM('A5.1'!X86:AF86)=9,'A5.1'!E86,"")</f>
        <v/>
      </c>
      <c r="H72" t="str">
        <f>IF(SUM('A5.1'!X86:AF86)=9,'A5.1'!F86,"")</f>
        <v/>
      </c>
      <c r="I72" t="str">
        <f>IF(SUM('A5.1'!X86:AF86)=9,'A5.1'!G86,"")</f>
        <v/>
      </c>
      <c r="J72" t="str">
        <f>IF(SUM('A5.1'!X86:AF86)=9,'A5.1'!H86,"")</f>
        <v/>
      </c>
      <c r="K72" t="str">
        <f>IF(SUM('A5.1'!X86:AF86)=9,'A5.1'!I86,"")</f>
        <v/>
      </c>
      <c r="L72" s="29" t="str">
        <f>IF(SUM('A5.1'!X86:AF86)=9,'A5.1'!J86,"")</f>
        <v/>
      </c>
      <c r="M72" t="str">
        <f>IF(SUM('A5.1'!X86:AF86)=9,'A5.1'!K86,"")</f>
        <v/>
      </c>
    </row>
    <row r="73" spans="1:13" x14ac:dyDescent="0.25">
      <c r="A73" t="str">
        <f>IF(SUM('A5.1'!X87:AF87)=9,'Angaben KH-Standort'!$D$26,"")</f>
        <v/>
      </c>
      <c r="B73" t="str">
        <f>IF(SUM('A5.1'!X87:AF87)=9,'Angaben KH-Standort'!$D$27,"")</f>
        <v/>
      </c>
      <c r="C73" t="str">
        <f>IF(SUM('A5.1'!X87:AF87)=9,'Angaben KH-Standort'!$D$13,"")</f>
        <v/>
      </c>
      <c r="D73" t="str">
        <f>IF(SUM('A5.1'!X87:AF87)=9,'A1'!$F$15,"")</f>
        <v/>
      </c>
      <c r="E73" t="str">
        <f>IF(SUM('A5.1'!X87:AF87)=9,'A5.1'!C87,"")</f>
        <v/>
      </c>
      <c r="F73" t="str">
        <f>IF(SUM('A5.1'!X87:AF87)=9,'A5.1'!D87,"")</f>
        <v/>
      </c>
      <c r="G73" t="str">
        <f>IF(SUM('A5.1'!X87:AF87)=9,'A5.1'!E87,"")</f>
        <v/>
      </c>
      <c r="H73" t="str">
        <f>IF(SUM('A5.1'!X87:AF87)=9,'A5.1'!F87,"")</f>
        <v/>
      </c>
      <c r="I73" t="str">
        <f>IF(SUM('A5.1'!X87:AF87)=9,'A5.1'!G87,"")</f>
        <v/>
      </c>
      <c r="J73" t="str">
        <f>IF(SUM('A5.1'!X87:AF87)=9,'A5.1'!H87,"")</f>
        <v/>
      </c>
      <c r="K73" t="str">
        <f>IF(SUM('A5.1'!X87:AF87)=9,'A5.1'!I87,"")</f>
        <v/>
      </c>
      <c r="L73" s="29" t="str">
        <f>IF(SUM('A5.1'!X87:AF87)=9,'A5.1'!J87,"")</f>
        <v/>
      </c>
      <c r="M73" t="str">
        <f>IF(SUM('A5.1'!X87:AF87)=9,'A5.1'!K87,"")</f>
        <v/>
      </c>
    </row>
    <row r="74" spans="1:13" x14ac:dyDescent="0.25">
      <c r="A74" t="str">
        <f>IF(SUM('A5.1'!X88:AF88)=9,'Angaben KH-Standort'!$D$26,"")</f>
        <v/>
      </c>
      <c r="B74" t="str">
        <f>IF(SUM('A5.1'!X88:AF88)=9,'Angaben KH-Standort'!$D$27,"")</f>
        <v/>
      </c>
      <c r="C74" t="str">
        <f>IF(SUM('A5.1'!X88:AF88)=9,'Angaben KH-Standort'!$D$13,"")</f>
        <v/>
      </c>
      <c r="D74" t="str">
        <f>IF(SUM('A5.1'!X88:AF88)=9,'A1'!$F$15,"")</f>
        <v/>
      </c>
      <c r="E74" t="str">
        <f>IF(SUM('A5.1'!X88:AF88)=9,'A5.1'!C88,"")</f>
        <v/>
      </c>
      <c r="F74" t="str">
        <f>IF(SUM('A5.1'!X88:AF88)=9,'A5.1'!D88,"")</f>
        <v/>
      </c>
      <c r="G74" t="str">
        <f>IF(SUM('A5.1'!X88:AF88)=9,'A5.1'!E88,"")</f>
        <v/>
      </c>
      <c r="H74" t="str">
        <f>IF(SUM('A5.1'!X88:AF88)=9,'A5.1'!F88,"")</f>
        <v/>
      </c>
      <c r="I74" t="str">
        <f>IF(SUM('A5.1'!X88:AF88)=9,'A5.1'!G88,"")</f>
        <v/>
      </c>
      <c r="J74" t="str">
        <f>IF(SUM('A5.1'!X88:AF88)=9,'A5.1'!H88,"")</f>
        <v/>
      </c>
      <c r="K74" t="str">
        <f>IF(SUM('A5.1'!X88:AF88)=9,'A5.1'!I88,"")</f>
        <v/>
      </c>
      <c r="L74" s="29" t="str">
        <f>IF(SUM('A5.1'!X88:AF88)=9,'A5.1'!J88,"")</f>
        <v/>
      </c>
      <c r="M74" t="str">
        <f>IF(SUM('A5.1'!X88:AF88)=9,'A5.1'!K88,"")</f>
        <v/>
      </c>
    </row>
    <row r="75" spans="1:13" x14ac:dyDescent="0.25">
      <c r="A75" t="str">
        <f>IF(SUM('A5.1'!X89:AF89)=9,'Angaben KH-Standort'!$D$26,"")</f>
        <v/>
      </c>
      <c r="B75" t="str">
        <f>IF(SUM('A5.1'!X89:AF89)=9,'Angaben KH-Standort'!$D$27,"")</f>
        <v/>
      </c>
      <c r="C75" t="str">
        <f>IF(SUM('A5.1'!X89:AF89)=9,'Angaben KH-Standort'!$D$13,"")</f>
        <v/>
      </c>
      <c r="D75" t="str">
        <f>IF(SUM('A5.1'!X89:AF89)=9,'A1'!$F$15,"")</f>
        <v/>
      </c>
      <c r="E75" t="str">
        <f>IF(SUM('A5.1'!X89:AF89)=9,'A5.1'!C89,"")</f>
        <v/>
      </c>
      <c r="F75" t="str">
        <f>IF(SUM('A5.1'!X89:AF89)=9,'A5.1'!D89,"")</f>
        <v/>
      </c>
      <c r="G75" t="str">
        <f>IF(SUM('A5.1'!X89:AF89)=9,'A5.1'!E89,"")</f>
        <v/>
      </c>
      <c r="H75" t="str">
        <f>IF(SUM('A5.1'!X89:AF89)=9,'A5.1'!F89,"")</f>
        <v/>
      </c>
      <c r="I75" t="str">
        <f>IF(SUM('A5.1'!X89:AF89)=9,'A5.1'!G89,"")</f>
        <v/>
      </c>
      <c r="J75" t="str">
        <f>IF(SUM('A5.1'!X89:AF89)=9,'A5.1'!H89,"")</f>
        <v/>
      </c>
      <c r="K75" t="str">
        <f>IF(SUM('A5.1'!X89:AF89)=9,'A5.1'!I89,"")</f>
        <v/>
      </c>
      <c r="L75" s="29" t="str">
        <f>IF(SUM('A5.1'!X89:AF89)=9,'A5.1'!J89,"")</f>
        <v/>
      </c>
      <c r="M75" t="str">
        <f>IF(SUM('A5.1'!X89:AF89)=9,'A5.1'!K89,"")</f>
        <v/>
      </c>
    </row>
    <row r="76" spans="1:13" x14ac:dyDescent="0.25">
      <c r="A76" t="str">
        <f>IF(SUM('A5.1'!X90:AF90)=9,'Angaben KH-Standort'!$D$26,"")</f>
        <v/>
      </c>
      <c r="B76" t="str">
        <f>IF(SUM('A5.1'!X90:AF90)=9,'Angaben KH-Standort'!$D$27,"")</f>
        <v/>
      </c>
      <c r="C76" t="str">
        <f>IF(SUM('A5.1'!X90:AF90)=9,'Angaben KH-Standort'!$D$13,"")</f>
        <v/>
      </c>
      <c r="D76" t="str">
        <f>IF(SUM('A5.1'!X90:AF90)=9,'A1'!$F$15,"")</f>
        <v/>
      </c>
      <c r="E76" t="str">
        <f>IF(SUM('A5.1'!X90:AF90)=9,'A5.1'!C90,"")</f>
        <v/>
      </c>
      <c r="F76" t="str">
        <f>IF(SUM('A5.1'!X90:AF90)=9,'A5.1'!D90,"")</f>
        <v/>
      </c>
      <c r="G76" t="str">
        <f>IF(SUM('A5.1'!X90:AF90)=9,'A5.1'!E90,"")</f>
        <v/>
      </c>
      <c r="H76" t="str">
        <f>IF(SUM('A5.1'!X90:AF90)=9,'A5.1'!F90,"")</f>
        <v/>
      </c>
      <c r="I76" t="str">
        <f>IF(SUM('A5.1'!X90:AF90)=9,'A5.1'!G90,"")</f>
        <v/>
      </c>
      <c r="J76" t="str">
        <f>IF(SUM('A5.1'!X90:AF90)=9,'A5.1'!H90,"")</f>
        <v/>
      </c>
      <c r="K76" t="str">
        <f>IF(SUM('A5.1'!X90:AF90)=9,'A5.1'!I90,"")</f>
        <v/>
      </c>
      <c r="L76" s="29" t="str">
        <f>IF(SUM('A5.1'!X90:AF90)=9,'A5.1'!J90,"")</f>
        <v/>
      </c>
      <c r="M76" t="str">
        <f>IF(SUM('A5.1'!X90:AF90)=9,'A5.1'!K90,"")</f>
        <v/>
      </c>
    </row>
    <row r="77" spans="1:13" x14ac:dyDescent="0.25">
      <c r="A77" t="str">
        <f>IF(SUM('A5.1'!X91:AF91)=9,'Angaben KH-Standort'!$D$26,"")</f>
        <v/>
      </c>
      <c r="B77" t="str">
        <f>IF(SUM('A5.1'!X91:AF91)=9,'Angaben KH-Standort'!$D$27,"")</f>
        <v/>
      </c>
      <c r="C77" t="str">
        <f>IF(SUM('A5.1'!X91:AF91)=9,'Angaben KH-Standort'!$D$13,"")</f>
        <v/>
      </c>
      <c r="D77" t="str">
        <f>IF(SUM('A5.1'!X91:AF91)=9,'A1'!$F$15,"")</f>
        <v/>
      </c>
      <c r="E77" t="str">
        <f>IF(SUM('A5.1'!X91:AF91)=9,'A5.1'!C91,"")</f>
        <v/>
      </c>
      <c r="F77" t="str">
        <f>IF(SUM('A5.1'!X91:AF91)=9,'A5.1'!D91,"")</f>
        <v/>
      </c>
      <c r="G77" t="str">
        <f>IF(SUM('A5.1'!X91:AF91)=9,'A5.1'!E91,"")</f>
        <v/>
      </c>
      <c r="H77" t="str">
        <f>IF(SUM('A5.1'!X91:AF91)=9,'A5.1'!F91,"")</f>
        <v/>
      </c>
      <c r="I77" t="str">
        <f>IF(SUM('A5.1'!X91:AF91)=9,'A5.1'!G91,"")</f>
        <v/>
      </c>
      <c r="J77" t="str">
        <f>IF(SUM('A5.1'!X91:AF91)=9,'A5.1'!H91,"")</f>
        <v/>
      </c>
      <c r="K77" t="str">
        <f>IF(SUM('A5.1'!X91:AF91)=9,'A5.1'!I91,"")</f>
        <v/>
      </c>
      <c r="L77" s="29" t="str">
        <f>IF(SUM('A5.1'!X91:AF91)=9,'A5.1'!J91,"")</f>
        <v/>
      </c>
      <c r="M77" t="str">
        <f>IF(SUM('A5.1'!X91:AF91)=9,'A5.1'!K91,"")</f>
        <v/>
      </c>
    </row>
    <row r="78" spans="1:13" x14ac:dyDescent="0.25">
      <c r="A78" t="str">
        <f>IF(SUM('A5.1'!X92:AF92)=9,'Angaben KH-Standort'!$D$26,"")</f>
        <v/>
      </c>
      <c r="B78" t="str">
        <f>IF(SUM('A5.1'!X92:AF92)=9,'Angaben KH-Standort'!$D$27,"")</f>
        <v/>
      </c>
      <c r="C78" t="str">
        <f>IF(SUM('A5.1'!X92:AF92)=9,'Angaben KH-Standort'!$D$13,"")</f>
        <v/>
      </c>
      <c r="D78" t="str">
        <f>IF(SUM('A5.1'!X92:AF92)=9,'A1'!$F$15,"")</f>
        <v/>
      </c>
      <c r="E78" t="str">
        <f>IF(SUM('A5.1'!X92:AF92)=9,'A5.1'!C92,"")</f>
        <v/>
      </c>
      <c r="F78" t="str">
        <f>IF(SUM('A5.1'!X92:AF92)=9,'A5.1'!D92,"")</f>
        <v/>
      </c>
      <c r="G78" t="str">
        <f>IF(SUM('A5.1'!X92:AF92)=9,'A5.1'!E92,"")</f>
        <v/>
      </c>
      <c r="H78" t="str">
        <f>IF(SUM('A5.1'!X92:AF92)=9,'A5.1'!F92,"")</f>
        <v/>
      </c>
      <c r="I78" t="str">
        <f>IF(SUM('A5.1'!X92:AF92)=9,'A5.1'!G92,"")</f>
        <v/>
      </c>
      <c r="J78" t="str">
        <f>IF(SUM('A5.1'!X92:AF92)=9,'A5.1'!H92,"")</f>
        <v/>
      </c>
      <c r="K78" t="str">
        <f>IF(SUM('A5.1'!X92:AF92)=9,'A5.1'!I92,"")</f>
        <v/>
      </c>
      <c r="L78" s="29" t="str">
        <f>IF(SUM('A5.1'!X92:AF92)=9,'A5.1'!J92,"")</f>
        <v/>
      </c>
      <c r="M78" t="str">
        <f>IF(SUM('A5.1'!X92:AF92)=9,'A5.1'!K92,"")</f>
        <v/>
      </c>
    </row>
    <row r="79" spans="1:13" x14ac:dyDescent="0.25">
      <c r="A79" t="str">
        <f>IF(SUM('A5.1'!X93:AF93)=9,'Angaben KH-Standort'!$D$26,"")</f>
        <v/>
      </c>
      <c r="B79" t="str">
        <f>IF(SUM('A5.1'!X93:AF93)=9,'Angaben KH-Standort'!$D$27,"")</f>
        <v/>
      </c>
      <c r="C79" t="str">
        <f>IF(SUM('A5.1'!X93:AF93)=9,'Angaben KH-Standort'!$D$13,"")</f>
        <v/>
      </c>
      <c r="D79" t="str">
        <f>IF(SUM('A5.1'!X93:AF93)=9,'A1'!$F$15,"")</f>
        <v/>
      </c>
      <c r="E79" t="str">
        <f>IF(SUM('A5.1'!X93:AF93)=9,'A5.1'!C93,"")</f>
        <v/>
      </c>
      <c r="F79" t="str">
        <f>IF(SUM('A5.1'!X93:AF93)=9,'A5.1'!D93,"")</f>
        <v/>
      </c>
      <c r="G79" t="str">
        <f>IF(SUM('A5.1'!X93:AF93)=9,'A5.1'!E93,"")</f>
        <v/>
      </c>
      <c r="H79" t="str">
        <f>IF(SUM('A5.1'!X93:AF93)=9,'A5.1'!F93,"")</f>
        <v/>
      </c>
      <c r="I79" t="str">
        <f>IF(SUM('A5.1'!X93:AF93)=9,'A5.1'!G93,"")</f>
        <v/>
      </c>
      <c r="J79" t="str">
        <f>IF(SUM('A5.1'!X93:AF93)=9,'A5.1'!H93,"")</f>
        <v/>
      </c>
      <c r="K79" t="str">
        <f>IF(SUM('A5.1'!X93:AF93)=9,'A5.1'!I93,"")</f>
        <v/>
      </c>
      <c r="L79" s="29" t="str">
        <f>IF(SUM('A5.1'!X93:AF93)=9,'A5.1'!J93,"")</f>
        <v/>
      </c>
      <c r="M79" t="str">
        <f>IF(SUM('A5.1'!X93:AF93)=9,'A5.1'!K93,"")</f>
        <v/>
      </c>
    </row>
    <row r="80" spans="1:13" x14ac:dyDescent="0.25">
      <c r="A80" t="str">
        <f>IF(SUM('A5.1'!X94:AF94)=9,'Angaben KH-Standort'!$D$26,"")</f>
        <v/>
      </c>
      <c r="B80" t="str">
        <f>IF(SUM('A5.1'!X94:AF94)=9,'Angaben KH-Standort'!$D$27,"")</f>
        <v/>
      </c>
      <c r="C80" t="str">
        <f>IF(SUM('A5.1'!X94:AF94)=9,'Angaben KH-Standort'!$D$13,"")</f>
        <v/>
      </c>
      <c r="D80" t="str">
        <f>IF(SUM('A5.1'!X94:AF94)=9,'A1'!$F$15,"")</f>
        <v/>
      </c>
      <c r="E80" t="str">
        <f>IF(SUM('A5.1'!X94:AF94)=9,'A5.1'!C94,"")</f>
        <v/>
      </c>
      <c r="F80" t="str">
        <f>IF(SUM('A5.1'!X94:AF94)=9,'A5.1'!D94,"")</f>
        <v/>
      </c>
      <c r="G80" t="str">
        <f>IF(SUM('A5.1'!X94:AF94)=9,'A5.1'!E94,"")</f>
        <v/>
      </c>
      <c r="H80" t="str">
        <f>IF(SUM('A5.1'!X94:AF94)=9,'A5.1'!F94,"")</f>
        <v/>
      </c>
      <c r="I80" t="str">
        <f>IF(SUM('A5.1'!X94:AF94)=9,'A5.1'!G94,"")</f>
        <v/>
      </c>
      <c r="J80" t="str">
        <f>IF(SUM('A5.1'!X94:AF94)=9,'A5.1'!H94,"")</f>
        <v/>
      </c>
      <c r="K80" t="str">
        <f>IF(SUM('A5.1'!X94:AF94)=9,'A5.1'!I94,"")</f>
        <v/>
      </c>
      <c r="L80" s="29" t="str">
        <f>IF(SUM('A5.1'!X94:AF94)=9,'A5.1'!J94,"")</f>
        <v/>
      </c>
      <c r="M80" t="str">
        <f>IF(SUM('A5.1'!X94:AF94)=9,'A5.1'!K94,"")</f>
        <v/>
      </c>
    </row>
    <row r="81" spans="1:13" x14ac:dyDescent="0.25">
      <c r="A81" t="str">
        <f>IF(SUM('A5.1'!X95:AF95)=9,'Angaben KH-Standort'!$D$26,"")</f>
        <v/>
      </c>
      <c r="B81" t="str">
        <f>IF(SUM('A5.1'!X95:AF95)=9,'Angaben KH-Standort'!$D$27,"")</f>
        <v/>
      </c>
      <c r="C81" t="str">
        <f>IF(SUM('A5.1'!X95:AF95)=9,'Angaben KH-Standort'!$D$13,"")</f>
        <v/>
      </c>
      <c r="D81" t="str">
        <f>IF(SUM('A5.1'!X95:AF95)=9,'A1'!$F$15,"")</f>
        <v/>
      </c>
      <c r="E81" t="str">
        <f>IF(SUM('A5.1'!X95:AF95)=9,'A5.1'!C95,"")</f>
        <v/>
      </c>
      <c r="F81" t="str">
        <f>IF(SUM('A5.1'!X95:AF95)=9,'A5.1'!D95,"")</f>
        <v/>
      </c>
      <c r="G81" t="str">
        <f>IF(SUM('A5.1'!X95:AF95)=9,'A5.1'!E95,"")</f>
        <v/>
      </c>
      <c r="H81" t="str">
        <f>IF(SUM('A5.1'!X95:AF95)=9,'A5.1'!F95,"")</f>
        <v/>
      </c>
      <c r="I81" t="str">
        <f>IF(SUM('A5.1'!X95:AF95)=9,'A5.1'!G95,"")</f>
        <v/>
      </c>
      <c r="J81" t="str">
        <f>IF(SUM('A5.1'!X95:AF95)=9,'A5.1'!H95,"")</f>
        <v/>
      </c>
      <c r="K81" t="str">
        <f>IF(SUM('A5.1'!X95:AF95)=9,'A5.1'!I95,"")</f>
        <v/>
      </c>
      <c r="L81" s="29" t="str">
        <f>IF(SUM('A5.1'!X95:AF95)=9,'A5.1'!J95,"")</f>
        <v/>
      </c>
      <c r="M81" t="str">
        <f>IF(SUM('A5.1'!X95:AF95)=9,'A5.1'!K95,"")</f>
        <v/>
      </c>
    </row>
    <row r="82" spans="1:13" x14ac:dyDescent="0.25">
      <c r="A82" t="str">
        <f>IF(SUM('A5.1'!X96:AF96)=9,'Angaben KH-Standort'!$D$26,"")</f>
        <v/>
      </c>
      <c r="B82" t="str">
        <f>IF(SUM('A5.1'!X96:AF96)=9,'Angaben KH-Standort'!$D$27,"")</f>
        <v/>
      </c>
      <c r="C82" t="str">
        <f>IF(SUM('A5.1'!X96:AF96)=9,'Angaben KH-Standort'!$D$13,"")</f>
        <v/>
      </c>
      <c r="D82" t="str">
        <f>IF(SUM('A5.1'!X96:AF96)=9,'A1'!$F$15,"")</f>
        <v/>
      </c>
      <c r="E82" t="str">
        <f>IF(SUM('A5.1'!X96:AF96)=9,'A5.1'!C96,"")</f>
        <v/>
      </c>
      <c r="F82" t="str">
        <f>IF(SUM('A5.1'!X96:AF96)=9,'A5.1'!D96,"")</f>
        <v/>
      </c>
      <c r="G82" t="str">
        <f>IF(SUM('A5.1'!X96:AF96)=9,'A5.1'!E96,"")</f>
        <v/>
      </c>
      <c r="H82" t="str">
        <f>IF(SUM('A5.1'!X96:AF96)=9,'A5.1'!F96,"")</f>
        <v/>
      </c>
      <c r="I82" t="str">
        <f>IF(SUM('A5.1'!X96:AF96)=9,'A5.1'!G96,"")</f>
        <v/>
      </c>
      <c r="J82" t="str">
        <f>IF(SUM('A5.1'!X96:AF96)=9,'A5.1'!H96,"")</f>
        <v/>
      </c>
      <c r="K82" t="str">
        <f>IF(SUM('A5.1'!X96:AF96)=9,'A5.1'!I96,"")</f>
        <v/>
      </c>
      <c r="L82" s="29" t="str">
        <f>IF(SUM('A5.1'!X96:AF96)=9,'A5.1'!J96,"")</f>
        <v/>
      </c>
      <c r="M82" t="str">
        <f>IF(SUM('A5.1'!X96:AF96)=9,'A5.1'!K96,"")</f>
        <v/>
      </c>
    </row>
    <row r="83" spans="1:13" x14ac:dyDescent="0.25">
      <c r="A83" t="str">
        <f>IF(SUM('A5.1'!X97:AF97)=9,'Angaben KH-Standort'!$D$26,"")</f>
        <v/>
      </c>
      <c r="B83" t="str">
        <f>IF(SUM('A5.1'!X97:AF97)=9,'Angaben KH-Standort'!$D$27,"")</f>
        <v/>
      </c>
      <c r="C83" t="str">
        <f>IF(SUM('A5.1'!X97:AF97)=9,'Angaben KH-Standort'!$D$13,"")</f>
        <v/>
      </c>
      <c r="D83" t="str">
        <f>IF(SUM('A5.1'!X97:AF97)=9,'A1'!$F$15,"")</f>
        <v/>
      </c>
      <c r="E83" t="str">
        <f>IF(SUM('A5.1'!X97:AF97)=9,'A5.1'!C97,"")</f>
        <v/>
      </c>
      <c r="F83" t="str">
        <f>IF(SUM('A5.1'!X97:AF97)=9,'A5.1'!D97,"")</f>
        <v/>
      </c>
      <c r="G83" t="str">
        <f>IF(SUM('A5.1'!X97:AF97)=9,'A5.1'!E97,"")</f>
        <v/>
      </c>
      <c r="H83" t="str">
        <f>IF(SUM('A5.1'!X97:AF97)=9,'A5.1'!F97,"")</f>
        <v/>
      </c>
      <c r="I83" t="str">
        <f>IF(SUM('A5.1'!X97:AF97)=9,'A5.1'!G97,"")</f>
        <v/>
      </c>
      <c r="J83" t="str">
        <f>IF(SUM('A5.1'!X97:AF97)=9,'A5.1'!H97,"")</f>
        <v/>
      </c>
      <c r="K83" t="str">
        <f>IF(SUM('A5.1'!X97:AF97)=9,'A5.1'!I97,"")</f>
        <v/>
      </c>
      <c r="L83" s="29" t="str">
        <f>IF(SUM('A5.1'!X97:AF97)=9,'A5.1'!J97,"")</f>
        <v/>
      </c>
      <c r="M83" t="str">
        <f>IF(SUM('A5.1'!X97:AF97)=9,'A5.1'!K97,"")</f>
        <v/>
      </c>
    </row>
    <row r="84" spans="1:13" x14ac:dyDescent="0.25">
      <c r="A84" t="str">
        <f>IF(SUM('A5.1'!X98:AF98)=9,'Angaben KH-Standort'!$D$26,"")</f>
        <v/>
      </c>
      <c r="B84" t="str">
        <f>IF(SUM('A5.1'!X98:AF98)=9,'Angaben KH-Standort'!$D$27,"")</f>
        <v/>
      </c>
      <c r="C84" t="str">
        <f>IF(SUM('A5.1'!X98:AF98)=9,'Angaben KH-Standort'!$D$13,"")</f>
        <v/>
      </c>
      <c r="D84" t="str">
        <f>IF(SUM('A5.1'!X98:AF98)=9,'A1'!$F$15,"")</f>
        <v/>
      </c>
      <c r="E84" t="str">
        <f>IF(SUM('A5.1'!X98:AF98)=9,'A5.1'!C98,"")</f>
        <v/>
      </c>
      <c r="F84" t="str">
        <f>IF(SUM('A5.1'!X98:AF98)=9,'A5.1'!D98,"")</f>
        <v/>
      </c>
      <c r="G84" t="str">
        <f>IF(SUM('A5.1'!X98:AF98)=9,'A5.1'!E98,"")</f>
        <v/>
      </c>
      <c r="H84" t="str">
        <f>IF(SUM('A5.1'!X98:AF98)=9,'A5.1'!F98,"")</f>
        <v/>
      </c>
      <c r="I84" t="str">
        <f>IF(SUM('A5.1'!X98:AF98)=9,'A5.1'!G98,"")</f>
        <v/>
      </c>
      <c r="J84" t="str">
        <f>IF(SUM('A5.1'!X98:AF98)=9,'A5.1'!H98,"")</f>
        <v/>
      </c>
      <c r="K84" t="str">
        <f>IF(SUM('A5.1'!X98:AF98)=9,'A5.1'!I98,"")</f>
        <v/>
      </c>
      <c r="L84" s="29" t="str">
        <f>IF(SUM('A5.1'!X98:AF98)=9,'A5.1'!J98,"")</f>
        <v/>
      </c>
      <c r="M84" t="str">
        <f>IF(SUM('A5.1'!X98:AF98)=9,'A5.1'!K98,"")</f>
        <v/>
      </c>
    </row>
    <row r="85" spans="1:13" x14ac:dyDescent="0.25">
      <c r="A85" t="str">
        <f>IF(SUM('A5.1'!X99:AF99)=9,'Angaben KH-Standort'!$D$26,"")</f>
        <v/>
      </c>
      <c r="B85" t="str">
        <f>IF(SUM('A5.1'!X99:AF99)=9,'Angaben KH-Standort'!$D$27,"")</f>
        <v/>
      </c>
      <c r="C85" t="str">
        <f>IF(SUM('A5.1'!X99:AF99)=9,'Angaben KH-Standort'!$D$13,"")</f>
        <v/>
      </c>
      <c r="D85" t="str">
        <f>IF(SUM('A5.1'!X99:AF99)=9,'A1'!$F$15,"")</f>
        <v/>
      </c>
      <c r="E85" t="str">
        <f>IF(SUM('A5.1'!X99:AF99)=9,'A5.1'!C99,"")</f>
        <v/>
      </c>
      <c r="F85" t="str">
        <f>IF(SUM('A5.1'!X99:AF99)=9,'A5.1'!D99,"")</f>
        <v/>
      </c>
      <c r="G85" t="str">
        <f>IF(SUM('A5.1'!X99:AF99)=9,'A5.1'!E99,"")</f>
        <v/>
      </c>
      <c r="H85" t="str">
        <f>IF(SUM('A5.1'!X99:AF99)=9,'A5.1'!F99,"")</f>
        <v/>
      </c>
      <c r="I85" t="str">
        <f>IF(SUM('A5.1'!X99:AF99)=9,'A5.1'!G99,"")</f>
        <v/>
      </c>
      <c r="J85" t="str">
        <f>IF(SUM('A5.1'!X99:AF99)=9,'A5.1'!H99,"")</f>
        <v/>
      </c>
      <c r="K85" t="str">
        <f>IF(SUM('A5.1'!X99:AF99)=9,'A5.1'!I99,"")</f>
        <v/>
      </c>
      <c r="L85" s="29" t="str">
        <f>IF(SUM('A5.1'!X99:AF99)=9,'A5.1'!J99,"")</f>
        <v/>
      </c>
      <c r="M85" t="str">
        <f>IF(SUM('A5.1'!X99:AF99)=9,'A5.1'!K99,"")</f>
        <v/>
      </c>
    </row>
    <row r="86" spans="1:13" x14ac:dyDescent="0.25">
      <c r="A86" t="str">
        <f>IF(SUM('A5.1'!X100:AF100)=9,'Angaben KH-Standort'!$D$26,"")</f>
        <v/>
      </c>
      <c r="B86" t="str">
        <f>IF(SUM('A5.1'!X100:AF100)=9,'Angaben KH-Standort'!$D$27,"")</f>
        <v/>
      </c>
      <c r="C86" t="str">
        <f>IF(SUM('A5.1'!X100:AF100)=9,'Angaben KH-Standort'!$D$13,"")</f>
        <v/>
      </c>
      <c r="D86" t="str">
        <f>IF(SUM('A5.1'!X100:AF100)=9,'A1'!$F$15,"")</f>
        <v/>
      </c>
      <c r="E86" t="str">
        <f>IF(SUM('A5.1'!X100:AF100)=9,'A5.1'!C100,"")</f>
        <v/>
      </c>
      <c r="F86" t="str">
        <f>IF(SUM('A5.1'!X100:AF100)=9,'A5.1'!D100,"")</f>
        <v/>
      </c>
      <c r="G86" t="str">
        <f>IF(SUM('A5.1'!X100:AF100)=9,'A5.1'!E100,"")</f>
        <v/>
      </c>
      <c r="H86" t="str">
        <f>IF(SUM('A5.1'!X100:AF100)=9,'A5.1'!F100,"")</f>
        <v/>
      </c>
      <c r="I86" t="str">
        <f>IF(SUM('A5.1'!X100:AF100)=9,'A5.1'!G100,"")</f>
        <v/>
      </c>
      <c r="J86" t="str">
        <f>IF(SUM('A5.1'!X100:AF100)=9,'A5.1'!H100,"")</f>
        <v/>
      </c>
      <c r="K86" t="str">
        <f>IF(SUM('A5.1'!X100:AF100)=9,'A5.1'!I100,"")</f>
        <v/>
      </c>
      <c r="L86" s="29" t="str">
        <f>IF(SUM('A5.1'!X100:AF100)=9,'A5.1'!J100,"")</f>
        <v/>
      </c>
      <c r="M86" t="str">
        <f>IF(SUM('A5.1'!X100:AF100)=9,'A5.1'!K100,"")</f>
        <v/>
      </c>
    </row>
    <row r="87" spans="1:13" x14ac:dyDescent="0.25">
      <c r="A87" t="str">
        <f>IF(SUM('A5.1'!X101:AF101)=9,'Angaben KH-Standort'!$D$26,"")</f>
        <v/>
      </c>
      <c r="B87" t="str">
        <f>IF(SUM('A5.1'!X101:AF101)=9,'Angaben KH-Standort'!$D$27,"")</f>
        <v/>
      </c>
      <c r="C87" t="str">
        <f>IF(SUM('A5.1'!X101:AF101)=9,'Angaben KH-Standort'!$D$13,"")</f>
        <v/>
      </c>
      <c r="D87" t="str">
        <f>IF(SUM('A5.1'!X101:AF101)=9,'A1'!$F$15,"")</f>
        <v/>
      </c>
      <c r="E87" t="str">
        <f>IF(SUM('A5.1'!X101:AF101)=9,'A5.1'!C101,"")</f>
        <v/>
      </c>
      <c r="F87" t="str">
        <f>IF(SUM('A5.1'!X101:AF101)=9,'A5.1'!D101,"")</f>
        <v/>
      </c>
      <c r="G87" t="str">
        <f>IF(SUM('A5.1'!X101:AF101)=9,'A5.1'!E101,"")</f>
        <v/>
      </c>
      <c r="H87" t="str">
        <f>IF(SUM('A5.1'!X101:AF101)=9,'A5.1'!F101,"")</f>
        <v/>
      </c>
      <c r="I87" t="str">
        <f>IF(SUM('A5.1'!X101:AF101)=9,'A5.1'!G101,"")</f>
        <v/>
      </c>
      <c r="J87" t="str">
        <f>IF(SUM('A5.1'!X101:AF101)=9,'A5.1'!H101,"")</f>
        <v/>
      </c>
      <c r="K87" t="str">
        <f>IF(SUM('A5.1'!X101:AF101)=9,'A5.1'!I101,"")</f>
        <v/>
      </c>
      <c r="L87" s="29" t="str">
        <f>IF(SUM('A5.1'!X101:AF101)=9,'A5.1'!J101,"")</f>
        <v/>
      </c>
      <c r="M87" t="str">
        <f>IF(SUM('A5.1'!X101:AF101)=9,'A5.1'!K101,"")</f>
        <v/>
      </c>
    </row>
    <row r="88" spans="1:13" x14ac:dyDescent="0.25">
      <c r="A88" t="str">
        <f>IF(SUM('A5.1'!X102:AF102)=9,'Angaben KH-Standort'!$D$26,"")</f>
        <v/>
      </c>
      <c r="B88" t="str">
        <f>IF(SUM('A5.1'!X102:AF102)=9,'Angaben KH-Standort'!$D$27,"")</f>
        <v/>
      </c>
      <c r="C88" t="str">
        <f>IF(SUM('A5.1'!X102:AF102)=9,'Angaben KH-Standort'!$D$13,"")</f>
        <v/>
      </c>
      <c r="D88" t="str">
        <f>IF(SUM('A5.1'!X102:AF102)=9,'A1'!$F$15,"")</f>
        <v/>
      </c>
      <c r="E88" t="str">
        <f>IF(SUM('A5.1'!X102:AF102)=9,'A5.1'!C102,"")</f>
        <v/>
      </c>
      <c r="F88" t="str">
        <f>IF(SUM('A5.1'!X102:AF102)=9,'A5.1'!D102,"")</f>
        <v/>
      </c>
      <c r="G88" t="str">
        <f>IF(SUM('A5.1'!X102:AF102)=9,'A5.1'!E102,"")</f>
        <v/>
      </c>
      <c r="H88" t="str">
        <f>IF(SUM('A5.1'!X102:AF102)=9,'A5.1'!F102,"")</f>
        <v/>
      </c>
      <c r="I88" t="str">
        <f>IF(SUM('A5.1'!X102:AF102)=9,'A5.1'!G102,"")</f>
        <v/>
      </c>
      <c r="J88" t="str">
        <f>IF(SUM('A5.1'!X102:AF102)=9,'A5.1'!H102,"")</f>
        <v/>
      </c>
      <c r="K88" t="str">
        <f>IF(SUM('A5.1'!X102:AF102)=9,'A5.1'!I102,"")</f>
        <v/>
      </c>
      <c r="L88" s="29" t="str">
        <f>IF(SUM('A5.1'!X102:AF102)=9,'A5.1'!J102,"")</f>
        <v/>
      </c>
      <c r="M88" t="str">
        <f>IF(SUM('A5.1'!X102:AF102)=9,'A5.1'!K102,"")</f>
        <v/>
      </c>
    </row>
    <row r="89" spans="1:13" x14ac:dyDescent="0.25">
      <c r="A89" t="str">
        <f>IF(SUM('A5.1'!X103:AF103)=9,'Angaben KH-Standort'!$D$26,"")</f>
        <v/>
      </c>
      <c r="B89" t="str">
        <f>IF(SUM('A5.1'!X103:AF103)=9,'Angaben KH-Standort'!$D$27,"")</f>
        <v/>
      </c>
      <c r="C89" t="str">
        <f>IF(SUM('A5.1'!X103:AF103)=9,'Angaben KH-Standort'!$D$13,"")</f>
        <v/>
      </c>
      <c r="D89" t="str">
        <f>IF(SUM('A5.1'!X103:AF103)=9,'A1'!$F$15,"")</f>
        <v/>
      </c>
      <c r="E89" t="str">
        <f>IF(SUM('A5.1'!X103:AF103)=9,'A5.1'!C103,"")</f>
        <v/>
      </c>
      <c r="F89" t="str">
        <f>IF(SUM('A5.1'!X103:AF103)=9,'A5.1'!D103,"")</f>
        <v/>
      </c>
      <c r="G89" t="str">
        <f>IF(SUM('A5.1'!X103:AF103)=9,'A5.1'!E103,"")</f>
        <v/>
      </c>
      <c r="H89" t="str">
        <f>IF(SUM('A5.1'!X103:AF103)=9,'A5.1'!F103,"")</f>
        <v/>
      </c>
      <c r="I89" t="str">
        <f>IF(SUM('A5.1'!X103:AF103)=9,'A5.1'!G103,"")</f>
        <v/>
      </c>
      <c r="J89" t="str">
        <f>IF(SUM('A5.1'!X103:AF103)=9,'A5.1'!H103,"")</f>
        <v/>
      </c>
      <c r="K89" t="str">
        <f>IF(SUM('A5.1'!X103:AF103)=9,'A5.1'!I103,"")</f>
        <v/>
      </c>
      <c r="L89" s="29" t="str">
        <f>IF(SUM('A5.1'!X103:AF103)=9,'A5.1'!J103,"")</f>
        <v/>
      </c>
      <c r="M89" t="str">
        <f>IF(SUM('A5.1'!X103:AF103)=9,'A5.1'!K103,"")</f>
        <v/>
      </c>
    </row>
    <row r="90" spans="1:13" x14ac:dyDescent="0.25">
      <c r="A90" t="str">
        <f>IF(SUM('A5.1'!X104:AF104)=9,'Angaben KH-Standort'!$D$26,"")</f>
        <v/>
      </c>
      <c r="B90" t="str">
        <f>IF(SUM('A5.1'!X104:AF104)=9,'Angaben KH-Standort'!$D$27,"")</f>
        <v/>
      </c>
      <c r="C90" t="str">
        <f>IF(SUM('A5.1'!X104:AF104)=9,'Angaben KH-Standort'!$D$13,"")</f>
        <v/>
      </c>
      <c r="D90" t="str">
        <f>IF(SUM('A5.1'!X104:AF104)=9,'A1'!$F$15,"")</f>
        <v/>
      </c>
      <c r="E90" t="str">
        <f>IF(SUM('A5.1'!X104:AF104)=9,'A5.1'!C104,"")</f>
        <v/>
      </c>
      <c r="F90" t="str">
        <f>IF(SUM('A5.1'!X104:AF104)=9,'A5.1'!D104,"")</f>
        <v/>
      </c>
      <c r="G90" t="str">
        <f>IF(SUM('A5.1'!X104:AF104)=9,'A5.1'!E104,"")</f>
        <v/>
      </c>
      <c r="H90" t="str">
        <f>IF(SUM('A5.1'!X104:AF104)=9,'A5.1'!F104,"")</f>
        <v/>
      </c>
      <c r="I90" t="str">
        <f>IF(SUM('A5.1'!X104:AF104)=9,'A5.1'!G104,"")</f>
        <v/>
      </c>
      <c r="J90" t="str">
        <f>IF(SUM('A5.1'!X104:AF104)=9,'A5.1'!H104,"")</f>
        <v/>
      </c>
      <c r="K90" t="str">
        <f>IF(SUM('A5.1'!X104:AF104)=9,'A5.1'!I104,"")</f>
        <v/>
      </c>
      <c r="L90" s="29" t="str">
        <f>IF(SUM('A5.1'!X104:AF104)=9,'A5.1'!J104,"")</f>
        <v/>
      </c>
      <c r="M90" t="str">
        <f>IF(SUM('A5.1'!X104:AF104)=9,'A5.1'!K104,"")</f>
        <v/>
      </c>
    </row>
    <row r="91" spans="1:13" x14ac:dyDescent="0.25">
      <c r="A91" t="str">
        <f>IF(SUM('A5.1'!X105:AF105)=9,'Angaben KH-Standort'!$D$26,"")</f>
        <v/>
      </c>
      <c r="B91" t="str">
        <f>IF(SUM('A5.1'!X105:AF105)=9,'Angaben KH-Standort'!$D$27,"")</f>
        <v/>
      </c>
      <c r="C91" t="str">
        <f>IF(SUM('A5.1'!X105:AF105)=9,'Angaben KH-Standort'!$D$13,"")</f>
        <v/>
      </c>
      <c r="D91" t="str">
        <f>IF(SUM('A5.1'!X105:AF105)=9,'A1'!$F$15,"")</f>
        <v/>
      </c>
      <c r="E91" t="str">
        <f>IF(SUM('A5.1'!X105:AF105)=9,'A5.1'!C105,"")</f>
        <v/>
      </c>
      <c r="F91" t="str">
        <f>IF(SUM('A5.1'!X105:AF105)=9,'A5.1'!D105,"")</f>
        <v/>
      </c>
      <c r="G91" t="str">
        <f>IF(SUM('A5.1'!X105:AF105)=9,'A5.1'!E105,"")</f>
        <v/>
      </c>
      <c r="H91" t="str">
        <f>IF(SUM('A5.1'!X105:AF105)=9,'A5.1'!F105,"")</f>
        <v/>
      </c>
      <c r="I91" t="str">
        <f>IF(SUM('A5.1'!X105:AF105)=9,'A5.1'!G105,"")</f>
        <v/>
      </c>
      <c r="J91" t="str">
        <f>IF(SUM('A5.1'!X105:AF105)=9,'A5.1'!H105,"")</f>
        <v/>
      </c>
      <c r="K91" t="str">
        <f>IF(SUM('A5.1'!X105:AF105)=9,'A5.1'!I105,"")</f>
        <v/>
      </c>
      <c r="L91" s="29" t="str">
        <f>IF(SUM('A5.1'!X105:AF105)=9,'A5.1'!J105,"")</f>
        <v/>
      </c>
      <c r="M91" t="str">
        <f>IF(SUM('A5.1'!X105:AF105)=9,'A5.1'!K105,"")</f>
        <v/>
      </c>
    </row>
    <row r="92" spans="1:13" x14ac:dyDescent="0.25">
      <c r="A92" t="str">
        <f>IF(SUM('A5.1'!X106:AF106)=9,'Angaben KH-Standort'!$D$26,"")</f>
        <v/>
      </c>
      <c r="B92" t="str">
        <f>IF(SUM('A5.1'!X106:AF106)=9,'Angaben KH-Standort'!$D$27,"")</f>
        <v/>
      </c>
      <c r="C92" t="str">
        <f>IF(SUM('A5.1'!X106:AF106)=9,'Angaben KH-Standort'!$D$13,"")</f>
        <v/>
      </c>
      <c r="D92" t="str">
        <f>IF(SUM('A5.1'!X106:AF106)=9,'A1'!$F$15,"")</f>
        <v/>
      </c>
      <c r="E92" t="str">
        <f>IF(SUM('A5.1'!X106:AF106)=9,'A5.1'!C106,"")</f>
        <v/>
      </c>
      <c r="F92" t="str">
        <f>IF(SUM('A5.1'!X106:AF106)=9,'A5.1'!D106,"")</f>
        <v/>
      </c>
      <c r="G92" t="str">
        <f>IF(SUM('A5.1'!X106:AF106)=9,'A5.1'!E106,"")</f>
        <v/>
      </c>
      <c r="H92" t="str">
        <f>IF(SUM('A5.1'!X106:AF106)=9,'A5.1'!F106,"")</f>
        <v/>
      </c>
      <c r="I92" t="str">
        <f>IF(SUM('A5.1'!X106:AF106)=9,'A5.1'!G106,"")</f>
        <v/>
      </c>
      <c r="J92" t="str">
        <f>IF(SUM('A5.1'!X106:AF106)=9,'A5.1'!H106,"")</f>
        <v/>
      </c>
      <c r="K92" t="str">
        <f>IF(SUM('A5.1'!X106:AF106)=9,'A5.1'!I106,"")</f>
        <v/>
      </c>
      <c r="L92" s="29" t="str">
        <f>IF(SUM('A5.1'!X106:AF106)=9,'A5.1'!J106,"")</f>
        <v/>
      </c>
      <c r="M92" t="str">
        <f>IF(SUM('A5.1'!X106:AF106)=9,'A5.1'!K106,"")</f>
        <v/>
      </c>
    </row>
    <row r="93" spans="1:13" x14ac:dyDescent="0.25">
      <c r="A93" t="str">
        <f>IF(SUM('A5.1'!X107:AF107)=9,'Angaben KH-Standort'!$D$26,"")</f>
        <v/>
      </c>
      <c r="B93" t="str">
        <f>IF(SUM('A5.1'!X107:AF107)=9,'Angaben KH-Standort'!$D$27,"")</f>
        <v/>
      </c>
      <c r="C93" t="str">
        <f>IF(SUM('A5.1'!X107:AF107)=9,'Angaben KH-Standort'!$D$13,"")</f>
        <v/>
      </c>
      <c r="D93" t="str">
        <f>IF(SUM('A5.1'!X107:AF107)=9,'A1'!$F$15,"")</f>
        <v/>
      </c>
      <c r="E93" t="str">
        <f>IF(SUM('A5.1'!X107:AF107)=9,'A5.1'!C107,"")</f>
        <v/>
      </c>
      <c r="F93" t="str">
        <f>IF(SUM('A5.1'!X107:AF107)=9,'A5.1'!D107,"")</f>
        <v/>
      </c>
      <c r="G93" t="str">
        <f>IF(SUM('A5.1'!X107:AF107)=9,'A5.1'!E107,"")</f>
        <v/>
      </c>
      <c r="H93" t="str">
        <f>IF(SUM('A5.1'!X107:AF107)=9,'A5.1'!F107,"")</f>
        <v/>
      </c>
      <c r="I93" t="str">
        <f>IF(SUM('A5.1'!X107:AF107)=9,'A5.1'!G107,"")</f>
        <v/>
      </c>
      <c r="J93" t="str">
        <f>IF(SUM('A5.1'!X107:AF107)=9,'A5.1'!H107,"")</f>
        <v/>
      </c>
      <c r="K93" t="str">
        <f>IF(SUM('A5.1'!X107:AF107)=9,'A5.1'!I107,"")</f>
        <v/>
      </c>
      <c r="L93" s="29" t="str">
        <f>IF(SUM('A5.1'!X107:AF107)=9,'A5.1'!J107,"")</f>
        <v/>
      </c>
      <c r="M93" t="str">
        <f>IF(SUM('A5.1'!X107:AF107)=9,'A5.1'!K107,"")</f>
        <v/>
      </c>
    </row>
    <row r="94" spans="1:13" x14ac:dyDescent="0.25">
      <c r="A94" t="str">
        <f>IF(SUM('A5.1'!X108:AF108)=9,'Angaben KH-Standort'!$D$26,"")</f>
        <v/>
      </c>
      <c r="B94" t="str">
        <f>IF(SUM('A5.1'!X108:AF108)=9,'Angaben KH-Standort'!$D$27,"")</f>
        <v/>
      </c>
      <c r="C94" t="str">
        <f>IF(SUM('A5.1'!X108:AF108)=9,'Angaben KH-Standort'!$D$13,"")</f>
        <v/>
      </c>
      <c r="D94" t="str">
        <f>IF(SUM('A5.1'!X108:AF108)=9,'A1'!$F$15,"")</f>
        <v/>
      </c>
      <c r="E94" t="str">
        <f>IF(SUM('A5.1'!X108:AF108)=9,'A5.1'!C108,"")</f>
        <v/>
      </c>
      <c r="F94" t="str">
        <f>IF(SUM('A5.1'!X108:AF108)=9,'A5.1'!D108,"")</f>
        <v/>
      </c>
      <c r="G94" t="str">
        <f>IF(SUM('A5.1'!X108:AF108)=9,'A5.1'!E108,"")</f>
        <v/>
      </c>
      <c r="H94" t="str">
        <f>IF(SUM('A5.1'!X108:AF108)=9,'A5.1'!F108,"")</f>
        <v/>
      </c>
      <c r="I94" t="str">
        <f>IF(SUM('A5.1'!X108:AF108)=9,'A5.1'!G108,"")</f>
        <v/>
      </c>
      <c r="J94" t="str">
        <f>IF(SUM('A5.1'!X108:AF108)=9,'A5.1'!H108,"")</f>
        <v/>
      </c>
      <c r="K94" t="str">
        <f>IF(SUM('A5.1'!X108:AF108)=9,'A5.1'!I108,"")</f>
        <v/>
      </c>
      <c r="L94" s="29" t="str">
        <f>IF(SUM('A5.1'!X108:AF108)=9,'A5.1'!J108,"")</f>
        <v/>
      </c>
      <c r="M94" t="str">
        <f>IF(SUM('A5.1'!X108:AF108)=9,'A5.1'!K108,"")</f>
        <v/>
      </c>
    </row>
    <row r="95" spans="1:13" x14ac:dyDescent="0.25">
      <c r="A95" t="str">
        <f>IF(SUM('A5.1'!X109:AF109)=9,'Angaben KH-Standort'!$D$26,"")</f>
        <v/>
      </c>
      <c r="B95" t="str">
        <f>IF(SUM('A5.1'!X109:AF109)=9,'Angaben KH-Standort'!$D$27,"")</f>
        <v/>
      </c>
      <c r="C95" t="str">
        <f>IF(SUM('A5.1'!X109:AF109)=9,'Angaben KH-Standort'!$D$13,"")</f>
        <v/>
      </c>
      <c r="D95" t="str">
        <f>IF(SUM('A5.1'!X109:AF109)=9,'A1'!$F$15,"")</f>
        <v/>
      </c>
      <c r="E95" t="str">
        <f>IF(SUM('A5.1'!X109:AF109)=9,'A5.1'!C109,"")</f>
        <v/>
      </c>
      <c r="F95" t="str">
        <f>IF(SUM('A5.1'!X109:AF109)=9,'A5.1'!D109,"")</f>
        <v/>
      </c>
      <c r="G95" t="str">
        <f>IF(SUM('A5.1'!X109:AF109)=9,'A5.1'!E109,"")</f>
        <v/>
      </c>
      <c r="H95" t="str">
        <f>IF(SUM('A5.1'!X109:AF109)=9,'A5.1'!F109,"")</f>
        <v/>
      </c>
      <c r="I95" t="str">
        <f>IF(SUM('A5.1'!X109:AF109)=9,'A5.1'!G109,"")</f>
        <v/>
      </c>
      <c r="J95" t="str">
        <f>IF(SUM('A5.1'!X109:AF109)=9,'A5.1'!H109,"")</f>
        <v/>
      </c>
      <c r="K95" t="str">
        <f>IF(SUM('A5.1'!X109:AF109)=9,'A5.1'!I109,"")</f>
        <v/>
      </c>
      <c r="L95" s="29" t="str">
        <f>IF(SUM('A5.1'!X109:AF109)=9,'A5.1'!J109,"")</f>
        <v/>
      </c>
      <c r="M95" t="str">
        <f>IF(SUM('A5.1'!X109:AF109)=9,'A5.1'!K109,"")</f>
        <v/>
      </c>
    </row>
    <row r="96" spans="1:13" x14ac:dyDescent="0.25">
      <c r="A96" t="str">
        <f>IF(SUM('A5.1'!X110:AF110)=9,'Angaben KH-Standort'!$D$26,"")</f>
        <v/>
      </c>
      <c r="B96" t="str">
        <f>IF(SUM('A5.1'!X110:AF110)=9,'Angaben KH-Standort'!$D$27,"")</f>
        <v/>
      </c>
      <c r="C96" t="str">
        <f>IF(SUM('A5.1'!X110:AF110)=9,'Angaben KH-Standort'!$D$13,"")</f>
        <v/>
      </c>
      <c r="D96" t="str">
        <f>IF(SUM('A5.1'!X110:AF110)=9,'A1'!$F$15,"")</f>
        <v/>
      </c>
      <c r="E96" t="str">
        <f>IF(SUM('A5.1'!X110:AF110)=9,'A5.1'!C110,"")</f>
        <v/>
      </c>
      <c r="F96" t="str">
        <f>IF(SUM('A5.1'!X110:AF110)=9,'A5.1'!D110,"")</f>
        <v/>
      </c>
      <c r="G96" t="str">
        <f>IF(SUM('A5.1'!X110:AF110)=9,'A5.1'!E110,"")</f>
        <v/>
      </c>
      <c r="H96" t="str">
        <f>IF(SUM('A5.1'!X110:AF110)=9,'A5.1'!F110,"")</f>
        <v/>
      </c>
      <c r="I96" t="str">
        <f>IF(SUM('A5.1'!X110:AF110)=9,'A5.1'!G110,"")</f>
        <v/>
      </c>
      <c r="J96" t="str">
        <f>IF(SUM('A5.1'!X110:AF110)=9,'A5.1'!H110,"")</f>
        <v/>
      </c>
      <c r="K96" t="str">
        <f>IF(SUM('A5.1'!X110:AF110)=9,'A5.1'!I110,"")</f>
        <v/>
      </c>
      <c r="L96" s="29" t="str">
        <f>IF(SUM('A5.1'!X110:AF110)=9,'A5.1'!J110,"")</f>
        <v/>
      </c>
      <c r="M96" t="str">
        <f>IF(SUM('A5.1'!X110:AF110)=9,'A5.1'!K110,"")</f>
        <v/>
      </c>
    </row>
    <row r="97" spans="1:13" x14ac:dyDescent="0.25">
      <c r="A97" t="str">
        <f>IF(SUM('A5.1'!X111:AF111)=9,'Angaben KH-Standort'!$D$26,"")</f>
        <v/>
      </c>
      <c r="B97" t="str">
        <f>IF(SUM('A5.1'!X111:AF111)=9,'Angaben KH-Standort'!$D$27,"")</f>
        <v/>
      </c>
      <c r="C97" t="str">
        <f>IF(SUM('A5.1'!X111:AF111)=9,'Angaben KH-Standort'!$D$13,"")</f>
        <v/>
      </c>
      <c r="D97" t="str">
        <f>IF(SUM('A5.1'!X111:AF111)=9,'A1'!$F$15,"")</f>
        <v/>
      </c>
      <c r="E97" t="str">
        <f>IF(SUM('A5.1'!X111:AF111)=9,'A5.1'!C111,"")</f>
        <v/>
      </c>
      <c r="F97" t="str">
        <f>IF(SUM('A5.1'!X111:AF111)=9,'A5.1'!D111,"")</f>
        <v/>
      </c>
      <c r="G97" t="str">
        <f>IF(SUM('A5.1'!X111:AF111)=9,'A5.1'!E111,"")</f>
        <v/>
      </c>
      <c r="H97" t="str">
        <f>IF(SUM('A5.1'!X111:AF111)=9,'A5.1'!F111,"")</f>
        <v/>
      </c>
      <c r="I97" t="str">
        <f>IF(SUM('A5.1'!X111:AF111)=9,'A5.1'!G111,"")</f>
        <v/>
      </c>
      <c r="J97" t="str">
        <f>IF(SUM('A5.1'!X111:AF111)=9,'A5.1'!H111,"")</f>
        <v/>
      </c>
      <c r="K97" t="str">
        <f>IF(SUM('A5.1'!X111:AF111)=9,'A5.1'!I111,"")</f>
        <v/>
      </c>
      <c r="L97" s="29" t="str">
        <f>IF(SUM('A5.1'!X111:AF111)=9,'A5.1'!J111,"")</f>
        <v/>
      </c>
      <c r="M97" t="str">
        <f>IF(SUM('A5.1'!X111:AF111)=9,'A5.1'!K111,"")</f>
        <v/>
      </c>
    </row>
    <row r="98" spans="1:13" x14ac:dyDescent="0.25">
      <c r="A98" t="str">
        <f>IF(SUM('A5.1'!X112:AF112)=9,'Angaben KH-Standort'!$D$26,"")</f>
        <v/>
      </c>
      <c r="B98" t="str">
        <f>IF(SUM('A5.1'!X112:AF112)=9,'Angaben KH-Standort'!$D$27,"")</f>
        <v/>
      </c>
      <c r="C98" t="str">
        <f>IF(SUM('A5.1'!X112:AF112)=9,'Angaben KH-Standort'!$D$13,"")</f>
        <v/>
      </c>
      <c r="D98" t="str">
        <f>IF(SUM('A5.1'!X112:AF112)=9,'A1'!$F$15,"")</f>
        <v/>
      </c>
      <c r="E98" t="str">
        <f>IF(SUM('A5.1'!X112:AF112)=9,'A5.1'!C112,"")</f>
        <v/>
      </c>
      <c r="F98" t="str">
        <f>IF(SUM('A5.1'!X112:AF112)=9,'A5.1'!D112,"")</f>
        <v/>
      </c>
      <c r="G98" t="str">
        <f>IF(SUM('A5.1'!X112:AF112)=9,'A5.1'!E112,"")</f>
        <v/>
      </c>
      <c r="H98" t="str">
        <f>IF(SUM('A5.1'!X112:AF112)=9,'A5.1'!F112,"")</f>
        <v/>
      </c>
      <c r="I98" t="str">
        <f>IF(SUM('A5.1'!X112:AF112)=9,'A5.1'!G112,"")</f>
        <v/>
      </c>
      <c r="J98" t="str">
        <f>IF(SUM('A5.1'!X112:AF112)=9,'A5.1'!H112,"")</f>
        <v/>
      </c>
      <c r="K98" t="str">
        <f>IF(SUM('A5.1'!X112:AF112)=9,'A5.1'!I112,"")</f>
        <v/>
      </c>
      <c r="L98" s="29" t="str">
        <f>IF(SUM('A5.1'!X112:AF112)=9,'A5.1'!J112,"")</f>
        <v/>
      </c>
      <c r="M98" t="str">
        <f>IF(SUM('A5.1'!X112:AF112)=9,'A5.1'!K112,"")</f>
        <v/>
      </c>
    </row>
    <row r="99" spans="1:13" x14ac:dyDescent="0.25">
      <c r="A99" t="str">
        <f>IF(SUM('A5.1'!X113:AF113)=9,'Angaben KH-Standort'!$D$26,"")</f>
        <v/>
      </c>
      <c r="B99" t="str">
        <f>IF(SUM('A5.1'!X113:AF113)=9,'Angaben KH-Standort'!$D$27,"")</f>
        <v/>
      </c>
      <c r="C99" t="str">
        <f>IF(SUM('A5.1'!X113:AF113)=9,'Angaben KH-Standort'!$D$13,"")</f>
        <v/>
      </c>
      <c r="D99" t="str">
        <f>IF(SUM('A5.1'!X113:AF113)=9,'A1'!$F$15,"")</f>
        <v/>
      </c>
      <c r="E99" t="str">
        <f>IF(SUM('A5.1'!X113:AF113)=9,'A5.1'!C113,"")</f>
        <v/>
      </c>
      <c r="F99" t="str">
        <f>IF(SUM('A5.1'!X113:AF113)=9,'A5.1'!D113,"")</f>
        <v/>
      </c>
      <c r="G99" t="str">
        <f>IF(SUM('A5.1'!X113:AF113)=9,'A5.1'!E113,"")</f>
        <v/>
      </c>
      <c r="H99" t="str">
        <f>IF(SUM('A5.1'!X113:AF113)=9,'A5.1'!F113,"")</f>
        <v/>
      </c>
      <c r="I99" t="str">
        <f>IF(SUM('A5.1'!X113:AF113)=9,'A5.1'!G113,"")</f>
        <v/>
      </c>
      <c r="J99" t="str">
        <f>IF(SUM('A5.1'!X113:AF113)=9,'A5.1'!H113,"")</f>
        <v/>
      </c>
      <c r="K99" t="str">
        <f>IF(SUM('A5.1'!X113:AF113)=9,'A5.1'!I113,"")</f>
        <v/>
      </c>
      <c r="L99" s="29" t="str">
        <f>IF(SUM('A5.1'!X113:AF113)=9,'A5.1'!J113,"")</f>
        <v/>
      </c>
      <c r="M99" t="str">
        <f>IF(SUM('A5.1'!X113:AF113)=9,'A5.1'!K113,"")</f>
        <v/>
      </c>
    </row>
    <row r="100" spans="1:13" x14ac:dyDescent="0.25">
      <c r="A100" t="str">
        <f>IF(SUM('A5.1'!X114:AF114)=9,'Angaben KH-Standort'!$D$26,"")</f>
        <v/>
      </c>
      <c r="B100" t="str">
        <f>IF(SUM('A5.1'!X114:AF114)=9,'Angaben KH-Standort'!$D$27,"")</f>
        <v/>
      </c>
      <c r="C100" t="str">
        <f>IF(SUM('A5.1'!X114:AF114)=9,'Angaben KH-Standort'!$D$13,"")</f>
        <v/>
      </c>
      <c r="D100" t="str">
        <f>IF(SUM('A5.1'!X114:AF114)=9,'A1'!$F$15,"")</f>
        <v/>
      </c>
      <c r="E100" t="str">
        <f>IF(SUM('A5.1'!X114:AF114)=9,'A5.1'!C114,"")</f>
        <v/>
      </c>
      <c r="F100" t="str">
        <f>IF(SUM('A5.1'!X114:AF114)=9,'A5.1'!D114,"")</f>
        <v/>
      </c>
      <c r="G100" t="str">
        <f>IF(SUM('A5.1'!X114:AF114)=9,'A5.1'!E114,"")</f>
        <v/>
      </c>
      <c r="H100" t="str">
        <f>IF(SUM('A5.1'!X114:AF114)=9,'A5.1'!F114,"")</f>
        <v/>
      </c>
      <c r="I100" t="str">
        <f>IF(SUM('A5.1'!X114:AF114)=9,'A5.1'!G114,"")</f>
        <v/>
      </c>
      <c r="J100" t="str">
        <f>IF(SUM('A5.1'!X114:AF114)=9,'A5.1'!H114,"")</f>
        <v/>
      </c>
      <c r="K100" t="str">
        <f>IF(SUM('A5.1'!X114:AF114)=9,'A5.1'!I114,"")</f>
        <v/>
      </c>
      <c r="L100" s="29" t="str">
        <f>IF(SUM('A5.1'!X114:AF114)=9,'A5.1'!J114,"")</f>
        <v/>
      </c>
      <c r="M100" t="str">
        <f>IF(SUM('A5.1'!X114:AF114)=9,'A5.1'!K114,"")</f>
        <v/>
      </c>
    </row>
    <row r="101" spans="1:13" x14ac:dyDescent="0.25">
      <c r="A101" t="str">
        <f>IF(SUM('A5.1'!X115:AF115)=9,'Angaben KH-Standort'!$D$26,"")</f>
        <v/>
      </c>
      <c r="B101" t="str">
        <f>IF(SUM('A5.1'!X115:AF115)=9,'Angaben KH-Standort'!$D$27,"")</f>
        <v/>
      </c>
      <c r="C101" t="str">
        <f>IF(SUM('A5.1'!X115:AF115)=9,'Angaben KH-Standort'!$D$13,"")</f>
        <v/>
      </c>
      <c r="D101" t="str">
        <f>IF(SUM('A5.1'!X115:AF115)=9,'A1'!$F$15,"")</f>
        <v/>
      </c>
      <c r="E101" t="str">
        <f>IF(SUM('A5.1'!X115:AF115)=9,'A5.1'!C115,"")</f>
        <v/>
      </c>
      <c r="F101" t="str">
        <f>IF(SUM('A5.1'!X115:AF115)=9,'A5.1'!D115,"")</f>
        <v/>
      </c>
      <c r="G101" t="str">
        <f>IF(SUM('A5.1'!X115:AF115)=9,'A5.1'!E115,"")</f>
        <v/>
      </c>
      <c r="H101" t="str">
        <f>IF(SUM('A5.1'!X115:AF115)=9,'A5.1'!F115,"")</f>
        <v/>
      </c>
      <c r="I101" t="str">
        <f>IF(SUM('A5.1'!X115:AF115)=9,'A5.1'!G115,"")</f>
        <v/>
      </c>
      <c r="J101" t="str">
        <f>IF(SUM('A5.1'!X115:AF115)=9,'A5.1'!H115,"")</f>
        <v/>
      </c>
      <c r="K101" t="str">
        <f>IF(SUM('A5.1'!X115:AF115)=9,'A5.1'!I115,"")</f>
        <v/>
      </c>
      <c r="L101" s="29" t="str">
        <f>IF(SUM('A5.1'!X115:AF115)=9,'A5.1'!J115,"")</f>
        <v/>
      </c>
      <c r="M101" t="str">
        <f>IF(SUM('A5.1'!X115:AF115)=9,'A5.1'!K115,"")</f>
        <v/>
      </c>
    </row>
    <row r="102" spans="1:13" x14ac:dyDescent="0.25">
      <c r="A102" t="str">
        <f>IF(SUM('A5.1'!X116:AF116)=9,'Angaben KH-Standort'!$D$26,"")</f>
        <v/>
      </c>
      <c r="B102" t="str">
        <f>IF(SUM('A5.1'!X116:AF116)=9,'Angaben KH-Standort'!$D$27,"")</f>
        <v/>
      </c>
      <c r="C102" t="str">
        <f>IF(SUM('A5.1'!X116:AF116)=9,'Angaben KH-Standort'!$D$13,"")</f>
        <v/>
      </c>
      <c r="D102" t="str">
        <f>IF(SUM('A5.1'!X116:AF116)=9,'A1'!$F$15,"")</f>
        <v/>
      </c>
      <c r="E102" t="str">
        <f>IF(SUM('A5.1'!X116:AF116)=9,'A5.1'!C116,"")</f>
        <v/>
      </c>
      <c r="F102" t="str">
        <f>IF(SUM('A5.1'!X116:AF116)=9,'A5.1'!D116,"")</f>
        <v/>
      </c>
      <c r="G102" t="str">
        <f>IF(SUM('A5.1'!X116:AF116)=9,'A5.1'!E116,"")</f>
        <v/>
      </c>
      <c r="H102" t="str">
        <f>IF(SUM('A5.1'!X116:AF116)=9,'A5.1'!F116,"")</f>
        <v/>
      </c>
      <c r="I102" t="str">
        <f>IF(SUM('A5.1'!X116:AF116)=9,'A5.1'!G116,"")</f>
        <v/>
      </c>
      <c r="J102" t="str">
        <f>IF(SUM('A5.1'!X116:AF116)=9,'A5.1'!H116,"")</f>
        <v/>
      </c>
      <c r="K102" t="str">
        <f>IF(SUM('A5.1'!X116:AF116)=9,'A5.1'!I116,"")</f>
        <v/>
      </c>
      <c r="L102" s="29" t="str">
        <f>IF(SUM('A5.1'!X116:AF116)=9,'A5.1'!J116,"")</f>
        <v/>
      </c>
      <c r="M102" t="str">
        <f>IF(SUM('A5.1'!X116:AF116)=9,'A5.1'!K116,"")</f>
        <v/>
      </c>
    </row>
    <row r="103" spans="1:13" x14ac:dyDescent="0.25">
      <c r="A103" t="str">
        <f>IF(SUM('A5.1'!X117:AF117)=9,'Angaben KH-Standort'!$D$26,"")</f>
        <v/>
      </c>
      <c r="B103" t="str">
        <f>IF(SUM('A5.1'!X117:AF117)=9,'Angaben KH-Standort'!$D$27,"")</f>
        <v/>
      </c>
      <c r="C103" t="str">
        <f>IF(SUM('A5.1'!X117:AF117)=9,'Angaben KH-Standort'!$D$13,"")</f>
        <v/>
      </c>
      <c r="D103" t="str">
        <f>IF(SUM('A5.1'!X117:AF117)=9,'A1'!$F$15,"")</f>
        <v/>
      </c>
      <c r="E103" t="str">
        <f>IF(SUM('A5.1'!X117:AF117)=9,'A5.1'!C117,"")</f>
        <v/>
      </c>
      <c r="F103" t="str">
        <f>IF(SUM('A5.1'!X117:AF117)=9,'A5.1'!D117,"")</f>
        <v/>
      </c>
      <c r="G103" t="str">
        <f>IF(SUM('A5.1'!X117:AF117)=9,'A5.1'!E117,"")</f>
        <v/>
      </c>
      <c r="H103" t="str">
        <f>IF(SUM('A5.1'!X117:AF117)=9,'A5.1'!F117,"")</f>
        <v/>
      </c>
      <c r="I103" t="str">
        <f>IF(SUM('A5.1'!X117:AF117)=9,'A5.1'!G117,"")</f>
        <v/>
      </c>
      <c r="J103" t="str">
        <f>IF(SUM('A5.1'!X117:AF117)=9,'A5.1'!H117,"")</f>
        <v/>
      </c>
      <c r="K103" t="str">
        <f>IF(SUM('A5.1'!X117:AF117)=9,'A5.1'!I117,"")</f>
        <v/>
      </c>
      <c r="L103" s="29" t="str">
        <f>IF(SUM('A5.1'!X117:AF117)=9,'A5.1'!J117,"")</f>
        <v/>
      </c>
      <c r="M103" t="str">
        <f>IF(SUM('A5.1'!X117:AF117)=9,'A5.1'!K117,"")</f>
        <v/>
      </c>
    </row>
    <row r="104" spans="1:13" x14ac:dyDescent="0.25">
      <c r="A104" t="str">
        <f>IF(SUM('A5.1'!X118:AF118)=9,'Angaben KH-Standort'!$D$26,"")</f>
        <v/>
      </c>
      <c r="B104" t="str">
        <f>IF(SUM('A5.1'!X118:AF118)=9,'Angaben KH-Standort'!$D$27,"")</f>
        <v/>
      </c>
      <c r="C104" t="str">
        <f>IF(SUM('A5.1'!X118:AF118)=9,'Angaben KH-Standort'!$D$13,"")</f>
        <v/>
      </c>
      <c r="D104" t="str">
        <f>IF(SUM('A5.1'!X118:AF118)=9,'A1'!$F$15,"")</f>
        <v/>
      </c>
      <c r="E104" t="str">
        <f>IF(SUM('A5.1'!X118:AF118)=9,'A5.1'!C118,"")</f>
        <v/>
      </c>
      <c r="F104" t="str">
        <f>IF(SUM('A5.1'!X118:AF118)=9,'A5.1'!D118,"")</f>
        <v/>
      </c>
      <c r="G104" t="str">
        <f>IF(SUM('A5.1'!X118:AF118)=9,'A5.1'!E118,"")</f>
        <v/>
      </c>
      <c r="H104" t="str">
        <f>IF(SUM('A5.1'!X118:AF118)=9,'A5.1'!F118,"")</f>
        <v/>
      </c>
      <c r="I104" t="str">
        <f>IF(SUM('A5.1'!X118:AF118)=9,'A5.1'!G118,"")</f>
        <v/>
      </c>
      <c r="J104" t="str">
        <f>IF(SUM('A5.1'!X118:AF118)=9,'A5.1'!H118,"")</f>
        <v/>
      </c>
      <c r="K104" t="str">
        <f>IF(SUM('A5.1'!X118:AF118)=9,'A5.1'!I118,"")</f>
        <v/>
      </c>
      <c r="L104" s="29" t="str">
        <f>IF(SUM('A5.1'!X118:AF118)=9,'A5.1'!J118,"")</f>
        <v/>
      </c>
      <c r="M104" t="str">
        <f>IF(SUM('A5.1'!X118:AF118)=9,'A5.1'!K118,"")</f>
        <v/>
      </c>
    </row>
    <row r="105" spans="1:13" x14ac:dyDescent="0.25">
      <c r="A105" t="str">
        <f>IF(SUM('A5.1'!X119:AF119)=9,'Angaben KH-Standort'!$D$26,"")</f>
        <v/>
      </c>
      <c r="B105" t="str">
        <f>IF(SUM('A5.1'!X119:AF119)=9,'Angaben KH-Standort'!$D$27,"")</f>
        <v/>
      </c>
      <c r="C105" t="str">
        <f>IF(SUM('A5.1'!X119:AF119)=9,'Angaben KH-Standort'!$D$13,"")</f>
        <v/>
      </c>
      <c r="D105" t="str">
        <f>IF(SUM('A5.1'!X119:AF119)=9,'A1'!$F$15,"")</f>
        <v/>
      </c>
      <c r="E105" t="str">
        <f>IF(SUM('A5.1'!X119:AF119)=9,'A5.1'!C119,"")</f>
        <v/>
      </c>
      <c r="F105" t="str">
        <f>IF(SUM('A5.1'!X119:AF119)=9,'A5.1'!D119,"")</f>
        <v/>
      </c>
      <c r="G105" t="str">
        <f>IF(SUM('A5.1'!X119:AF119)=9,'A5.1'!E119,"")</f>
        <v/>
      </c>
      <c r="H105" t="str">
        <f>IF(SUM('A5.1'!X119:AF119)=9,'A5.1'!F119,"")</f>
        <v/>
      </c>
      <c r="I105" t="str">
        <f>IF(SUM('A5.1'!X119:AF119)=9,'A5.1'!G119,"")</f>
        <v/>
      </c>
      <c r="J105" t="str">
        <f>IF(SUM('A5.1'!X119:AF119)=9,'A5.1'!H119,"")</f>
        <v/>
      </c>
      <c r="K105" t="str">
        <f>IF(SUM('A5.1'!X119:AF119)=9,'A5.1'!I119,"")</f>
        <v/>
      </c>
      <c r="L105" s="29" t="str">
        <f>IF(SUM('A5.1'!X119:AF119)=9,'A5.1'!J119,"")</f>
        <v/>
      </c>
      <c r="M105" t="str">
        <f>IF(SUM('A5.1'!X119:AF119)=9,'A5.1'!K119,"")</f>
        <v/>
      </c>
    </row>
    <row r="106" spans="1:13" x14ac:dyDescent="0.25">
      <c r="A106" t="str">
        <f>IF(SUM('A5.1'!X120:AF120)=9,'Angaben KH-Standort'!$D$26,"")</f>
        <v/>
      </c>
      <c r="B106" t="str">
        <f>IF(SUM('A5.1'!X120:AF120)=9,'Angaben KH-Standort'!$D$27,"")</f>
        <v/>
      </c>
      <c r="C106" t="str">
        <f>IF(SUM('A5.1'!X120:AF120)=9,'Angaben KH-Standort'!$D$13,"")</f>
        <v/>
      </c>
      <c r="D106" t="str">
        <f>IF(SUM('A5.1'!X120:AF120)=9,'A1'!$F$15,"")</f>
        <v/>
      </c>
      <c r="E106" t="str">
        <f>IF(SUM('A5.1'!X120:AF120)=9,'A5.1'!C120,"")</f>
        <v/>
      </c>
      <c r="F106" t="str">
        <f>IF(SUM('A5.1'!X120:AF120)=9,'A5.1'!D120,"")</f>
        <v/>
      </c>
      <c r="G106" t="str">
        <f>IF(SUM('A5.1'!X120:AF120)=9,'A5.1'!E120,"")</f>
        <v/>
      </c>
      <c r="H106" t="str">
        <f>IF(SUM('A5.1'!X120:AF120)=9,'A5.1'!F120,"")</f>
        <v/>
      </c>
      <c r="I106" t="str">
        <f>IF(SUM('A5.1'!X120:AF120)=9,'A5.1'!G120,"")</f>
        <v/>
      </c>
      <c r="J106" t="str">
        <f>IF(SUM('A5.1'!X120:AF120)=9,'A5.1'!H120,"")</f>
        <v/>
      </c>
      <c r="K106" t="str">
        <f>IF(SUM('A5.1'!X120:AF120)=9,'A5.1'!I120,"")</f>
        <v/>
      </c>
      <c r="L106" s="29" t="str">
        <f>IF(SUM('A5.1'!X120:AF120)=9,'A5.1'!J120,"")</f>
        <v/>
      </c>
      <c r="M106" t="str">
        <f>IF(SUM('A5.1'!X120:AF120)=9,'A5.1'!K120,"")</f>
        <v/>
      </c>
    </row>
    <row r="107" spans="1:13" x14ac:dyDescent="0.25">
      <c r="A107" t="str">
        <f>IF(SUM('A5.1'!X121:AF121)=9,'Angaben KH-Standort'!$D$26,"")</f>
        <v/>
      </c>
      <c r="B107" t="str">
        <f>IF(SUM('A5.1'!X121:AF121)=9,'Angaben KH-Standort'!$D$27,"")</f>
        <v/>
      </c>
      <c r="C107" t="str">
        <f>IF(SUM('A5.1'!X121:AF121)=9,'Angaben KH-Standort'!$D$13,"")</f>
        <v/>
      </c>
      <c r="D107" t="str">
        <f>IF(SUM('A5.1'!X121:AF121)=9,'A1'!$F$15,"")</f>
        <v/>
      </c>
      <c r="E107" t="str">
        <f>IF(SUM('A5.1'!X121:AF121)=9,'A5.1'!C121,"")</f>
        <v/>
      </c>
      <c r="F107" t="str">
        <f>IF(SUM('A5.1'!X121:AF121)=9,'A5.1'!D121,"")</f>
        <v/>
      </c>
      <c r="G107" t="str">
        <f>IF(SUM('A5.1'!X121:AF121)=9,'A5.1'!E121,"")</f>
        <v/>
      </c>
      <c r="H107" t="str">
        <f>IF(SUM('A5.1'!X121:AF121)=9,'A5.1'!F121,"")</f>
        <v/>
      </c>
      <c r="I107" t="str">
        <f>IF(SUM('A5.1'!X121:AF121)=9,'A5.1'!G121,"")</f>
        <v/>
      </c>
      <c r="J107" t="str">
        <f>IF(SUM('A5.1'!X121:AF121)=9,'A5.1'!H121,"")</f>
        <v/>
      </c>
      <c r="K107" t="str">
        <f>IF(SUM('A5.1'!X121:AF121)=9,'A5.1'!I121,"")</f>
        <v/>
      </c>
      <c r="L107" s="29" t="str">
        <f>IF(SUM('A5.1'!X121:AF121)=9,'A5.1'!J121,"")</f>
        <v/>
      </c>
      <c r="M107" t="str">
        <f>IF(SUM('A5.1'!X121:AF121)=9,'A5.1'!K121,"")</f>
        <v/>
      </c>
    </row>
    <row r="108" spans="1:13" x14ac:dyDescent="0.25">
      <c r="A108" t="str">
        <f>IF(SUM('A5.1'!X122:AF122)=9,'Angaben KH-Standort'!$D$26,"")</f>
        <v/>
      </c>
      <c r="B108" t="str">
        <f>IF(SUM('A5.1'!X122:AF122)=9,'Angaben KH-Standort'!$D$27,"")</f>
        <v/>
      </c>
      <c r="C108" t="str">
        <f>IF(SUM('A5.1'!X122:AF122)=9,'Angaben KH-Standort'!$D$13,"")</f>
        <v/>
      </c>
      <c r="D108" t="str">
        <f>IF(SUM('A5.1'!X122:AF122)=9,'A1'!$F$15,"")</f>
        <v/>
      </c>
      <c r="E108" t="str">
        <f>IF(SUM('A5.1'!X122:AF122)=9,'A5.1'!C122,"")</f>
        <v/>
      </c>
      <c r="F108" t="str">
        <f>IF(SUM('A5.1'!X122:AF122)=9,'A5.1'!D122,"")</f>
        <v/>
      </c>
      <c r="G108" t="str">
        <f>IF(SUM('A5.1'!X122:AF122)=9,'A5.1'!E122,"")</f>
        <v/>
      </c>
      <c r="H108" t="str">
        <f>IF(SUM('A5.1'!X122:AF122)=9,'A5.1'!F122,"")</f>
        <v/>
      </c>
      <c r="I108" t="str">
        <f>IF(SUM('A5.1'!X122:AF122)=9,'A5.1'!G122,"")</f>
        <v/>
      </c>
      <c r="J108" t="str">
        <f>IF(SUM('A5.1'!X122:AF122)=9,'A5.1'!H122,"")</f>
        <v/>
      </c>
      <c r="K108" t="str">
        <f>IF(SUM('A5.1'!X122:AF122)=9,'A5.1'!I122,"")</f>
        <v/>
      </c>
      <c r="L108" s="29" t="str">
        <f>IF(SUM('A5.1'!X122:AF122)=9,'A5.1'!J122,"")</f>
        <v/>
      </c>
      <c r="M108" t="str">
        <f>IF(SUM('A5.1'!X122:AF122)=9,'A5.1'!K122,"")</f>
        <v/>
      </c>
    </row>
    <row r="109" spans="1:13" x14ac:dyDescent="0.25">
      <c r="A109" t="str">
        <f>IF(SUM('A5.1'!X123:AF123)=9,'Angaben KH-Standort'!$D$26,"")</f>
        <v/>
      </c>
      <c r="B109" t="str">
        <f>IF(SUM('A5.1'!X123:AF123)=9,'Angaben KH-Standort'!$D$27,"")</f>
        <v/>
      </c>
      <c r="C109" t="str">
        <f>IF(SUM('A5.1'!X123:AF123)=9,'Angaben KH-Standort'!$D$13,"")</f>
        <v/>
      </c>
      <c r="D109" t="str">
        <f>IF(SUM('A5.1'!X123:AF123)=9,'A1'!$F$15,"")</f>
        <v/>
      </c>
      <c r="E109" t="str">
        <f>IF(SUM('A5.1'!X123:AF123)=9,'A5.1'!C123,"")</f>
        <v/>
      </c>
      <c r="F109" t="str">
        <f>IF(SUM('A5.1'!X123:AF123)=9,'A5.1'!D123,"")</f>
        <v/>
      </c>
      <c r="G109" t="str">
        <f>IF(SUM('A5.1'!X123:AF123)=9,'A5.1'!E123,"")</f>
        <v/>
      </c>
      <c r="H109" t="str">
        <f>IF(SUM('A5.1'!X123:AF123)=9,'A5.1'!F123,"")</f>
        <v/>
      </c>
      <c r="I109" t="str">
        <f>IF(SUM('A5.1'!X123:AF123)=9,'A5.1'!G123,"")</f>
        <v/>
      </c>
      <c r="J109" t="str">
        <f>IF(SUM('A5.1'!X123:AF123)=9,'A5.1'!H123,"")</f>
        <v/>
      </c>
      <c r="K109" t="str">
        <f>IF(SUM('A5.1'!X123:AF123)=9,'A5.1'!I123,"")</f>
        <v/>
      </c>
      <c r="L109" s="29" t="str">
        <f>IF(SUM('A5.1'!X123:AF123)=9,'A5.1'!J123,"")</f>
        <v/>
      </c>
      <c r="M109" t="str">
        <f>IF(SUM('A5.1'!X123:AF123)=9,'A5.1'!K123,"")</f>
        <v/>
      </c>
    </row>
    <row r="110" spans="1:13" x14ac:dyDescent="0.25">
      <c r="A110" t="str">
        <f>IF(SUM('A5.1'!X124:AF124)=9,'Angaben KH-Standort'!$D$26,"")</f>
        <v/>
      </c>
      <c r="B110" t="str">
        <f>IF(SUM('A5.1'!X124:AF124)=9,'Angaben KH-Standort'!$D$27,"")</f>
        <v/>
      </c>
      <c r="C110" t="str">
        <f>IF(SUM('A5.1'!X124:AF124)=9,'Angaben KH-Standort'!$D$13,"")</f>
        <v/>
      </c>
      <c r="D110" t="str">
        <f>IF(SUM('A5.1'!X124:AF124)=9,'A1'!$F$15,"")</f>
        <v/>
      </c>
      <c r="E110" t="str">
        <f>IF(SUM('A5.1'!X124:AF124)=9,'A5.1'!C124,"")</f>
        <v/>
      </c>
      <c r="F110" t="str">
        <f>IF(SUM('A5.1'!X124:AF124)=9,'A5.1'!D124,"")</f>
        <v/>
      </c>
      <c r="G110" t="str">
        <f>IF(SUM('A5.1'!X124:AF124)=9,'A5.1'!E124,"")</f>
        <v/>
      </c>
      <c r="H110" t="str">
        <f>IF(SUM('A5.1'!X124:AF124)=9,'A5.1'!F124,"")</f>
        <v/>
      </c>
      <c r="I110" t="str">
        <f>IF(SUM('A5.1'!X124:AF124)=9,'A5.1'!G124,"")</f>
        <v/>
      </c>
      <c r="J110" t="str">
        <f>IF(SUM('A5.1'!X124:AF124)=9,'A5.1'!H124,"")</f>
        <v/>
      </c>
      <c r="K110" t="str">
        <f>IF(SUM('A5.1'!X124:AF124)=9,'A5.1'!I124,"")</f>
        <v/>
      </c>
      <c r="L110" s="29" t="str">
        <f>IF(SUM('A5.1'!X124:AF124)=9,'A5.1'!J124,"")</f>
        <v/>
      </c>
      <c r="M110" t="str">
        <f>IF(SUM('A5.1'!X124:AF124)=9,'A5.1'!K124,"")</f>
        <v/>
      </c>
    </row>
    <row r="111" spans="1:13" x14ac:dyDescent="0.25">
      <c r="A111" t="str">
        <f>IF(SUM('A5.1'!X125:AF125)=9,'Angaben KH-Standort'!$D$26,"")</f>
        <v/>
      </c>
      <c r="B111" t="str">
        <f>IF(SUM('A5.1'!X125:AF125)=9,'Angaben KH-Standort'!$D$27,"")</f>
        <v/>
      </c>
      <c r="C111" t="str">
        <f>IF(SUM('A5.1'!X125:AF125)=9,'Angaben KH-Standort'!$D$13,"")</f>
        <v/>
      </c>
      <c r="D111" t="str">
        <f>IF(SUM('A5.1'!X125:AF125)=9,'A1'!$F$15,"")</f>
        <v/>
      </c>
      <c r="E111" t="str">
        <f>IF(SUM('A5.1'!X125:AF125)=9,'A5.1'!C125,"")</f>
        <v/>
      </c>
      <c r="F111" t="str">
        <f>IF(SUM('A5.1'!X125:AF125)=9,'A5.1'!D125,"")</f>
        <v/>
      </c>
      <c r="G111" t="str">
        <f>IF(SUM('A5.1'!X125:AF125)=9,'A5.1'!E125,"")</f>
        <v/>
      </c>
      <c r="H111" t="str">
        <f>IF(SUM('A5.1'!X125:AF125)=9,'A5.1'!F125,"")</f>
        <v/>
      </c>
      <c r="I111" t="str">
        <f>IF(SUM('A5.1'!X125:AF125)=9,'A5.1'!G125,"")</f>
        <v/>
      </c>
      <c r="J111" t="str">
        <f>IF(SUM('A5.1'!X125:AF125)=9,'A5.1'!H125,"")</f>
        <v/>
      </c>
      <c r="K111" t="str">
        <f>IF(SUM('A5.1'!X125:AF125)=9,'A5.1'!I125,"")</f>
        <v/>
      </c>
      <c r="L111" s="29" t="str">
        <f>IF(SUM('A5.1'!X125:AF125)=9,'A5.1'!J125,"")</f>
        <v/>
      </c>
      <c r="M111" t="str">
        <f>IF(SUM('A5.1'!X125:AF125)=9,'A5.1'!K125,"")</f>
        <v/>
      </c>
    </row>
    <row r="112" spans="1:13" x14ac:dyDescent="0.25">
      <c r="A112" t="str">
        <f>IF(SUM('A5.1'!X126:AF126)=9,'Angaben KH-Standort'!$D$26,"")</f>
        <v/>
      </c>
      <c r="B112" t="str">
        <f>IF(SUM('A5.1'!X126:AF126)=9,'Angaben KH-Standort'!$D$27,"")</f>
        <v/>
      </c>
      <c r="C112" t="str">
        <f>IF(SUM('A5.1'!X126:AF126)=9,'Angaben KH-Standort'!$D$13,"")</f>
        <v/>
      </c>
      <c r="D112" t="str">
        <f>IF(SUM('A5.1'!X126:AF126)=9,'A1'!$F$15,"")</f>
        <v/>
      </c>
      <c r="E112" t="str">
        <f>IF(SUM('A5.1'!X126:AF126)=9,'A5.1'!C126,"")</f>
        <v/>
      </c>
      <c r="F112" t="str">
        <f>IF(SUM('A5.1'!X126:AF126)=9,'A5.1'!D126,"")</f>
        <v/>
      </c>
      <c r="G112" t="str">
        <f>IF(SUM('A5.1'!X126:AF126)=9,'A5.1'!E126,"")</f>
        <v/>
      </c>
      <c r="H112" t="str">
        <f>IF(SUM('A5.1'!X126:AF126)=9,'A5.1'!F126,"")</f>
        <v/>
      </c>
      <c r="I112" t="str">
        <f>IF(SUM('A5.1'!X126:AF126)=9,'A5.1'!G126,"")</f>
        <v/>
      </c>
      <c r="J112" t="str">
        <f>IF(SUM('A5.1'!X126:AF126)=9,'A5.1'!H126,"")</f>
        <v/>
      </c>
      <c r="K112" t="str">
        <f>IF(SUM('A5.1'!X126:AF126)=9,'A5.1'!I126,"")</f>
        <v/>
      </c>
      <c r="L112" s="29" t="str">
        <f>IF(SUM('A5.1'!X126:AF126)=9,'A5.1'!J126,"")</f>
        <v/>
      </c>
      <c r="M112" t="str">
        <f>IF(SUM('A5.1'!X126:AF126)=9,'A5.1'!K126,"")</f>
        <v/>
      </c>
    </row>
    <row r="113" spans="1:13" x14ac:dyDescent="0.25">
      <c r="A113" t="str">
        <f>IF(SUM('A5.1'!X127:AF127)=9,'Angaben KH-Standort'!$D$26,"")</f>
        <v/>
      </c>
      <c r="B113" t="str">
        <f>IF(SUM('A5.1'!X127:AF127)=9,'Angaben KH-Standort'!$D$27,"")</f>
        <v/>
      </c>
      <c r="C113" t="str">
        <f>IF(SUM('A5.1'!X127:AF127)=9,'Angaben KH-Standort'!$D$13,"")</f>
        <v/>
      </c>
      <c r="D113" t="str">
        <f>IF(SUM('A5.1'!X127:AF127)=9,'A1'!$F$15,"")</f>
        <v/>
      </c>
      <c r="E113" t="str">
        <f>IF(SUM('A5.1'!X127:AF127)=9,'A5.1'!C127,"")</f>
        <v/>
      </c>
      <c r="F113" t="str">
        <f>IF(SUM('A5.1'!X127:AF127)=9,'A5.1'!D127,"")</f>
        <v/>
      </c>
      <c r="G113" t="str">
        <f>IF(SUM('A5.1'!X127:AF127)=9,'A5.1'!E127,"")</f>
        <v/>
      </c>
      <c r="H113" t="str">
        <f>IF(SUM('A5.1'!X127:AF127)=9,'A5.1'!F127,"")</f>
        <v/>
      </c>
      <c r="I113" t="str">
        <f>IF(SUM('A5.1'!X127:AF127)=9,'A5.1'!G127,"")</f>
        <v/>
      </c>
      <c r="J113" t="str">
        <f>IF(SUM('A5.1'!X127:AF127)=9,'A5.1'!H127,"")</f>
        <v/>
      </c>
      <c r="K113" t="str">
        <f>IF(SUM('A5.1'!X127:AF127)=9,'A5.1'!I127,"")</f>
        <v/>
      </c>
      <c r="L113" s="29" t="str">
        <f>IF(SUM('A5.1'!X127:AF127)=9,'A5.1'!J127,"")</f>
        <v/>
      </c>
      <c r="M113" t="str">
        <f>IF(SUM('A5.1'!X127:AF127)=9,'A5.1'!K127,"")</f>
        <v/>
      </c>
    </row>
    <row r="114" spans="1:13" x14ac:dyDescent="0.25">
      <c r="A114" t="str">
        <f>IF(SUM('A5.1'!X128:AF128)=9,'Angaben KH-Standort'!$D$26,"")</f>
        <v/>
      </c>
      <c r="B114" t="str">
        <f>IF(SUM('A5.1'!X128:AF128)=9,'Angaben KH-Standort'!$D$27,"")</f>
        <v/>
      </c>
      <c r="C114" t="str">
        <f>IF(SUM('A5.1'!X128:AF128)=9,'Angaben KH-Standort'!$D$13,"")</f>
        <v/>
      </c>
      <c r="D114" t="str">
        <f>IF(SUM('A5.1'!X128:AF128)=9,'A1'!$F$15,"")</f>
        <v/>
      </c>
      <c r="E114" t="str">
        <f>IF(SUM('A5.1'!X128:AF128)=9,'A5.1'!C128,"")</f>
        <v/>
      </c>
      <c r="F114" t="str">
        <f>IF(SUM('A5.1'!X128:AF128)=9,'A5.1'!D128,"")</f>
        <v/>
      </c>
      <c r="G114" t="str">
        <f>IF(SUM('A5.1'!X128:AF128)=9,'A5.1'!E128,"")</f>
        <v/>
      </c>
      <c r="H114" t="str">
        <f>IF(SUM('A5.1'!X128:AF128)=9,'A5.1'!F128,"")</f>
        <v/>
      </c>
      <c r="I114" t="str">
        <f>IF(SUM('A5.1'!X128:AF128)=9,'A5.1'!G128,"")</f>
        <v/>
      </c>
      <c r="J114" t="str">
        <f>IF(SUM('A5.1'!X128:AF128)=9,'A5.1'!H128,"")</f>
        <v/>
      </c>
      <c r="K114" t="str">
        <f>IF(SUM('A5.1'!X128:AF128)=9,'A5.1'!I128,"")</f>
        <v/>
      </c>
      <c r="L114" s="29" t="str">
        <f>IF(SUM('A5.1'!X128:AF128)=9,'A5.1'!J128,"")</f>
        <v/>
      </c>
      <c r="M114" t="str">
        <f>IF(SUM('A5.1'!X128:AF128)=9,'A5.1'!K128,"")</f>
        <v/>
      </c>
    </row>
    <row r="115" spans="1:13" x14ac:dyDescent="0.25">
      <c r="A115" t="str">
        <f>IF(SUM('A5.1'!X129:AF129)=9,'Angaben KH-Standort'!$D$26,"")</f>
        <v/>
      </c>
      <c r="B115" t="str">
        <f>IF(SUM('A5.1'!X129:AF129)=9,'Angaben KH-Standort'!$D$27,"")</f>
        <v/>
      </c>
      <c r="C115" t="str">
        <f>IF(SUM('A5.1'!X129:AF129)=9,'Angaben KH-Standort'!$D$13,"")</f>
        <v/>
      </c>
      <c r="D115" t="str">
        <f>IF(SUM('A5.1'!X129:AF129)=9,'A1'!$F$15,"")</f>
        <v/>
      </c>
      <c r="E115" t="str">
        <f>IF(SUM('A5.1'!X129:AF129)=9,'A5.1'!C129,"")</f>
        <v/>
      </c>
      <c r="F115" t="str">
        <f>IF(SUM('A5.1'!X129:AF129)=9,'A5.1'!D129,"")</f>
        <v/>
      </c>
      <c r="G115" t="str">
        <f>IF(SUM('A5.1'!X129:AF129)=9,'A5.1'!E129,"")</f>
        <v/>
      </c>
      <c r="H115" t="str">
        <f>IF(SUM('A5.1'!X129:AF129)=9,'A5.1'!F129,"")</f>
        <v/>
      </c>
      <c r="I115" t="str">
        <f>IF(SUM('A5.1'!X129:AF129)=9,'A5.1'!G129,"")</f>
        <v/>
      </c>
      <c r="J115" t="str">
        <f>IF(SUM('A5.1'!X129:AF129)=9,'A5.1'!H129,"")</f>
        <v/>
      </c>
      <c r="K115" t="str">
        <f>IF(SUM('A5.1'!X129:AF129)=9,'A5.1'!I129,"")</f>
        <v/>
      </c>
      <c r="L115" s="29" t="str">
        <f>IF(SUM('A5.1'!X129:AF129)=9,'A5.1'!J129,"")</f>
        <v/>
      </c>
      <c r="M115" t="str">
        <f>IF(SUM('A5.1'!X129:AF129)=9,'A5.1'!K129,"")</f>
        <v/>
      </c>
    </row>
    <row r="116" spans="1:13" x14ac:dyDescent="0.25">
      <c r="A116" t="str">
        <f>IF(SUM('A5.1'!X130:AF130)=9,'Angaben KH-Standort'!$D$26,"")</f>
        <v/>
      </c>
      <c r="B116" t="str">
        <f>IF(SUM('A5.1'!X130:AF130)=9,'Angaben KH-Standort'!$D$27,"")</f>
        <v/>
      </c>
      <c r="C116" t="str">
        <f>IF(SUM('A5.1'!X130:AF130)=9,'Angaben KH-Standort'!$D$13,"")</f>
        <v/>
      </c>
      <c r="D116" t="str">
        <f>IF(SUM('A5.1'!X130:AF130)=9,'A1'!$F$15,"")</f>
        <v/>
      </c>
      <c r="E116" t="str">
        <f>IF(SUM('A5.1'!X130:AF130)=9,'A5.1'!C130,"")</f>
        <v/>
      </c>
      <c r="F116" t="str">
        <f>IF(SUM('A5.1'!X130:AF130)=9,'A5.1'!D130,"")</f>
        <v/>
      </c>
      <c r="G116" t="str">
        <f>IF(SUM('A5.1'!X130:AF130)=9,'A5.1'!E130,"")</f>
        <v/>
      </c>
      <c r="H116" t="str">
        <f>IF(SUM('A5.1'!X130:AF130)=9,'A5.1'!F130,"")</f>
        <v/>
      </c>
      <c r="I116" t="str">
        <f>IF(SUM('A5.1'!X130:AF130)=9,'A5.1'!G130,"")</f>
        <v/>
      </c>
      <c r="J116" t="str">
        <f>IF(SUM('A5.1'!X130:AF130)=9,'A5.1'!H130,"")</f>
        <v/>
      </c>
      <c r="K116" t="str">
        <f>IF(SUM('A5.1'!X130:AF130)=9,'A5.1'!I130,"")</f>
        <v/>
      </c>
      <c r="L116" s="29" t="str">
        <f>IF(SUM('A5.1'!X130:AF130)=9,'A5.1'!J130,"")</f>
        <v/>
      </c>
      <c r="M116" t="str">
        <f>IF(SUM('A5.1'!X130:AF130)=9,'A5.1'!K130,"")</f>
        <v/>
      </c>
    </row>
    <row r="117" spans="1:13" x14ac:dyDescent="0.25">
      <c r="A117" t="str">
        <f>IF(SUM('A5.1'!X131:AF131)=9,'Angaben KH-Standort'!$D$26,"")</f>
        <v/>
      </c>
      <c r="B117" t="str">
        <f>IF(SUM('A5.1'!X131:AF131)=9,'Angaben KH-Standort'!$D$27,"")</f>
        <v/>
      </c>
      <c r="C117" t="str">
        <f>IF(SUM('A5.1'!X131:AF131)=9,'Angaben KH-Standort'!$D$13,"")</f>
        <v/>
      </c>
      <c r="D117" t="str">
        <f>IF(SUM('A5.1'!X131:AF131)=9,'A1'!$F$15,"")</f>
        <v/>
      </c>
      <c r="E117" t="str">
        <f>IF(SUM('A5.1'!X131:AF131)=9,'A5.1'!C131,"")</f>
        <v/>
      </c>
      <c r="F117" t="str">
        <f>IF(SUM('A5.1'!X131:AF131)=9,'A5.1'!D131,"")</f>
        <v/>
      </c>
      <c r="G117" t="str">
        <f>IF(SUM('A5.1'!X131:AF131)=9,'A5.1'!E131,"")</f>
        <v/>
      </c>
      <c r="H117" t="str">
        <f>IF(SUM('A5.1'!X131:AF131)=9,'A5.1'!F131,"")</f>
        <v/>
      </c>
      <c r="I117" t="str">
        <f>IF(SUM('A5.1'!X131:AF131)=9,'A5.1'!G131,"")</f>
        <v/>
      </c>
      <c r="J117" t="str">
        <f>IF(SUM('A5.1'!X131:AF131)=9,'A5.1'!H131,"")</f>
        <v/>
      </c>
      <c r="K117" t="str">
        <f>IF(SUM('A5.1'!X131:AF131)=9,'A5.1'!I131,"")</f>
        <v/>
      </c>
      <c r="L117" s="29" t="str">
        <f>IF(SUM('A5.1'!X131:AF131)=9,'A5.1'!J131,"")</f>
        <v/>
      </c>
      <c r="M117" t="str">
        <f>IF(SUM('A5.1'!X131:AF131)=9,'A5.1'!K131,"")</f>
        <v/>
      </c>
    </row>
    <row r="118" spans="1:13" x14ac:dyDescent="0.25">
      <c r="A118" t="str">
        <f>IF(SUM('A5.1'!X132:AF132)=9,'Angaben KH-Standort'!$D$26,"")</f>
        <v/>
      </c>
      <c r="B118" t="str">
        <f>IF(SUM('A5.1'!X132:AF132)=9,'Angaben KH-Standort'!$D$27,"")</f>
        <v/>
      </c>
      <c r="C118" t="str">
        <f>IF(SUM('A5.1'!X132:AF132)=9,'Angaben KH-Standort'!$D$13,"")</f>
        <v/>
      </c>
      <c r="D118" t="str">
        <f>IF(SUM('A5.1'!X132:AF132)=9,'A1'!$F$15,"")</f>
        <v/>
      </c>
      <c r="E118" t="str">
        <f>IF(SUM('A5.1'!X132:AF132)=9,'A5.1'!C132,"")</f>
        <v/>
      </c>
      <c r="F118" t="str">
        <f>IF(SUM('A5.1'!X132:AF132)=9,'A5.1'!D132,"")</f>
        <v/>
      </c>
      <c r="G118" t="str">
        <f>IF(SUM('A5.1'!X132:AF132)=9,'A5.1'!E132,"")</f>
        <v/>
      </c>
      <c r="H118" t="str">
        <f>IF(SUM('A5.1'!X132:AF132)=9,'A5.1'!F132,"")</f>
        <v/>
      </c>
      <c r="I118" t="str">
        <f>IF(SUM('A5.1'!X132:AF132)=9,'A5.1'!G132,"")</f>
        <v/>
      </c>
      <c r="J118" t="str">
        <f>IF(SUM('A5.1'!X132:AF132)=9,'A5.1'!H132,"")</f>
        <v/>
      </c>
      <c r="K118" t="str">
        <f>IF(SUM('A5.1'!X132:AF132)=9,'A5.1'!I132,"")</f>
        <v/>
      </c>
      <c r="L118" s="29" t="str">
        <f>IF(SUM('A5.1'!X132:AF132)=9,'A5.1'!J132,"")</f>
        <v/>
      </c>
      <c r="M118" t="str">
        <f>IF(SUM('A5.1'!X132:AF132)=9,'A5.1'!K132,"")</f>
        <v/>
      </c>
    </row>
    <row r="119" spans="1:13" x14ac:dyDescent="0.25">
      <c r="A119" t="str">
        <f>IF(SUM('A5.1'!X133:AF133)=9,'Angaben KH-Standort'!$D$26,"")</f>
        <v/>
      </c>
      <c r="B119" t="str">
        <f>IF(SUM('A5.1'!X133:AF133)=9,'Angaben KH-Standort'!$D$27,"")</f>
        <v/>
      </c>
      <c r="C119" t="str">
        <f>IF(SUM('A5.1'!X133:AF133)=9,'Angaben KH-Standort'!$D$13,"")</f>
        <v/>
      </c>
      <c r="D119" t="str">
        <f>IF(SUM('A5.1'!X133:AF133)=9,'A1'!$F$15,"")</f>
        <v/>
      </c>
      <c r="E119" t="str">
        <f>IF(SUM('A5.1'!X133:AF133)=9,'A5.1'!C133,"")</f>
        <v/>
      </c>
      <c r="F119" t="str">
        <f>IF(SUM('A5.1'!X133:AF133)=9,'A5.1'!D133,"")</f>
        <v/>
      </c>
      <c r="G119" t="str">
        <f>IF(SUM('A5.1'!X133:AF133)=9,'A5.1'!E133,"")</f>
        <v/>
      </c>
      <c r="H119" t="str">
        <f>IF(SUM('A5.1'!X133:AF133)=9,'A5.1'!F133,"")</f>
        <v/>
      </c>
      <c r="I119" t="str">
        <f>IF(SUM('A5.1'!X133:AF133)=9,'A5.1'!G133,"")</f>
        <v/>
      </c>
      <c r="J119" t="str">
        <f>IF(SUM('A5.1'!X133:AF133)=9,'A5.1'!H133,"")</f>
        <v/>
      </c>
      <c r="K119" t="str">
        <f>IF(SUM('A5.1'!X133:AF133)=9,'A5.1'!I133,"")</f>
        <v/>
      </c>
      <c r="L119" s="29" t="str">
        <f>IF(SUM('A5.1'!X133:AF133)=9,'A5.1'!J133,"")</f>
        <v/>
      </c>
      <c r="M119" t="str">
        <f>IF(SUM('A5.1'!X133:AF133)=9,'A5.1'!K133,"")</f>
        <v/>
      </c>
    </row>
    <row r="120" spans="1:13" x14ac:dyDescent="0.25">
      <c r="A120" t="str">
        <f>IF(SUM('A5.1'!X134:AF134)=9,'Angaben KH-Standort'!$D$26,"")</f>
        <v/>
      </c>
      <c r="B120" t="str">
        <f>IF(SUM('A5.1'!X134:AF134)=9,'Angaben KH-Standort'!$D$27,"")</f>
        <v/>
      </c>
      <c r="C120" t="str">
        <f>IF(SUM('A5.1'!X134:AF134)=9,'Angaben KH-Standort'!$D$13,"")</f>
        <v/>
      </c>
      <c r="D120" t="str">
        <f>IF(SUM('A5.1'!X134:AF134)=9,'A1'!$F$15,"")</f>
        <v/>
      </c>
      <c r="E120" t="str">
        <f>IF(SUM('A5.1'!X134:AF134)=9,'A5.1'!C134,"")</f>
        <v/>
      </c>
      <c r="F120" t="str">
        <f>IF(SUM('A5.1'!X134:AF134)=9,'A5.1'!D134,"")</f>
        <v/>
      </c>
      <c r="G120" t="str">
        <f>IF(SUM('A5.1'!X134:AF134)=9,'A5.1'!E134,"")</f>
        <v/>
      </c>
      <c r="H120" t="str">
        <f>IF(SUM('A5.1'!X134:AF134)=9,'A5.1'!F134,"")</f>
        <v/>
      </c>
      <c r="I120" t="str">
        <f>IF(SUM('A5.1'!X134:AF134)=9,'A5.1'!G134,"")</f>
        <v/>
      </c>
      <c r="J120" t="str">
        <f>IF(SUM('A5.1'!X134:AF134)=9,'A5.1'!H134,"")</f>
        <v/>
      </c>
      <c r="K120" t="str">
        <f>IF(SUM('A5.1'!X134:AF134)=9,'A5.1'!I134,"")</f>
        <v/>
      </c>
      <c r="L120" s="29" t="str">
        <f>IF(SUM('A5.1'!X134:AF134)=9,'A5.1'!J134,"")</f>
        <v/>
      </c>
      <c r="M120" t="str">
        <f>IF(SUM('A5.1'!X134:AF134)=9,'A5.1'!K134,"")</f>
        <v/>
      </c>
    </row>
    <row r="121" spans="1:13" x14ac:dyDescent="0.25">
      <c r="A121" t="str">
        <f>IF(SUM('A5.1'!X135:AF135)=9,'Angaben KH-Standort'!$D$26,"")</f>
        <v/>
      </c>
      <c r="B121" t="str">
        <f>IF(SUM('A5.1'!X135:AF135)=9,'Angaben KH-Standort'!$D$27,"")</f>
        <v/>
      </c>
      <c r="C121" t="str">
        <f>IF(SUM('A5.1'!X135:AF135)=9,'Angaben KH-Standort'!$D$13,"")</f>
        <v/>
      </c>
      <c r="D121" t="str">
        <f>IF(SUM('A5.1'!X135:AF135)=9,'A1'!$F$15,"")</f>
        <v/>
      </c>
      <c r="E121" t="str">
        <f>IF(SUM('A5.1'!X135:AF135)=9,'A5.1'!C135,"")</f>
        <v/>
      </c>
      <c r="F121" t="str">
        <f>IF(SUM('A5.1'!X135:AF135)=9,'A5.1'!D135,"")</f>
        <v/>
      </c>
      <c r="G121" t="str">
        <f>IF(SUM('A5.1'!X135:AF135)=9,'A5.1'!E135,"")</f>
        <v/>
      </c>
      <c r="H121" t="str">
        <f>IF(SUM('A5.1'!X135:AF135)=9,'A5.1'!F135,"")</f>
        <v/>
      </c>
      <c r="I121" t="str">
        <f>IF(SUM('A5.1'!X135:AF135)=9,'A5.1'!G135,"")</f>
        <v/>
      </c>
      <c r="J121" t="str">
        <f>IF(SUM('A5.1'!X135:AF135)=9,'A5.1'!H135,"")</f>
        <v/>
      </c>
      <c r="K121" t="str">
        <f>IF(SUM('A5.1'!X135:AF135)=9,'A5.1'!I135,"")</f>
        <v/>
      </c>
      <c r="L121" s="29" t="str">
        <f>IF(SUM('A5.1'!X135:AF135)=9,'A5.1'!J135,"")</f>
        <v/>
      </c>
      <c r="M121" t="str">
        <f>IF(SUM('A5.1'!X135:AF135)=9,'A5.1'!K135,"")</f>
        <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H4"/>
  <sheetViews>
    <sheetView zoomScale="85" zoomScaleNormal="85" workbookViewId="0">
      <selection activeCell="D2" sqref="D2:D3"/>
    </sheetView>
  </sheetViews>
  <sheetFormatPr baseColWidth="10" defaultRowHeight="15" x14ac:dyDescent="0.25"/>
  <cols>
    <col min="1" max="1" width="32" bestFit="1" customWidth="1"/>
    <col min="5" max="5" width="27.140625" bestFit="1" customWidth="1"/>
    <col min="8" max="8" width="19.28515625" bestFit="1" customWidth="1"/>
  </cols>
  <sheetData>
    <row r="1" spans="1:8" x14ac:dyDescent="0.25">
      <c r="A1" t="s">
        <v>152</v>
      </c>
      <c r="B1" t="s">
        <v>153</v>
      </c>
      <c r="C1" t="s">
        <v>154</v>
      </c>
      <c r="D1" t="s">
        <v>155</v>
      </c>
      <c r="E1" t="s">
        <v>156</v>
      </c>
      <c r="F1" t="s">
        <v>167</v>
      </c>
      <c r="G1" t="s">
        <v>168</v>
      </c>
      <c r="H1" t="s">
        <v>169</v>
      </c>
    </row>
    <row r="2" spans="1:8" x14ac:dyDescent="0.25">
      <c r="A2" t="str">
        <f>IF(SUM('A5.2'!O14:R14)=4,'Angaben KH-Standort'!$D$26,"")</f>
        <v/>
      </c>
      <c r="B2" t="str">
        <f>IF(SUM('A5.2'!O14:R14)=4,'Angaben KH-Standort'!$D$27,"")</f>
        <v/>
      </c>
      <c r="C2" t="str">
        <f>IF(SUM('A5.2'!O14:R14)=4,'Angaben KH-Standort'!$D$13,"")</f>
        <v/>
      </c>
      <c r="D2" t="str">
        <f>IF(SUM('A5.2'!O14:R14)=4,'A1'!$F$15,"")</f>
        <v/>
      </c>
      <c r="E2" t="str">
        <f>IF(SUM('A5.2'!O14:R14)=4,'A5.2'!C14,"")</f>
        <v/>
      </c>
      <c r="F2" s="29" t="str">
        <f>IF(SUM('A5.2'!O14:R14)=4,'A5.2'!D14,"")</f>
        <v/>
      </c>
      <c r="G2" t="str">
        <f>IF(SUM('A5.2'!O14:R14)=4,'A5.2'!E14,"")</f>
        <v/>
      </c>
      <c r="H2" t="str">
        <f>IF(SUM('A5.2'!O14:R14)=4,'A5.2'!F14,"")</f>
        <v/>
      </c>
    </row>
    <row r="3" spans="1:8" x14ac:dyDescent="0.25">
      <c r="A3" t="str">
        <f>IF(SUM('A5.2'!O15:R15)=4,'Angaben KH-Standort'!$D$26,"")</f>
        <v/>
      </c>
      <c r="B3" t="str">
        <f>IF(SUM('A5.2'!O15:R15)=4,'Angaben KH-Standort'!$D$27,"")</f>
        <v/>
      </c>
      <c r="C3" t="str">
        <f>IF(SUM('A5.2'!O15:R15)=4,'Angaben KH-Standort'!$D$13,"")</f>
        <v/>
      </c>
      <c r="D3" t="str">
        <f>IF(SUM('A5.2'!O15:R15)=4,'A1'!$F$15,"")</f>
        <v/>
      </c>
      <c r="E3" t="str">
        <f>IF(SUM('A5.2'!O15:R15)=4,'A5.2'!C15,"")</f>
        <v/>
      </c>
      <c r="F3" s="29" t="str">
        <f>IF(SUM('A5.2'!O15:R15)=4,'A5.2'!D15,"")</f>
        <v/>
      </c>
      <c r="G3" t="str">
        <f>IF(SUM('A5.2'!O15:R15)=4,'A5.2'!E15,"")</f>
        <v/>
      </c>
      <c r="H3" t="str">
        <f>IF(SUM('A5.2'!O15:R15)=4,'A5.2'!F15,"")</f>
        <v/>
      </c>
    </row>
    <row r="4" spans="1:8" x14ac:dyDescent="0.25">
      <c r="A4" t="str">
        <f>IF(SUM('A5.2'!O16:R16)=4,'Angaben KH-Standort'!$D$26,"")</f>
        <v/>
      </c>
      <c r="B4" t="str">
        <f>IF(SUM('A5.2'!O16:R16)=4,'Angaben KH-Standort'!$D$27,"")</f>
        <v/>
      </c>
      <c r="C4" t="str">
        <f>IF(SUM('A5.2'!O16:R16)=4,'Angaben KH-Standort'!$D$13,"")</f>
        <v/>
      </c>
      <c r="D4" t="str">
        <f>IF(SUM('A5.2'!O16:R16)=4,'A1'!#REF!,"")</f>
        <v/>
      </c>
      <c r="E4" t="str">
        <f>IF(SUM('A5.2'!O16:R16)=4,'A5.2'!C16,"")</f>
        <v/>
      </c>
      <c r="F4" s="29" t="str">
        <f>IF(SUM('A5.2'!O16:R16)=4,'A5.2'!D16,"")</f>
        <v/>
      </c>
      <c r="G4" t="str">
        <f>IF(SUM('A5.2'!O16:R16)=4,'A5.2'!E16,"")</f>
        <v/>
      </c>
      <c r="H4" t="str">
        <f>IF(SUM('A5.2'!O16:R16)=4,'A5.2'!F16,"")</f>
        <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J145"/>
  <sheetViews>
    <sheetView zoomScale="85" zoomScaleNormal="85" workbookViewId="0">
      <selection activeCell="J2" sqref="J2"/>
    </sheetView>
  </sheetViews>
  <sheetFormatPr baseColWidth="10" defaultRowHeight="15" x14ac:dyDescent="0.25"/>
  <cols>
    <col min="1" max="1" width="32" bestFit="1" customWidth="1"/>
    <col min="5" max="5" width="27.140625" bestFit="1" customWidth="1"/>
    <col min="7" max="10" width="12.42578125" customWidth="1"/>
  </cols>
  <sheetData>
    <row r="1" spans="1:10" x14ac:dyDescent="0.25">
      <c r="A1" t="s">
        <v>152</v>
      </c>
      <c r="B1" t="s">
        <v>153</v>
      </c>
      <c r="C1" t="s">
        <v>154</v>
      </c>
      <c r="D1" t="s">
        <v>155</v>
      </c>
      <c r="E1" t="s">
        <v>156</v>
      </c>
      <c r="F1" t="s">
        <v>184</v>
      </c>
      <c r="G1" t="s">
        <v>185</v>
      </c>
      <c r="H1" t="s">
        <v>186</v>
      </c>
      <c r="I1" t="s">
        <v>161</v>
      </c>
      <c r="J1" t="s">
        <v>255</v>
      </c>
    </row>
    <row r="2" spans="1:10" x14ac:dyDescent="0.25">
      <c r="A2" t="str">
        <f>IF(SUM('A5.3'!Q15:V15)=6,'Angaben KH-Standort'!$D$26,"")</f>
        <v/>
      </c>
      <c r="B2" t="str">
        <f>IF(SUM('A5.3'!Q15:V15)=6,'Angaben KH-Standort'!$D$27,"")</f>
        <v/>
      </c>
      <c r="C2" t="str">
        <f>IF(SUM('A5.3'!Q15:V15)=6,'Angaben KH-Standort'!$D$13,"")</f>
        <v/>
      </c>
      <c r="D2" t="str">
        <f>IF(SUM('A5.3'!Q15:V15)=6,'A1'!$F$15,"")</f>
        <v/>
      </c>
      <c r="E2" t="str">
        <f>IF(SUM('A5.3'!Q15:V15)=6,'A5.3'!C15,"")</f>
        <v/>
      </c>
      <c r="F2" t="str">
        <f>IF(SUM('A5.3'!Q15:V15)=6,'A5.3'!D15,"")</f>
        <v/>
      </c>
      <c r="G2" t="str">
        <f>IF(SUM('A5.3'!Q15:V15)=6,'A5.3'!E15,"")</f>
        <v/>
      </c>
      <c r="H2" t="str">
        <f>IF(SUM('A5.3'!Q15:V15)=6,'A5.3'!F15,"")</f>
        <v/>
      </c>
      <c r="I2" t="str">
        <f>IF(SUM('A5.3'!Q15:V15)=6,'A5.3'!G15,"")</f>
        <v/>
      </c>
      <c r="J2" t="str">
        <f>IF(SUM('A5.3'!Q15:V15)=6,'A5.3'!H15,"")</f>
        <v/>
      </c>
    </row>
    <row r="3" spans="1:10" x14ac:dyDescent="0.25">
      <c r="A3" t="str">
        <f>IF(SUM('A5.3'!Q16:V16)=6,'Angaben KH-Standort'!$D$26,"")</f>
        <v/>
      </c>
      <c r="B3" t="str">
        <f>IF(SUM('A5.3'!Q16:V16)=6,'Angaben KH-Standort'!$D$27,"")</f>
        <v/>
      </c>
      <c r="C3" t="str">
        <f>IF(SUM('A5.3'!Q16:V16)=6,'Angaben KH-Standort'!$D$13,"")</f>
        <v/>
      </c>
      <c r="D3" t="str">
        <f>IF(SUM('A5.3'!Q16:V16)=6,'A1'!$F$15,"")</f>
        <v/>
      </c>
      <c r="E3" t="str">
        <f>IF(SUM('A5.3'!Q16:V16)=6,'A5.3'!C16,"")</f>
        <v/>
      </c>
      <c r="F3" t="str">
        <f>IF(SUM('A5.3'!Q16:V16)=6,'A5.3'!D16,"")</f>
        <v/>
      </c>
      <c r="G3" t="str">
        <f>IF(SUM('A5.3'!Q16:V16)=6,'A5.3'!E16,"")</f>
        <v/>
      </c>
      <c r="H3" t="str">
        <f>IF(SUM('A5.3'!Q16:V16)=6,'A5.3'!F16,"")</f>
        <v/>
      </c>
      <c r="I3" t="str">
        <f>IF(SUM('A5.3'!Q16:V16)=6,'A5.3'!G16,"")</f>
        <v/>
      </c>
      <c r="J3" t="str">
        <f>IF(SUM('A5.3'!Q16:V16)=6,'A5.3'!H16,"")</f>
        <v/>
      </c>
    </row>
    <row r="4" spans="1:10" x14ac:dyDescent="0.25">
      <c r="A4" t="str">
        <f>IF(SUM('A5.3'!Q17:V17)=6,'Angaben KH-Standort'!$D$26,"")</f>
        <v/>
      </c>
      <c r="B4" t="str">
        <f>IF(SUM('A5.3'!Q17:V17)=6,'Angaben KH-Standort'!$D$27,"")</f>
        <v/>
      </c>
      <c r="C4" t="str">
        <f>IF(SUM('A5.3'!Q17:V17)=6,'Angaben KH-Standort'!$D$13,"")</f>
        <v/>
      </c>
      <c r="D4" t="str">
        <f>IF(SUM('A5.3'!Q17:V17)=6,'A1'!$F$15,"")</f>
        <v/>
      </c>
      <c r="E4" t="str">
        <f>IF(SUM('A5.3'!Q17:V17)=6,'A5.3'!C17,"")</f>
        <v/>
      </c>
      <c r="F4" t="str">
        <f>IF(SUM('A5.3'!Q17:V17)=6,'A5.3'!D17,"")</f>
        <v/>
      </c>
      <c r="G4" t="str">
        <f>IF(SUM('A5.3'!Q17:V17)=6,'A5.3'!E17,"")</f>
        <v/>
      </c>
      <c r="H4" t="str">
        <f>IF(SUM('A5.3'!Q17:V17)=6,'A5.3'!F17,"")</f>
        <v/>
      </c>
      <c r="I4" t="str">
        <f>IF(SUM('A5.3'!Q17:V17)=6,'A5.3'!G17,"")</f>
        <v/>
      </c>
      <c r="J4" t="str">
        <f>IF(SUM('A5.3'!Q17:V17)=6,'A5.3'!H17,"")</f>
        <v/>
      </c>
    </row>
    <row r="5" spans="1:10" x14ac:dyDescent="0.25">
      <c r="A5" t="str">
        <f>IF(SUM('A5.3'!Q18:V18)=6,'Angaben KH-Standort'!$D$26,"")</f>
        <v/>
      </c>
      <c r="B5" t="str">
        <f>IF(SUM('A5.3'!Q18:V18)=6,'Angaben KH-Standort'!$D$27,"")</f>
        <v/>
      </c>
      <c r="C5" t="str">
        <f>IF(SUM('A5.3'!Q18:V18)=6,'Angaben KH-Standort'!$D$13,"")</f>
        <v/>
      </c>
      <c r="D5" t="str">
        <f>IF(SUM('A5.3'!Q18:V18)=6,'A1'!$F$15,"")</f>
        <v/>
      </c>
      <c r="E5" t="str">
        <f>IF(SUM('A5.3'!Q18:V18)=6,'A5.3'!C18,"")</f>
        <v/>
      </c>
      <c r="F5" t="str">
        <f>IF(SUM('A5.3'!Q18:V18)=6,'A5.3'!D18,"")</f>
        <v/>
      </c>
      <c r="G5" t="str">
        <f>IF(SUM('A5.3'!Q18:V18)=6,'A5.3'!E18,"")</f>
        <v/>
      </c>
      <c r="H5" t="str">
        <f>IF(SUM('A5.3'!Q18:V18)=6,'A5.3'!F18,"")</f>
        <v/>
      </c>
      <c r="I5" t="str">
        <f>IF(SUM('A5.3'!Q18:V18)=6,'A5.3'!G18,"")</f>
        <v/>
      </c>
      <c r="J5" t="str">
        <f>IF(SUM('A5.3'!Q18:V18)=6,'A5.3'!H18,"")</f>
        <v/>
      </c>
    </row>
    <row r="6" spans="1:10" x14ac:dyDescent="0.25">
      <c r="A6" t="str">
        <f>IF(SUM('A5.3'!Q19:V19)=6,'Angaben KH-Standort'!$D$26,"")</f>
        <v/>
      </c>
      <c r="B6" t="str">
        <f>IF(SUM('A5.3'!Q19:V19)=6,'Angaben KH-Standort'!$D$27,"")</f>
        <v/>
      </c>
      <c r="C6" t="str">
        <f>IF(SUM('A5.3'!Q19:V19)=6,'Angaben KH-Standort'!$D$13,"")</f>
        <v/>
      </c>
      <c r="D6" t="str">
        <f>IF(SUM('A5.3'!Q19:V19)=6,'A1'!$F$15,"")</f>
        <v/>
      </c>
      <c r="E6" t="str">
        <f>IF(SUM('A5.3'!Q19:V19)=6,'A5.3'!C19,"")</f>
        <v/>
      </c>
      <c r="F6" t="str">
        <f>IF(SUM('A5.3'!Q19:V19)=6,'A5.3'!D19,"")</f>
        <v/>
      </c>
      <c r="G6" t="str">
        <f>IF(SUM('A5.3'!Q19:V19)=6,'A5.3'!E19,"")</f>
        <v/>
      </c>
      <c r="H6" t="str">
        <f>IF(SUM('A5.3'!Q19:V19)=6,'A5.3'!F19,"")</f>
        <v/>
      </c>
      <c r="I6" t="str">
        <f>IF(SUM('A5.3'!Q19:V19)=6,'A5.3'!G19,"")</f>
        <v/>
      </c>
      <c r="J6" t="str">
        <f>IF(SUM('A5.3'!Q19:V19)=6,'A5.3'!H19,"")</f>
        <v/>
      </c>
    </row>
    <row r="7" spans="1:10" x14ac:dyDescent="0.25">
      <c r="A7" t="str">
        <f>IF(SUM('A5.3'!Q20:V20)=6,'Angaben KH-Standort'!$D$26,"")</f>
        <v/>
      </c>
      <c r="B7" t="str">
        <f>IF(SUM('A5.3'!Q20:V20)=6,'Angaben KH-Standort'!$D$27,"")</f>
        <v/>
      </c>
      <c r="C7" t="str">
        <f>IF(SUM('A5.3'!Q20:V20)=6,'Angaben KH-Standort'!$D$13,"")</f>
        <v/>
      </c>
      <c r="D7" t="str">
        <f>IF(SUM('A5.3'!Q20:V20)=6,'A1'!$F$15,"")</f>
        <v/>
      </c>
      <c r="E7" t="str">
        <f>IF(SUM('A5.3'!Q20:V20)=6,'A5.3'!C20,"")</f>
        <v/>
      </c>
      <c r="F7" t="str">
        <f>IF(SUM('A5.3'!Q20:V20)=6,'A5.3'!D20,"")</f>
        <v/>
      </c>
      <c r="G7" t="str">
        <f>IF(SUM('A5.3'!Q20:V20)=6,'A5.3'!E20,"")</f>
        <v/>
      </c>
      <c r="H7" t="str">
        <f>IF(SUM('A5.3'!Q20:V20)=6,'A5.3'!F20,"")</f>
        <v/>
      </c>
      <c r="I7" t="str">
        <f>IF(SUM('A5.3'!Q20:V20)=6,'A5.3'!G20,"")</f>
        <v/>
      </c>
      <c r="J7" t="str">
        <f>IF(SUM('A5.3'!Q20:V20)=6,'A5.3'!H20,"")</f>
        <v/>
      </c>
    </row>
    <row r="8" spans="1:10" x14ac:dyDescent="0.25">
      <c r="A8" t="str">
        <f>IF(SUM('A5.3'!Q21:V21)=6,'Angaben KH-Standort'!$D$26,"")</f>
        <v/>
      </c>
      <c r="B8" t="str">
        <f>IF(SUM('A5.3'!Q21:V21)=6,'Angaben KH-Standort'!$D$27,"")</f>
        <v/>
      </c>
      <c r="C8" t="str">
        <f>IF(SUM('A5.3'!Q21:V21)=6,'Angaben KH-Standort'!$D$13,"")</f>
        <v/>
      </c>
      <c r="D8" t="str">
        <f>IF(SUM('A5.3'!Q21:V21)=6,'A1'!$F$15,"")</f>
        <v/>
      </c>
      <c r="E8" t="str">
        <f>IF(SUM('A5.3'!Q21:V21)=6,'A5.3'!C21,"")</f>
        <v/>
      </c>
      <c r="F8" t="str">
        <f>IF(SUM('A5.3'!Q21:V21)=6,'A5.3'!D21,"")</f>
        <v/>
      </c>
      <c r="G8" t="str">
        <f>IF(SUM('A5.3'!Q21:V21)=6,'A5.3'!E21,"")</f>
        <v/>
      </c>
      <c r="H8" t="str">
        <f>IF(SUM('A5.3'!Q21:V21)=6,'A5.3'!F21,"")</f>
        <v/>
      </c>
      <c r="I8" t="str">
        <f>IF(SUM('A5.3'!Q21:V21)=6,'A5.3'!G21,"")</f>
        <v/>
      </c>
      <c r="J8" t="str">
        <f>IF(SUM('A5.3'!Q21:V21)=6,'A5.3'!H21,"")</f>
        <v/>
      </c>
    </row>
    <row r="9" spans="1:10" x14ac:dyDescent="0.25">
      <c r="A9" t="str">
        <f>IF(SUM('A5.3'!Q22:V22)=6,'Angaben KH-Standort'!$D$26,"")</f>
        <v/>
      </c>
      <c r="B9" t="str">
        <f>IF(SUM('A5.3'!Q22:V22)=6,'Angaben KH-Standort'!$D$27,"")</f>
        <v/>
      </c>
      <c r="C9" t="str">
        <f>IF(SUM('A5.3'!Q22:V22)=6,'Angaben KH-Standort'!$D$13,"")</f>
        <v/>
      </c>
      <c r="D9" t="str">
        <f>IF(SUM('A5.3'!Q22:V22)=6,'A1'!$F$15,"")</f>
        <v/>
      </c>
      <c r="E9" t="str">
        <f>IF(SUM('A5.3'!Q22:V22)=6,'A5.3'!C22,"")</f>
        <v/>
      </c>
      <c r="F9" t="str">
        <f>IF(SUM('A5.3'!Q22:V22)=6,'A5.3'!D22,"")</f>
        <v/>
      </c>
      <c r="G9" t="str">
        <f>IF(SUM('A5.3'!Q22:V22)=6,'A5.3'!E22,"")</f>
        <v/>
      </c>
      <c r="H9" t="str">
        <f>IF(SUM('A5.3'!Q22:V22)=6,'A5.3'!F22,"")</f>
        <v/>
      </c>
      <c r="I9" t="str">
        <f>IF(SUM('A5.3'!Q22:V22)=6,'A5.3'!G22,"")</f>
        <v/>
      </c>
      <c r="J9" t="str">
        <f>IF(SUM('A5.3'!Q22:V22)=6,'A5.3'!H22,"")</f>
        <v/>
      </c>
    </row>
    <row r="10" spans="1:10" x14ac:dyDescent="0.25">
      <c r="A10" t="str">
        <f>IF(SUM('A5.3'!Q23:V23)=6,'Angaben KH-Standort'!$D$26,"")</f>
        <v/>
      </c>
      <c r="B10" t="str">
        <f>IF(SUM('A5.3'!Q23:V23)=6,'Angaben KH-Standort'!$D$27,"")</f>
        <v/>
      </c>
      <c r="C10" t="str">
        <f>IF(SUM('A5.3'!Q23:V23)=6,'Angaben KH-Standort'!$D$13,"")</f>
        <v/>
      </c>
      <c r="D10" t="str">
        <f>IF(SUM('A5.3'!Q23:V23)=6,'A1'!$F$15,"")</f>
        <v/>
      </c>
      <c r="E10" t="str">
        <f>IF(SUM('A5.3'!Q23:V23)=6,'A5.3'!C23,"")</f>
        <v/>
      </c>
      <c r="F10" t="str">
        <f>IF(SUM('A5.3'!Q23:V23)=6,'A5.3'!D23,"")</f>
        <v/>
      </c>
      <c r="G10" t="str">
        <f>IF(SUM('A5.3'!Q23:V23)=6,'A5.3'!E23,"")</f>
        <v/>
      </c>
      <c r="H10" t="str">
        <f>IF(SUM('A5.3'!Q23:V23)=6,'A5.3'!F23,"")</f>
        <v/>
      </c>
      <c r="I10" t="str">
        <f>IF(SUM('A5.3'!Q23:V23)=6,'A5.3'!G23,"")</f>
        <v/>
      </c>
      <c r="J10" t="str">
        <f>IF(SUM('A5.3'!Q23:V23)=6,'A5.3'!H23,"")</f>
        <v/>
      </c>
    </row>
    <row r="11" spans="1:10" x14ac:dyDescent="0.25">
      <c r="A11" t="str">
        <f>IF(SUM('A5.3'!Q24:V24)=6,'Angaben KH-Standort'!$D$26,"")</f>
        <v/>
      </c>
      <c r="B11" t="str">
        <f>IF(SUM('A5.3'!Q24:V24)=6,'Angaben KH-Standort'!$D$27,"")</f>
        <v/>
      </c>
      <c r="C11" t="str">
        <f>IF(SUM('A5.3'!Q24:V24)=6,'Angaben KH-Standort'!$D$13,"")</f>
        <v/>
      </c>
      <c r="D11" t="str">
        <f>IF(SUM('A5.3'!Q24:V24)=6,'A1'!$F$15,"")</f>
        <v/>
      </c>
      <c r="E11" t="str">
        <f>IF(SUM('A5.3'!Q24:V24)=6,'A5.3'!C24,"")</f>
        <v/>
      </c>
      <c r="F11" t="str">
        <f>IF(SUM('A5.3'!Q24:V24)=6,'A5.3'!D24,"")</f>
        <v/>
      </c>
      <c r="G11" t="str">
        <f>IF(SUM('A5.3'!Q24:V24)=6,'A5.3'!E24,"")</f>
        <v/>
      </c>
      <c r="H11" t="str">
        <f>IF(SUM('A5.3'!Q24:V24)=6,'A5.3'!F24,"")</f>
        <v/>
      </c>
      <c r="I11" t="str">
        <f>IF(SUM('A5.3'!Q24:V24)=6,'A5.3'!G24,"")</f>
        <v/>
      </c>
      <c r="J11" t="str">
        <f>IF(SUM('A5.3'!Q24:V24)=6,'A5.3'!H24,"")</f>
        <v/>
      </c>
    </row>
    <row r="12" spans="1:10" x14ac:dyDescent="0.25">
      <c r="A12" t="str">
        <f>IF(SUM('A5.3'!Q25:V25)=6,'Angaben KH-Standort'!$D$26,"")</f>
        <v/>
      </c>
      <c r="B12" t="str">
        <f>IF(SUM('A5.3'!Q25:V25)=6,'Angaben KH-Standort'!$D$27,"")</f>
        <v/>
      </c>
      <c r="C12" t="str">
        <f>IF(SUM('A5.3'!Q25:V25)=6,'Angaben KH-Standort'!$D$13,"")</f>
        <v/>
      </c>
      <c r="D12" t="str">
        <f>IF(SUM('A5.3'!Q25:V25)=6,'A1'!$F$15,"")</f>
        <v/>
      </c>
      <c r="E12" t="str">
        <f>IF(SUM('A5.3'!Q25:V25)=6,'A5.3'!C25,"")</f>
        <v/>
      </c>
      <c r="F12" t="str">
        <f>IF(SUM('A5.3'!Q25:V25)=6,'A5.3'!D25,"")</f>
        <v/>
      </c>
      <c r="G12" t="str">
        <f>IF(SUM('A5.3'!Q25:V25)=6,'A5.3'!E25,"")</f>
        <v/>
      </c>
      <c r="H12" t="str">
        <f>IF(SUM('A5.3'!Q25:V25)=6,'A5.3'!F25,"")</f>
        <v/>
      </c>
      <c r="I12" t="str">
        <f>IF(SUM('A5.3'!Q25:V25)=6,'A5.3'!G25,"")</f>
        <v/>
      </c>
      <c r="J12" t="str">
        <f>IF(SUM('A5.3'!Q25:V25)=6,'A5.3'!H25,"")</f>
        <v/>
      </c>
    </row>
    <row r="13" spans="1:10" x14ac:dyDescent="0.25">
      <c r="A13" t="str">
        <f>IF(SUM('A5.3'!Q26:V26)=6,'Angaben KH-Standort'!$D$26,"")</f>
        <v/>
      </c>
      <c r="B13" t="str">
        <f>IF(SUM('A5.3'!Q26:V26)=6,'Angaben KH-Standort'!$D$27,"")</f>
        <v/>
      </c>
      <c r="C13" t="str">
        <f>IF(SUM('A5.3'!Q26:V26)=6,'Angaben KH-Standort'!$D$13,"")</f>
        <v/>
      </c>
      <c r="D13" t="str">
        <f>IF(SUM('A5.3'!Q26:V26)=6,'A1'!$F$15,"")</f>
        <v/>
      </c>
      <c r="E13" t="str">
        <f>IF(SUM('A5.3'!Q26:V26)=6,'A5.3'!C26,"")</f>
        <v/>
      </c>
      <c r="F13" t="str">
        <f>IF(SUM('A5.3'!Q26:V26)=6,'A5.3'!D26,"")</f>
        <v/>
      </c>
      <c r="G13" t="str">
        <f>IF(SUM('A5.3'!Q26:V26)=6,'A5.3'!E26,"")</f>
        <v/>
      </c>
      <c r="H13" t="str">
        <f>IF(SUM('A5.3'!Q26:V26)=6,'A5.3'!F26,"")</f>
        <v/>
      </c>
      <c r="I13" t="str">
        <f>IF(SUM('A5.3'!Q26:V26)=6,'A5.3'!G26,"")</f>
        <v/>
      </c>
      <c r="J13" t="str">
        <f>IF(SUM('A5.3'!Q26:V26)=6,'A5.3'!H26,"")</f>
        <v/>
      </c>
    </row>
    <row r="14" spans="1:10" x14ac:dyDescent="0.25">
      <c r="A14" t="str">
        <f>IF(SUM('A5.3'!Q27:V27)=6,'Angaben KH-Standort'!$D$26,"")</f>
        <v/>
      </c>
      <c r="B14" t="str">
        <f>IF(SUM('A5.3'!Q27:V27)=6,'Angaben KH-Standort'!$D$27,"")</f>
        <v/>
      </c>
      <c r="C14" t="str">
        <f>IF(SUM('A5.3'!Q27:V27)=6,'Angaben KH-Standort'!$D$13,"")</f>
        <v/>
      </c>
      <c r="D14" t="str">
        <f>IF(SUM('A5.3'!Q27:V27)=6,'A1'!$F$15,"")</f>
        <v/>
      </c>
      <c r="E14" t="str">
        <f>IF(SUM('A5.3'!Q27:V27)=6,'A5.3'!C27,"")</f>
        <v/>
      </c>
      <c r="F14" t="str">
        <f>IF(SUM('A5.3'!Q27:V27)=6,'A5.3'!D27,"")</f>
        <v/>
      </c>
      <c r="G14" t="str">
        <f>IF(SUM('A5.3'!Q27:V27)=6,'A5.3'!E27,"")</f>
        <v/>
      </c>
      <c r="H14" t="str">
        <f>IF(SUM('A5.3'!Q27:V27)=6,'A5.3'!F27,"")</f>
        <v/>
      </c>
      <c r="I14" t="str">
        <f>IF(SUM('A5.3'!Q27:V27)=6,'A5.3'!G27,"")</f>
        <v/>
      </c>
      <c r="J14" t="str">
        <f>IF(SUM('A5.3'!Q27:V27)=6,'A5.3'!H27,"")</f>
        <v/>
      </c>
    </row>
    <row r="15" spans="1:10" x14ac:dyDescent="0.25">
      <c r="A15" t="str">
        <f>IF(SUM('A5.3'!Q28:V28)=6,'Angaben KH-Standort'!$D$26,"")</f>
        <v/>
      </c>
      <c r="B15" t="str">
        <f>IF(SUM('A5.3'!Q28:V28)=6,'Angaben KH-Standort'!$D$27,"")</f>
        <v/>
      </c>
      <c r="C15" t="str">
        <f>IF(SUM('A5.3'!Q28:V28)=6,'Angaben KH-Standort'!$D$13,"")</f>
        <v/>
      </c>
      <c r="D15" t="str">
        <f>IF(SUM('A5.3'!Q28:V28)=6,'A1'!$F$15,"")</f>
        <v/>
      </c>
      <c r="E15" t="str">
        <f>IF(SUM('A5.3'!Q28:V28)=6,'A5.3'!C28,"")</f>
        <v/>
      </c>
      <c r="F15" t="str">
        <f>IF(SUM('A5.3'!Q28:V28)=6,'A5.3'!D28,"")</f>
        <v/>
      </c>
      <c r="G15" t="str">
        <f>IF(SUM('A5.3'!Q28:V28)=6,'A5.3'!E28,"")</f>
        <v/>
      </c>
      <c r="H15" t="str">
        <f>IF(SUM('A5.3'!Q28:V28)=6,'A5.3'!F28,"")</f>
        <v/>
      </c>
      <c r="I15" t="str">
        <f>IF(SUM('A5.3'!Q28:V28)=6,'A5.3'!G28,"")</f>
        <v/>
      </c>
      <c r="J15" t="str">
        <f>IF(SUM('A5.3'!Q28:V28)=6,'A5.3'!H28,"")</f>
        <v/>
      </c>
    </row>
    <row r="16" spans="1:10" x14ac:dyDescent="0.25">
      <c r="A16" t="str">
        <f>IF(SUM('A5.3'!Q29:V29)=6,'Angaben KH-Standort'!$D$26,"")</f>
        <v/>
      </c>
      <c r="B16" t="str">
        <f>IF(SUM('A5.3'!Q29:V29)=6,'Angaben KH-Standort'!$D$27,"")</f>
        <v/>
      </c>
      <c r="C16" t="str">
        <f>IF(SUM('A5.3'!Q29:V29)=6,'Angaben KH-Standort'!$D$13,"")</f>
        <v/>
      </c>
      <c r="D16" t="str">
        <f>IF(SUM('A5.3'!Q29:V29)=6,'A1'!$F$15,"")</f>
        <v/>
      </c>
      <c r="E16" t="str">
        <f>IF(SUM('A5.3'!Q29:V29)=6,'A5.3'!C29,"")</f>
        <v/>
      </c>
      <c r="F16" t="str">
        <f>IF(SUM('A5.3'!Q29:V29)=6,'A5.3'!D29,"")</f>
        <v/>
      </c>
      <c r="G16" t="str">
        <f>IF(SUM('A5.3'!Q29:V29)=6,'A5.3'!E29,"")</f>
        <v/>
      </c>
      <c r="H16" t="str">
        <f>IF(SUM('A5.3'!Q29:V29)=6,'A5.3'!F29,"")</f>
        <v/>
      </c>
      <c r="I16" t="str">
        <f>IF(SUM('A5.3'!Q29:V29)=6,'A5.3'!G29,"")</f>
        <v/>
      </c>
      <c r="J16" t="str">
        <f>IF(SUM('A5.3'!Q29:V29)=6,'A5.3'!H29,"")</f>
        <v/>
      </c>
    </row>
    <row r="17" spans="1:10" x14ac:dyDescent="0.25">
      <c r="A17" t="str">
        <f>IF(SUM('A5.3'!Q30:V30)=6,'Angaben KH-Standort'!$D$26,"")</f>
        <v/>
      </c>
      <c r="B17" t="str">
        <f>IF(SUM('A5.3'!Q30:V30)=6,'Angaben KH-Standort'!$D$27,"")</f>
        <v/>
      </c>
      <c r="C17" t="str">
        <f>IF(SUM('A5.3'!Q30:V30)=6,'Angaben KH-Standort'!$D$13,"")</f>
        <v/>
      </c>
      <c r="D17" t="str">
        <f>IF(SUM('A5.3'!Q30:V30)=6,'A1'!$F$15,"")</f>
        <v/>
      </c>
      <c r="E17" t="str">
        <f>IF(SUM('A5.3'!Q30:V30)=6,'A5.3'!C30,"")</f>
        <v/>
      </c>
      <c r="F17" t="str">
        <f>IF(SUM('A5.3'!Q30:V30)=6,'A5.3'!D30,"")</f>
        <v/>
      </c>
      <c r="G17" t="str">
        <f>IF(SUM('A5.3'!Q30:V30)=6,'A5.3'!E30,"")</f>
        <v/>
      </c>
      <c r="H17" t="str">
        <f>IF(SUM('A5.3'!Q30:V30)=6,'A5.3'!F30,"")</f>
        <v/>
      </c>
      <c r="I17" t="str">
        <f>IF(SUM('A5.3'!Q30:V30)=6,'A5.3'!G30,"")</f>
        <v/>
      </c>
      <c r="J17" t="str">
        <f>IF(SUM('A5.3'!Q30:V30)=6,'A5.3'!H30,"")</f>
        <v/>
      </c>
    </row>
    <row r="18" spans="1:10" x14ac:dyDescent="0.25">
      <c r="A18" t="str">
        <f>IF(SUM('A5.3'!Q31:V31)=6,'Angaben KH-Standort'!$D$26,"")</f>
        <v/>
      </c>
      <c r="B18" t="str">
        <f>IF(SUM('A5.3'!Q31:V31)=6,'Angaben KH-Standort'!$D$27,"")</f>
        <v/>
      </c>
      <c r="C18" t="str">
        <f>IF(SUM('A5.3'!Q31:V31)=6,'Angaben KH-Standort'!$D$13,"")</f>
        <v/>
      </c>
      <c r="D18" t="str">
        <f>IF(SUM('A5.3'!Q31:V31)=6,'A1'!$F$15,"")</f>
        <v/>
      </c>
      <c r="E18" t="str">
        <f>IF(SUM('A5.3'!Q31:V31)=6,'A5.3'!C31,"")</f>
        <v/>
      </c>
      <c r="F18" t="str">
        <f>IF(SUM('A5.3'!Q31:V31)=6,'A5.3'!D31,"")</f>
        <v/>
      </c>
      <c r="G18" t="str">
        <f>IF(SUM('A5.3'!Q31:V31)=6,'A5.3'!E31,"")</f>
        <v/>
      </c>
      <c r="H18" t="str">
        <f>IF(SUM('A5.3'!Q31:V31)=6,'A5.3'!F31,"")</f>
        <v/>
      </c>
      <c r="I18" t="str">
        <f>IF(SUM('A5.3'!Q31:V31)=6,'A5.3'!G31,"")</f>
        <v/>
      </c>
      <c r="J18" t="str">
        <f>IF(SUM('A5.3'!Q31:V31)=6,'A5.3'!H31,"")</f>
        <v/>
      </c>
    </row>
    <row r="19" spans="1:10" x14ac:dyDescent="0.25">
      <c r="A19" t="str">
        <f>IF(SUM('A5.3'!Q32:V32)=6,'Angaben KH-Standort'!$D$26,"")</f>
        <v/>
      </c>
      <c r="B19" t="str">
        <f>IF(SUM('A5.3'!Q32:V32)=6,'Angaben KH-Standort'!$D$27,"")</f>
        <v/>
      </c>
      <c r="C19" t="str">
        <f>IF(SUM('A5.3'!Q32:V32)=6,'Angaben KH-Standort'!$D$13,"")</f>
        <v/>
      </c>
      <c r="D19" t="str">
        <f>IF(SUM('A5.3'!Q32:V32)=6,'A1'!$F$15,"")</f>
        <v/>
      </c>
      <c r="E19" t="str">
        <f>IF(SUM('A5.3'!Q32:V32)=6,'A5.3'!C32,"")</f>
        <v/>
      </c>
      <c r="F19" t="str">
        <f>IF(SUM('A5.3'!Q32:V32)=6,'A5.3'!D32,"")</f>
        <v/>
      </c>
      <c r="G19" t="str">
        <f>IF(SUM('A5.3'!Q32:V32)=6,'A5.3'!E32,"")</f>
        <v/>
      </c>
      <c r="H19" t="str">
        <f>IF(SUM('A5.3'!Q32:V32)=6,'A5.3'!F32,"")</f>
        <v/>
      </c>
      <c r="I19" t="str">
        <f>IF(SUM('A5.3'!Q32:V32)=6,'A5.3'!G32,"")</f>
        <v/>
      </c>
      <c r="J19" t="str">
        <f>IF(SUM('A5.3'!Q32:V32)=6,'A5.3'!H32,"")</f>
        <v/>
      </c>
    </row>
    <row r="20" spans="1:10" x14ac:dyDescent="0.25">
      <c r="A20" t="str">
        <f>IF(SUM('A5.3'!Q33:V33)=6,'Angaben KH-Standort'!$D$26,"")</f>
        <v/>
      </c>
      <c r="B20" t="str">
        <f>IF(SUM('A5.3'!Q33:V33)=6,'Angaben KH-Standort'!$D$27,"")</f>
        <v/>
      </c>
      <c r="C20" t="str">
        <f>IF(SUM('A5.3'!Q33:V33)=6,'Angaben KH-Standort'!$D$13,"")</f>
        <v/>
      </c>
      <c r="D20" t="str">
        <f>IF(SUM('A5.3'!Q33:V33)=6,'A1'!$F$15,"")</f>
        <v/>
      </c>
      <c r="E20" t="str">
        <f>IF(SUM('A5.3'!Q33:V33)=6,'A5.3'!C33,"")</f>
        <v/>
      </c>
      <c r="F20" t="str">
        <f>IF(SUM('A5.3'!Q33:V33)=6,'A5.3'!D33,"")</f>
        <v/>
      </c>
      <c r="G20" t="str">
        <f>IF(SUM('A5.3'!Q33:V33)=6,'A5.3'!E33,"")</f>
        <v/>
      </c>
      <c r="H20" t="str">
        <f>IF(SUM('A5.3'!Q33:V33)=6,'A5.3'!F33,"")</f>
        <v/>
      </c>
      <c r="I20" t="str">
        <f>IF(SUM('A5.3'!Q33:V33)=6,'A5.3'!G33,"")</f>
        <v/>
      </c>
      <c r="J20" t="str">
        <f>IF(SUM('A5.3'!Q33:V33)=6,'A5.3'!H33,"")</f>
        <v/>
      </c>
    </row>
    <row r="21" spans="1:10" x14ac:dyDescent="0.25">
      <c r="A21" t="str">
        <f>IF(SUM('A5.3'!Q34:V34)=6,'Angaben KH-Standort'!$D$26,"")</f>
        <v/>
      </c>
      <c r="B21" t="str">
        <f>IF(SUM('A5.3'!Q34:V34)=6,'Angaben KH-Standort'!$D$27,"")</f>
        <v/>
      </c>
      <c r="C21" t="str">
        <f>IF(SUM('A5.3'!Q34:V34)=6,'Angaben KH-Standort'!$D$13,"")</f>
        <v/>
      </c>
      <c r="D21" t="str">
        <f>IF(SUM('A5.3'!Q34:V34)=6,'A1'!$F$15,"")</f>
        <v/>
      </c>
      <c r="E21" t="str">
        <f>IF(SUM('A5.3'!Q34:V34)=6,'A5.3'!C34,"")</f>
        <v/>
      </c>
      <c r="F21" t="str">
        <f>IF(SUM('A5.3'!Q34:V34)=6,'A5.3'!D34,"")</f>
        <v/>
      </c>
      <c r="G21" t="str">
        <f>IF(SUM('A5.3'!Q34:V34)=6,'A5.3'!E34,"")</f>
        <v/>
      </c>
      <c r="H21" t="str">
        <f>IF(SUM('A5.3'!Q34:V34)=6,'A5.3'!F34,"")</f>
        <v/>
      </c>
      <c r="I21" t="str">
        <f>IF(SUM('A5.3'!Q34:V34)=6,'A5.3'!G34,"")</f>
        <v/>
      </c>
      <c r="J21" t="str">
        <f>IF(SUM('A5.3'!Q34:V34)=6,'A5.3'!H34,"")</f>
        <v/>
      </c>
    </row>
    <row r="22" spans="1:10" x14ac:dyDescent="0.25">
      <c r="A22" t="str">
        <f>IF(SUM('A5.3'!Q35:V35)=6,'Angaben KH-Standort'!$D$26,"")</f>
        <v/>
      </c>
      <c r="B22" t="str">
        <f>IF(SUM('A5.3'!Q35:V35)=6,'Angaben KH-Standort'!$D$27,"")</f>
        <v/>
      </c>
      <c r="C22" t="str">
        <f>IF(SUM('A5.3'!Q35:V35)=6,'Angaben KH-Standort'!$D$13,"")</f>
        <v/>
      </c>
      <c r="D22" t="str">
        <f>IF(SUM('A5.3'!Q35:V35)=6,'A1'!$F$15,"")</f>
        <v/>
      </c>
      <c r="E22" t="str">
        <f>IF(SUM('A5.3'!Q35:V35)=6,'A5.3'!C35,"")</f>
        <v/>
      </c>
      <c r="F22" t="str">
        <f>IF(SUM('A5.3'!Q35:V35)=6,'A5.3'!D35,"")</f>
        <v/>
      </c>
      <c r="G22" t="str">
        <f>IF(SUM('A5.3'!Q35:V35)=6,'A5.3'!E35,"")</f>
        <v/>
      </c>
      <c r="H22" t="str">
        <f>IF(SUM('A5.3'!Q35:V35)=6,'A5.3'!F35,"")</f>
        <v/>
      </c>
      <c r="I22" t="str">
        <f>IF(SUM('A5.3'!Q35:V35)=6,'A5.3'!G35,"")</f>
        <v/>
      </c>
      <c r="J22" t="str">
        <f>IF(SUM('A5.3'!Q35:V35)=6,'A5.3'!H35,"")</f>
        <v/>
      </c>
    </row>
    <row r="23" spans="1:10" x14ac:dyDescent="0.25">
      <c r="A23" t="str">
        <f>IF(SUM('A5.3'!Q36:V36)=6,'Angaben KH-Standort'!$D$26,"")</f>
        <v/>
      </c>
      <c r="B23" t="str">
        <f>IF(SUM('A5.3'!Q36:V36)=6,'Angaben KH-Standort'!$D$27,"")</f>
        <v/>
      </c>
      <c r="C23" t="str">
        <f>IF(SUM('A5.3'!Q36:V36)=6,'Angaben KH-Standort'!$D$13,"")</f>
        <v/>
      </c>
      <c r="D23" t="str">
        <f>IF(SUM('A5.3'!Q36:V36)=6,'A1'!$F$15,"")</f>
        <v/>
      </c>
      <c r="E23" t="str">
        <f>IF(SUM('A5.3'!Q36:V36)=6,'A5.3'!C36,"")</f>
        <v/>
      </c>
      <c r="F23" t="str">
        <f>IF(SUM('A5.3'!Q36:V36)=6,'A5.3'!D36,"")</f>
        <v/>
      </c>
      <c r="G23" t="str">
        <f>IF(SUM('A5.3'!Q36:V36)=6,'A5.3'!E36,"")</f>
        <v/>
      </c>
      <c r="H23" t="str">
        <f>IF(SUM('A5.3'!Q36:V36)=6,'A5.3'!F36,"")</f>
        <v/>
      </c>
      <c r="I23" t="str">
        <f>IF(SUM('A5.3'!Q36:V36)=6,'A5.3'!G36,"")</f>
        <v/>
      </c>
      <c r="J23" t="str">
        <f>IF(SUM('A5.3'!Q36:V36)=6,'A5.3'!H36,"")</f>
        <v/>
      </c>
    </row>
    <row r="24" spans="1:10" x14ac:dyDescent="0.25">
      <c r="A24" t="str">
        <f>IF(SUM('A5.3'!Q37:V37)=6,'Angaben KH-Standort'!$D$26,"")</f>
        <v/>
      </c>
      <c r="B24" t="str">
        <f>IF(SUM('A5.3'!Q37:V37)=6,'Angaben KH-Standort'!$D$27,"")</f>
        <v/>
      </c>
      <c r="C24" t="str">
        <f>IF(SUM('A5.3'!Q37:V37)=6,'Angaben KH-Standort'!$D$13,"")</f>
        <v/>
      </c>
      <c r="D24" t="str">
        <f>IF(SUM('A5.3'!Q37:V37)=6,'A1'!$F$15,"")</f>
        <v/>
      </c>
      <c r="E24" t="str">
        <f>IF(SUM('A5.3'!Q37:V37)=6,'A5.3'!C37,"")</f>
        <v/>
      </c>
      <c r="F24" t="str">
        <f>IF(SUM('A5.3'!Q37:V37)=6,'A5.3'!D37,"")</f>
        <v/>
      </c>
      <c r="G24" t="str">
        <f>IF(SUM('A5.3'!Q37:V37)=6,'A5.3'!E37,"")</f>
        <v/>
      </c>
      <c r="H24" t="str">
        <f>IF(SUM('A5.3'!Q37:V37)=6,'A5.3'!F37,"")</f>
        <v/>
      </c>
      <c r="I24" t="str">
        <f>IF(SUM('A5.3'!Q37:V37)=6,'A5.3'!G37,"")</f>
        <v/>
      </c>
      <c r="J24" t="str">
        <f>IF(SUM('A5.3'!Q37:V37)=6,'A5.3'!H37,"")</f>
        <v/>
      </c>
    </row>
    <row r="25" spans="1:10" x14ac:dyDescent="0.25">
      <c r="A25" t="str">
        <f>IF(SUM('A5.3'!Q38:V38)=6,'Angaben KH-Standort'!$D$26,"")</f>
        <v/>
      </c>
      <c r="B25" t="str">
        <f>IF(SUM('A5.3'!Q38:V38)=6,'Angaben KH-Standort'!$D$27,"")</f>
        <v/>
      </c>
      <c r="C25" t="str">
        <f>IF(SUM('A5.3'!Q38:V38)=6,'Angaben KH-Standort'!$D$13,"")</f>
        <v/>
      </c>
      <c r="D25" t="str">
        <f>IF(SUM('A5.3'!Q38:V38)=6,'A1'!$F$15,"")</f>
        <v/>
      </c>
      <c r="E25" t="str">
        <f>IF(SUM('A5.3'!Q38:V38)=6,'A5.3'!C38,"")</f>
        <v/>
      </c>
      <c r="F25" t="str">
        <f>IF(SUM('A5.3'!Q38:V38)=6,'A5.3'!D38,"")</f>
        <v/>
      </c>
      <c r="G25" t="str">
        <f>IF(SUM('A5.3'!Q38:V38)=6,'A5.3'!E38,"")</f>
        <v/>
      </c>
      <c r="H25" t="str">
        <f>IF(SUM('A5.3'!Q38:V38)=6,'A5.3'!F38,"")</f>
        <v/>
      </c>
      <c r="I25" t="str">
        <f>IF(SUM('A5.3'!Q38:V38)=6,'A5.3'!G38,"")</f>
        <v/>
      </c>
      <c r="J25" t="str">
        <f>IF(SUM('A5.3'!Q38:V38)=6,'A5.3'!H38,"")</f>
        <v/>
      </c>
    </row>
    <row r="26" spans="1:10" x14ac:dyDescent="0.25">
      <c r="A26" t="str">
        <f>IF(SUM('A5.3'!Q39:V39)=6,'Angaben KH-Standort'!$D$26,"")</f>
        <v/>
      </c>
      <c r="B26" t="str">
        <f>IF(SUM('A5.3'!Q39:V39)=6,'Angaben KH-Standort'!$D$27,"")</f>
        <v/>
      </c>
      <c r="C26" t="str">
        <f>IF(SUM('A5.3'!Q39:V39)=6,'Angaben KH-Standort'!$D$13,"")</f>
        <v/>
      </c>
      <c r="D26" t="str">
        <f>IF(SUM('A5.3'!Q39:V39)=6,'A1'!$F$15,"")</f>
        <v/>
      </c>
      <c r="E26" t="str">
        <f>IF(SUM('A5.3'!Q39:V39)=6,'A5.3'!C39,"")</f>
        <v/>
      </c>
      <c r="F26" t="str">
        <f>IF(SUM('A5.3'!Q39:V39)=6,'A5.3'!D39,"")</f>
        <v/>
      </c>
      <c r="G26" t="str">
        <f>IF(SUM('A5.3'!Q39:V39)=6,'A5.3'!E39,"")</f>
        <v/>
      </c>
      <c r="H26" t="str">
        <f>IF(SUM('A5.3'!Q39:V39)=6,'A5.3'!F39,"")</f>
        <v/>
      </c>
      <c r="I26" t="str">
        <f>IF(SUM('A5.3'!Q39:V39)=6,'A5.3'!G39,"")</f>
        <v/>
      </c>
      <c r="J26" t="str">
        <f>IF(SUM('A5.3'!Q39:V39)=6,'A5.3'!H39,"")</f>
        <v/>
      </c>
    </row>
    <row r="27" spans="1:10" x14ac:dyDescent="0.25">
      <c r="A27" t="str">
        <f>IF(SUM('A5.3'!Q40:V40)=6,'Angaben KH-Standort'!$D$26,"")</f>
        <v/>
      </c>
      <c r="B27" t="str">
        <f>IF(SUM('A5.3'!Q40:V40)=6,'Angaben KH-Standort'!$D$27,"")</f>
        <v/>
      </c>
      <c r="C27" t="str">
        <f>IF(SUM('A5.3'!Q40:V40)=6,'Angaben KH-Standort'!$D$13,"")</f>
        <v/>
      </c>
      <c r="D27" t="str">
        <f>IF(SUM('A5.3'!Q40:V40)=6,'A1'!$F$15,"")</f>
        <v/>
      </c>
      <c r="E27" t="str">
        <f>IF(SUM('A5.3'!Q40:V40)=6,'A5.3'!C40,"")</f>
        <v/>
      </c>
      <c r="F27" t="str">
        <f>IF(SUM('A5.3'!Q40:V40)=6,'A5.3'!D40,"")</f>
        <v/>
      </c>
      <c r="G27" t="str">
        <f>IF(SUM('A5.3'!Q40:V40)=6,'A5.3'!E40,"")</f>
        <v/>
      </c>
      <c r="H27" t="str">
        <f>IF(SUM('A5.3'!Q40:V40)=6,'A5.3'!F40,"")</f>
        <v/>
      </c>
      <c r="I27" t="str">
        <f>IF(SUM('A5.3'!Q40:V40)=6,'A5.3'!G40,"")</f>
        <v/>
      </c>
      <c r="J27" t="str">
        <f>IF(SUM('A5.3'!Q40:V40)=6,'A5.3'!H40,"")</f>
        <v/>
      </c>
    </row>
    <row r="28" spans="1:10" x14ac:dyDescent="0.25">
      <c r="A28" t="str">
        <f>IF(SUM('A5.3'!Q41:V41)=6,'Angaben KH-Standort'!$D$26,"")</f>
        <v/>
      </c>
      <c r="B28" t="str">
        <f>IF(SUM('A5.3'!Q41:V41)=6,'Angaben KH-Standort'!$D$27,"")</f>
        <v/>
      </c>
      <c r="C28" t="str">
        <f>IF(SUM('A5.3'!Q41:V41)=6,'Angaben KH-Standort'!$D$13,"")</f>
        <v/>
      </c>
      <c r="D28" t="str">
        <f>IF(SUM('A5.3'!Q41:V41)=6,'A1'!$F$15,"")</f>
        <v/>
      </c>
      <c r="E28" t="str">
        <f>IF(SUM('A5.3'!Q41:V41)=6,'A5.3'!C41,"")</f>
        <v/>
      </c>
      <c r="F28" t="str">
        <f>IF(SUM('A5.3'!Q41:V41)=6,'A5.3'!D41,"")</f>
        <v/>
      </c>
      <c r="G28" t="str">
        <f>IF(SUM('A5.3'!Q41:V41)=6,'A5.3'!E41,"")</f>
        <v/>
      </c>
      <c r="H28" t="str">
        <f>IF(SUM('A5.3'!Q41:V41)=6,'A5.3'!F41,"")</f>
        <v/>
      </c>
      <c r="I28" t="str">
        <f>IF(SUM('A5.3'!Q41:V41)=6,'A5.3'!G41,"")</f>
        <v/>
      </c>
      <c r="J28" t="str">
        <f>IF(SUM('A5.3'!Q41:V41)=6,'A5.3'!H41,"")</f>
        <v/>
      </c>
    </row>
    <row r="29" spans="1:10" x14ac:dyDescent="0.25">
      <c r="A29" t="str">
        <f>IF(SUM('A5.3'!Q42:V42)=6,'Angaben KH-Standort'!$D$26,"")</f>
        <v/>
      </c>
      <c r="B29" t="str">
        <f>IF(SUM('A5.3'!Q42:V42)=6,'Angaben KH-Standort'!$D$27,"")</f>
        <v/>
      </c>
      <c r="C29" t="str">
        <f>IF(SUM('A5.3'!Q42:V42)=6,'Angaben KH-Standort'!$D$13,"")</f>
        <v/>
      </c>
      <c r="D29" t="str">
        <f>IF(SUM('A5.3'!Q42:V42)=6,'A1'!$F$15,"")</f>
        <v/>
      </c>
      <c r="E29" t="str">
        <f>IF(SUM('A5.3'!Q42:V42)=6,'A5.3'!C42,"")</f>
        <v/>
      </c>
      <c r="F29" t="str">
        <f>IF(SUM('A5.3'!Q42:V42)=6,'A5.3'!D42,"")</f>
        <v/>
      </c>
      <c r="G29" t="str">
        <f>IF(SUM('A5.3'!Q42:V42)=6,'A5.3'!E42,"")</f>
        <v/>
      </c>
      <c r="H29" t="str">
        <f>IF(SUM('A5.3'!Q42:V42)=6,'A5.3'!F42,"")</f>
        <v/>
      </c>
      <c r="I29" t="str">
        <f>IF(SUM('A5.3'!Q42:V42)=6,'A5.3'!G42,"")</f>
        <v/>
      </c>
      <c r="J29" t="str">
        <f>IF(SUM('A5.3'!Q42:V42)=6,'A5.3'!H42,"")</f>
        <v/>
      </c>
    </row>
    <row r="30" spans="1:10" x14ac:dyDescent="0.25">
      <c r="A30" t="str">
        <f>IF(SUM('A5.3'!Q43:V43)=6,'Angaben KH-Standort'!$D$26,"")</f>
        <v/>
      </c>
      <c r="B30" t="str">
        <f>IF(SUM('A5.3'!Q43:V43)=6,'Angaben KH-Standort'!$D$27,"")</f>
        <v/>
      </c>
      <c r="C30" t="str">
        <f>IF(SUM('A5.3'!Q43:V43)=6,'Angaben KH-Standort'!$D$13,"")</f>
        <v/>
      </c>
      <c r="D30" t="str">
        <f>IF(SUM('A5.3'!Q43:V43)=6,'A1'!$F$15,"")</f>
        <v/>
      </c>
      <c r="E30" t="str">
        <f>IF(SUM('A5.3'!Q43:V43)=6,'A5.3'!C43,"")</f>
        <v/>
      </c>
      <c r="F30" t="str">
        <f>IF(SUM('A5.3'!Q43:V43)=6,'A5.3'!D43,"")</f>
        <v/>
      </c>
      <c r="G30" t="str">
        <f>IF(SUM('A5.3'!Q43:V43)=6,'A5.3'!E43,"")</f>
        <v/>
      </c>
      <c r="H30" t="str">
        <f>IF(SUM('A5.3'!Q43:V43)=6,'A5.3'!F43,"")</f>
        <v/>
      </c>
      <c r="I30" t="str">
        <f>IF(SUM('A5.3'!Q43:V43)=6,'A5.3'!G43,"")</f>
        <v/>
      </c>
      <c r="J30" t="str">
        <f>IF(SUM('A5.3'!Q43:V43)=6,'A5.3'!H43,"")</f>
        <v/>
      </c>
    </row>
    <row r="31" spans="1:10" x14ac:dyDescent="0.25">
      <c r="A31" t="str">
        <f>IF(SUM('A5.3'!Q44:V44)=6,'Angaben KH-Standort'!$D$26,"")</f>
        <v/>
      </c>
      <c r="B31" t="str">
        <f>IF(SUM('A5.3'!Q44:V44)=6,'Angaben KH-Standort'!$D$27,"")</f>
        <v/>
      </c>
      <c r="C31" t="str">
        <f>IF(SUM('A5.3'!Q44:V44)=6,'Angaben KH-Standort'!$D$13,"")</f>
        <v/>
      </c>
      <c r="D31" t="str">
        <f>IF(SUM('A5.3'!Q44:V44)=6,'A1'!$F$15,"")</f>
        <v/>
      </c>
      <c r="E31" t="str">
        <f>IF(SUM('A5.3'!Q44:V44)=6,'A5.3'!C44,"")</f>
        <v/>
      </c>
      <c r="F31" t="str">
        <f>IF(SUM('A5.3'!Q44:V44)=6,'A5.3'!D44,"")</f>
        <v/>
      </c>
      <c r="G31" t="str">
        <f>IF(SUM('A5.3'!Q44:V44)=6,'A5.3'!E44,"")</f>
        <v/>
      </c>
      <c r="H31" t="str">
        <f>IF(SUM('A5.3'!Q44:V44)=6,'A5.3'!F44,"")</f>
        <v/>
      </c>
      <c r="I31" t="str">
        <f>IF(SUM('A5.3'!Q44:V44)=6,'A5.3'!G44,"")</f>
        <v/>
      </c>
      <c r="J31" t="str">
        <f>IF(SUM('A5.3'!Q44:V44)=6,'A5.3'!H44,"")</f>
        <v/>
      </c>
    </row>
    <row r="32" spans="1:10" x14ac:dyDescent="0.25">
      <c r="A32" t="str">
        <f>IF(SUM('A5.3'!Q45:V45)=6,'Angaben KH-Standort'!$D$26,"")</f>
        <v/>
      </c>
      <c r="B32" t="str">
        <f>IF(SUM('A5.3'!Q45:V45)=6,'Angaben KH-Standort'!$D$27,"")</f>
        <v/>
      </c>
      <c r="C32" t="str">
        <f>IF(SUM('A5.3'!Q45:V45)=6,'Angaben KH-Standort'!$D$13,"")</f>
        <v/>
      </c>
      <c r="D32" t="str">
        <f>IF(SUM('A5.3'!Q45:V45)=6,'A1'!$F$15,"")</f>
        <v/>
      </c>
      <c r="E32" t="str">
        <f>IF(SUM('A5.3'!Q45:V45)=6,'A5.3'!C45,"")</f>
        <v/>
      </c>
      <c r="F32" t="str">
        <f>IF(SUM('A5.3'!Q45:V45)=6,'A5.3'!D45,"")</f>
        <v/>
      </c>
      <c r="G32" t="str">
        <f>IF(SUM('A5.3'!Q45:V45)=6,'A5.3'!E45,"")</f>
        <v/>
      </c>
      <c r="H32" t="str">
        <f>IF(SUM('A5.3'!Q45:V45)=6,'A5.3'!F45,"")</f>
        <v/>
      </c>
      <c r="I32" t="str">
        <f>IF(SUM('A5.3'!Q45:V45)=6,'A5.3'!G45,"")</f>
        <v/>
      </c>
      <c r="J32" t="str">
        <f>IF(SUM('A5.3'!Q45:V45)=6,'A5.3'!H45,"")</f>
        <v/>
      </c>
    </row>
    <row r="33" spans="1:10" x14ac:dyDescent="0.25">
      <c r="A33" t="str">
        <f>IF(SUM('A5.3'!Q46:V46)=6,'Angaben KH-Standort'!$D$26,"")</f>
        <v/>
      </c>
      <c r="B33" t="str">
        <f>IF(SUM('A5.3'!Q46:V46)=6,'Angaben KH-Standort'!$D$27,"")</f>
        <v/>
      </c>
      <c r="C33" t="str">
        <f>IF(SUM('A5.3'!Q46:V46)=6,'Angaben KH-Standort'!$D$13,"")</f>
        <v/>
      </c>
      <c r="D33" t="str">
        <f>IF(SUM('A5.3'!Q46:V46)=6,'A1'!$F$15,"")</f>
        <v/>
      </c>
      <c r="E33" t="str">
        <f>IF(SUM('A5.3'!Q46:V46)=6,'A5.3'!C46,"")</f>
        <v/>
      </c>
      <c r="F33" t="str">
        <f>IF(SUM('A5.3'!Q46:V46)=6,'A5.3'!D46,"")</f>
        <v/>
      </c>
      <c r="G33" t="str">
        <f>IF(SUM('A5.3'!Q46:V46)=6,'A5.3'!E46,"")</f>
        <v/>
      </c>
      <c r="H33" t="str">
        <f>IF(SUM('A5.3'!Q46:V46)=6,'A5.3'!F46,"")</f>
        <v/>
      </c>
      <c r="I33" t="str">
        <f>IF(SUM('A5.3'!Q46:V46)=6,'A5.3'!G46,"")</f>
        <v/>
      </c>
      <c r="J33" t="str">
        <f>IF(SUM('A5.3'!Q46:V46)=6,'A5.3'!H46,"")</f>
        <v/>
      </c>
    </row>
    <row r="34" spans="1:10" x14ac:dyDescent="0.25">
      <c r="A34" t="str">
        <f>IF(SUM('A5.3'!Q47:V47)=6,'Angaben KH-Standort'!$D$26,"")</f>
        <v/>
      </c>
      <c r="B34" t="str">
        <f>IF(SUM('A5.3'!Q47:V47)=6,'Angaben KH-Standort'!$D$27,"")</f>
        <v/>
      </c>
      <c r="C34" t="str">
        <f>IF(SUM('A5.3'!Q47:V47)=6,'Angaben KH-Standort'!$D$13,"")</f>
        <v/>
      </c>
      <c r="D34" t="str">
        <f>IF(SUM('A5.3'!Q47:V47)=6,'A1'!$F$15,"")</f>
        <v/>
      </c>
      <c r="E34" t="str">
        <f>IF(SUM('A5.3'!Q47:V47)=6,'A5.3'!C47,"")</f>
        <v/>
      </c>
      <c r="F34" t="str">
        <f>IF(SUM('A5.3'!Q47:V47)=6,'A5.3'!D47,"")</f>
        <v/>
      </c>
      <c r="G34" t="str">
        <f>IF(SUM('A5.3'!Q47:V47)=6,'A5.3'!E47,"")</f>
        <v/>
      </c>
      <c r="H34" t="str">
        <f>IF(SUM('A5.3'!Q47:V47)=6,'A5.3'!F47,"")</f>
        <v/>
      </c>
      <c r="I34" t="str">
        <f>IF(SUM('A5.3'!Q47:V47)=6,'A5.3'!G47,"")</f>
        <v/>
      </c>
      <c r="J34" t="str">
        <f>IF(SUM('A5.3'!Q47:V47)=6,'A5.3'!H47,"")</f>
        <v/>
      </c>
    </row>
    <row r="35" spans="1:10" x14ac:dyDescent="0.25">
      <c r="A35" t="str">
        <f>IF(SUM('A5.3'!Q48:V48)=6,'Angaben KH-Standort'!$D$26,"")</f>
        <v/>
      </c>
      <c r="B35" t="str">
        <f>IF(SUM('A5.3'!Q48:V48)=6,'Angaben KH-Standort'!$D$27,"")</f>
        <v/>
      </c>
      <c r="C35" t="str">
        <f>IF(SUM('A5.3'!Q48:V48)=6,'Angaben KH-Standort'!$D$13,"")</f>
        <v/>
      </c>
      <c r="D35" t="str">
        <f>IF(SUM('A5.3'!Q48:V48)=6,'A1'!$F$15,"")</f>
        <v/>
      </c>
      <c r="E35" t="str">
        <f>IF(SUM('A5.3'!Q48:V48)=6,'A5.3'!C48,"")</f>
        <v/>
      </c>
      <c r="F35" t="str">
        <f>IF(SUM('A5.3'!Q48:V48)=6,'A5.3'!D48,"")</f>
        <v/>
      </c>
      <c r="G35" t="str">
        <f>IF(SUM('A5.3'!Q48:V48)=6,'A5.3'!E48,"")</f>
        <v/>
      </c>
      <c r="H35" t="str">
        <f>IF(SUM('A5.3'!Q48:V48)=6,'A5.3'!F48,"")</f>
        <v/>
      </c>
      <c r="I35" t="str">
        <f>IF(SUM('A5.3'!Q48:V48)=6,'A5.3'!G48,"")</f>
        <v/>
      </c>
      <c r="J35" t="str">
        <f>IF(SUM('A5.3'!Q48:V48)=6,'A5.3'!H48,"")</f>
        <v/>
      </c>
    </row>
    <row r="36" spans="1:10" x14ac:dyDescent="0.25">
      <c r="A36" t="str">
        <f>IF(SUM('A5.3'!Q49:V49)=6,'Angaben KH-Standort'!$D$26,"")</f>
        <v/>
      </c>
      <c r="B36" t="str">
        <f>IF(SUM('A5.3'!Q49:V49)=6,'Angaben KH-Standort'!$D$27,"")</f>
        <v/>
      </c>
      <c r="C36" t="str">
        <f>IF(SUM('A5.3'!Q49:V49)=6,'Angaben KH-Standort'!$D$13,"")</f>
        <v/>
      </c>
      <c r="D36" t="str">
        <f>IF(SUM('A5.3'!Q49:V49)=6,'A1'!$F$15,"")</f>
        <v/>
      </c>
      <c r="E36" t="str">
        <f>IF(SUM('A5.3'!Q49:V49)=6,'A5.3'!C49,"")</f>
        <v/>
      </c>
      <c r="F36" t="str">
        <f>IF(SUM('A5.3'!Q49:V49)=6,'A5.3'!D49,"")</f>
        <v/>
      </c>
      <c r="G36" t="str">
        <f>IF(SUM('A5.3'!Q49:V49)=6,'A5.3'!E49,"")</f>
        <v/>
      </c>
      <c r="H36" t="str">
        <f>IF(SUM('A5.3'!Q49:V49)=6,'A5.3'!F49,"")</f>
        <v/>
      </c>
      <c r="I36" t="str">
        <f>IF(SUM('A5.3'!Q49:V49)=6,'A5.3'!G49,"")</f>
        <v/>
      </c>
      <c r="J36" t="str">
        <f>IF(SUM('A5.3'!Q49:V49)=6,'A5.3'!H49,"")</f>
        <v/>
      </c>
    </row>
    <row r="37" spans="1:10" x14ac:dyDescent="0.25">
      <c r="A37" t="str">
        <f>IF(SUM('A5.3'!Q50:V50)=6,'Angaben KH-Standort'!$D$26,"")</f>
        <v/>
      </c>
      <c r="B37" t="str">
        <f>IF(SUM('A5.3'!Q50:V50)=6,'Angaben KH-Standort'!$D$27,"")</f>
        <v/>
      </c>
      <c r="C37" t="str">
        <f>IF(SUM('A5.3'!Q50:V50)=6,'Angaben KH-Standort'!$D$13,"")</f>
        <v/>
      </c>
      <c r="D37" t="str">
        <f>IF(SUM('A5.3'!Q50:V50)=6,'A1'!$F$15,"")</f>
        <v/>
      </c>
      <c r="E37" t="str">
        <f>IF(SUM('A5.3'!Q50:V50)=6,'A5.3'!C50,"")</f>
        <v/>
      </c>
      <c r="F37" t="str">
        <f>IF(SUM('A5.3'!Q50:V50)=6,'A5.3'!D50,"")</f>
        <v/>
      </c>
      <c r="G37" t="str">
        <f>IF(SUM('A5.3'!Q50:V50)=6,'A5.3'!E50,"")</f>
        <v/>
      </c>
      <c r="H37" t="str">
        <f>IF(SUM('A5.3'!Q50:V50)=6,'A5.3'!F50,"")</f>
        <v/>
      </c>
      <c r="I37" t="str">
        <f>IF(SUM('A5.3'!Q50:V50)=6,'A5.3'!G50,"")</f>
        <v/>
      </c>
      <c r="J37" t="str">
        <f>IF(SUM('A5.3'!Q50:V50)=6,'A5.3'!H50,"")</f>
        <v/>
      </c>
    </row>
    <row r="38" spans="1:10" x14ac:dyDescent="0.25">
      <c r="A38" t="str">
        <f>IF(SUM('A5.3'!Q51:V51)=6,'Angaben KH-Standort'!$D$26,"")</f>
        <v/>
      </c>
      <c r="B38" t="str">
        <f>IF(SUM('A5.3'!Q51:V51)=6,'Angaben KH-Standort'!$D$27,"")</f>
        <v/>
      </c>
      <c r="C38" t="str">
        <f>IF(SUM('A5.3'!Q51:V51)=6,'Angaben KH-Standort'!$D$13,"")</f>
        <v/>
      </c>
      <c r="D38" t="str">
        <f>IF(SUM('A5.3'!Q51:V51)=6,'A1'!$F$15,"")</f>
        <v/>
      </c>
      <c r="E38" t="str">
        <f>IF(SUM('A5.3'!Q51:V51)=6,'A5.3'!C51,"")</f>
        <v/>
      </c>
      <c r="F38" t="str">
        <f>IF(SUM('A5.3'!Q51:V51)=6,'A5.3'!D51,"")</f>
        <v/>
      </c>
      <c r="G38" t="str">
        <f>IF(SUM('A5.3'!Q51:V51)=6,'A5.3'!E51,"")</f>
        <v/>
      </c>
      <c r="H38" t="str">
        <f>IF(SUM('A5.3'!Q51:V51)=6,'A5.3'!F51,"")</f>
        <v/>
      </c>
      <c r="I38" t="str">
        <f>IF(SUM('A5.3'!Q51:V51)=6,'A5.3'!G51,"")</f>
        <v/>
      </c>
      <c r="J38" t="str">
        <f>IF(SUM('A5.3'!Q51:V51)=6,'A5.3'!H51,"")</f>
        <v/>
      </c>
    </row>
    <row r="39" spans="1:10" x14ac:dyDescent="0.25">
      <c r="A39" t="str">
        <f>IF(SUM('A5.3'!Q52:V52)=6,'Angaben KH-Standort'!$D$26,"")</f>
        <v/>
      </c>
      <c r="B39" t="str">
        <f>IF(SUM('A5.3'!Q52:V52)=6,'Angaben KH-Standort'!$D$27,"")</f>
        <v/>
      </c>
      <c r="C39" t="str">
        <f>IF(SUM('A5.3'!Q52:V52)=6,'Angaben KH-Standort'!$D$13,"")</f>
        <v/>
      </c>
      <c r="D39" t="str">
        <f>IF(SUM('A5.3'!Q52:V52)=6,'A1'!$F$15,"")</f>
        <v/>
      </c>
      <c r="E39" t="str">
        <f>IF(SUM('A5.3'!Q52:V52)=6,'A5.3'!C52,"")</f>
        <v/>
      </c>
      <c r="F39" t="str">
        <f>IF(SUM('A5.3'!Q52:V52)=6,'A5.3'!D52,"")</f>
        <v/>
      </c>
      <c r="G39" t="str">
        <f>IF(SUM('A5.3'!Q52:V52)=6,'A5.3'!E52,"")</f>
        <v/>
      </c>
      <c r="H39" t="str">
        <f>IF(SUM('A5.3'!Q52:V52)=6,'A5.3'!F52,"")</f>
        <v/>
      </c>
      <c r="I39" t="str">
        <f>IF(SUM('A5.3'!Q52:V52)=6,'A5.3'!G52,"")</f>
        <v/>
      </c>
      <c r="J39" t="str">
        <f>IF(SUM('A5.3'!Q52:V52)=6,'A5.3'!H52,"")</f>
        <v/>
      </c>
    </row>
    <row r="40" spans="1:10" x14ac:dyDescent="0.25">
      <c r="A40" t="str">
        <f>IF(SUM('A5.3'!Q53:V53)=6,'Angaben KH-Standort'!$D$26,"")</f>
        <v/>
      </c>
      <c r="B40" t="str">
        <f>IF(SUM('A5.3'!Q53:V53)=6,'Angaben KH-Standort'!$D$27,"")</f>
        <v/>
      </c>
      <c r="C40" t="str">
        <f>IF(SUM('A5.3'!Q53:V53)=6,'Angaben KH-Standort'!$D$13,"")</f>
        <v/>
      </c>
      <c r="D40" t="str">
        <f>IF(SUM('A5.3'!Q53:V53)=6,'A1'!$F$15,"")</f>
        <v/>
      </c>
      <c r="E40" t="str">
        <f>IF(SUM('A5.3'!Q53:V53)=6,'A5.3'!C53,"")</f>
        <v/>
      </c>
      <c r="F40" t="str">
        <f>IF(SUM('A5.3'!Q53:V53)=6,'A5.3'!D53,"")</f>
        <v/>
      </c>
      <c r="G40" t="str">
        <f>IF(SUM('A5.3'!Q53:V53)=6,'A5.3'!E53,"")</f>
        <v/>
      </c>
      <c r="H40" t="str">
        <f>IF(SUM('A5.3'!Q53:V53)=6,'A5.3'!F53,"")</f>
        <v/>
      </c>
      <c r="I40" t="str">
        <f>IF(SUM('A5.3'!Q53:V53)=6,'A5.3'!G53,"")</f>
        <v/>
      </c>
      <c r="J40" t="str">
        <f>IF(SUM('A5.3'!Q53:V53)=6,'A5.3'!H53,"")</f>
        <v/>
      </c>
    </row>
    <row r="41" spans="1:10" x14ac:dyDescent="0.25">
      <c r="A41" t="str">
        <f>IF(SUM('A5.3'!Q54:V54)=6,'Angaben KH-Standort'!$D$26,"")</f>
        <v/>
      </c>
      <c r="B41" t="str">
        <f>IF(SUM('A5.3'!Q54:V54)=6,'Angaben KH-Standort'!$D$27,"")</f>
        <v/>
      </c>
      <c r="C41" t="str">
        <f>IF(SUM('A5.3'!Q54:V54)=6,'Angaben KH-Standort'!$D$13,"")</f>
        <v/>
      </c>
      <c r="D41" t="str">
        <f>IF(SUM('A5.3'!Q54:V54)=6,'A1'!$F$15,"")</f>
        <v/>
      </c>
      <c r="E41" t="str">
        <f>IF(SUM('A5.3'!Q54:V54)=6,'A5.3'!C54,"")</f>
        <v/>
      </c>
      <c r="F41" t="str">
        <f>IF(SUM('A5.3'!Q54:V54)=6,'A5.3'!D54,"")</f>
        <v/>
      </c>
      <c r="G41" t="str">
        <f>IF(SUM('A5.3'!Q54:V54)=6,'A5.3'!E54,"")</f>
        <v/>
      </c>
      <c r="H41" t="str">
        <f>IF(SUM('A5.3'!Q54:V54)=6,'A5.3'!F54,"")</f>
        <v/>
      </c>
      <c r="I41" t="str">
        <f>IF(SUM('A5.3'!Q54:V54)=6,'A5.3'!G54,"")</f>
        <v/>
      </c>
      <c r="J41" t="str">
        <f>IF(SUM('A5.3'!Q54:V54)=6,'A5.3'!H54,"")</f>
        <v/>
      </c>
    </row>
    <row r="42" spans="1:10" x14ac:dyDescent="0.25">
      <c r="A42" t="str">
        <f>IF(SUM('A5.3'!Q55:V55)=6,'Angaben KH-Standort'!$D$26,"")</f>
        <v/>
      </c>
      <c r="B42" t="str">
        <f>IF(SUM('A5.3'!Q55:V55)=6,'Angaben KH-Standort'!$D$27,"")</f>
        <v/>
      </c>
      <c r="C42" t="str">
        <f>IF(SUM('A5.3'!Q55:V55)=6,'Angaben KH-Standort'!$D$13,"")</f>
        <v/>
      </c>
      <c r="D42" t="str">
        <f>IF(SUM('A5.3'!Q55:V55)=6,'A1'!$F$15,"")</f>
        <v/>
      </c>
      <c r="E42" t="str">
        <f>IF(SUM('A5.3'!Q55:V55)=6,'A5.3'!C55,"")</f>
        <v/>
      </c>
      <c r="F42" t="str">
        <f>IF(SUM('A5.3'!Q55:V55)=6,'A5.3'!D55,"")</f>
        <v/>
      </c>
      <c r="G42" t="str">
        <f>IF(SUM('A5.3'!Q55:V55)=6,'A5.3'!E55,"")</f>
        <v/>
      </c>
      <c r="H42" t="str">
        <f>IF(SUM('A5.3'!Q55:V55)=6,'A5.3'!F55,"")</f>
        <v/>
      </c>
      <c r="I42" t="str">
        <f>IF(SUM('A5.3'!Q55:V55)=6,'A5.3'!G55,"")</f>
        <v/>
      </c>
      <c r="J42" t="str">
        <f>IF(SUM('A5.3'!Q55:V55)=6,'A5.3'!H55,"")</f>
        <v/>
      </c>
    </row>
    <row r="43" spans="1:10" x14ac:dyDescent="0.25">
      <c r="A43" t="str">
        <f>IF(SUM('A5.3'!Q56:V56)=6,'Angaben KH-Standort'!$D$26,"")</f>
        <v/>
      </c>
      <c r="B43" t="str">
        <f>IF(SUM('A5.3'!Q56:V56)=6,'Angaben KH-Standort'!$D$27,"")</f>
        <v/>
      </c>
      <c r="C43" t="str">
        <f>IF(SUM('A5.3'!Q56:V56)=6,'Angaben KH-Standort'!$D$13,"")</f>
        <v/>
      </c>
      <c r="D43" t="str">
        <f>IF(SUM('A5.3'!Q56:V56)=6,'A1'!$F$15,"")</f>
        <v/>
      </c>
      <c r="E43" t="str">
        <f>IF(SUM('A5.3'!Q56:V56)=6,'A5.3'!C56,"")</f>
        <v/>
      </c>
      <c r="F43" t="str">
        <f>IF(SUM('A5.3'!Q56:V56)=6,'A5.3'!D56,"")</f>
        <v/>
      </c>
      <c r="G43" t="str">
        <f>IF(SUM('A5.3'!Q56:V56)=6,'A5.3'!E56,"")</f>
        <v/>
      </c>
      <c r="H43" t="str">
        <f>IF(SUM('A5.3'!Q56:V56)=6,'A5.3'!F56,"")</f>
        <v/>
      </c>
      <c r="I43" t="str">
        <f>IF(SUM('A5.3'!Q56:V56)=6,'A5.3'!G56,"")</f>
        <v/>
      </c>
      <c r="J43" t="str">
        <f>IF(SUM('A5.3'!Q56:V56)=6,'A5.3'!H56,"")</f>
        <v/>
      </c>
    </row>
    <row r="44" spans="1:10" x14ac:dyDescent="0.25">
      <c r="A44" t="str">
        <f>IF(SUM('A5.3'!Q57:V57)=6,'Angaben KH-Standort'!$D$26,"")</f>
        <v/>
      </c>
      <c r="B44" t="str">
        <f>IF(SUM('A5.3'!Q57:V57)=6,'Angaben KH-Standort'!$D$27,"")</f>
        <v/>
      </c>
      <c r="C44" t="str">
        <f>IF(SUM('A5.3'!Q57:V57)=6,'Angaben KH-Standort'!$D$13,"")</f>
        <v/>
      </c>
      <c r="D44" t="str">
        <f>IF(SUM('A5.3'!Q57:V57)=6,'A1'!$F$15,"")</f>
        <v/>
      </c>
      <c r="E44" t="str">
        <f>IF(SUM('A5.3'!Q57:V57)=6,'A5.3'!C57,"")</f>
        <v/>
      </c>
      <c r="F44" t="str">
        <f>IF(SUM('A5.3'!Q57:V57)=6,'A5.3'!D57,"")</f>
        <v/>
      </c>
      <c r="G44" t="str">
        <f>IF(SUM('A5.3'!Q57:V57)=6,'A5.3'!E57,"")</f>
        <v/>
      </c>
      <c r="H44" t="str">
        <f>IF(SUM('A5.3'!Q57:V57)=6,'A5.3'!F57,"")</f>
        <v/>
      </c>
      <c r="I44" t="str">
        <f>IF(SUM('A5.3'!Q57:V57)=6,'A5.3'!G57,"")</f>
        <v/>
      </c>
      <c r="J44" t="str">
        <f>IF(SUM('A5.3'!Q57:V57)=6,'A5.3'!H57,"")</f>
        <v/>
      </c>
    </row>
    <row r="45" spans="1:10" x14ac:dyDescent="0.25">
      <c r="A45" t="str">
        <f>IF(SUM('A5.3'!Q58:V58)=6,'Angaben KH-Standort'!$D$26,"")</f>
        <v/>
      </c>
      <c r="B45" t="str">
        <f>IF(SUM('A5.3'!Q58:V58)=6,'Angaben KH-Standort'!$D$27,"")</f>
        <v/>
      </c>
      <c r="C45" t="str">
        <f>IF(SUM('A5.3'!Q58:V58)=6,'Angaben KH-Standort'!$D$13,"")</f>
        <v/>
      </c>
      <c r="D45" t="str">
        <f>IF(SUM('A5.3'!Q58:V58)=6,'A1'!$F$15,"")</f>
        <v/>
      </c>
      <c r="E45" t="str">
        <f>IF(SUM('A5.3'!Q58:V58)=6,'A5.3'!C58,"")</f>
        <v/>
      </c>
      <c r="F45" t="str">
        <f>IF(SUM('A5.3'!Q58:V58)=6,'A5.3'!D58,"")</f>
        <v/>
      </c>
      <c r="G45" t="str">
        <f>IF(SUM('A5.3'!Q58:V58)=6,'A5.3'!E58,"")</f>
        <v/>
      </c>
      <c r="H45" t="str">
        <f>IF(SUM('A5.3'!Q58:V58)=6,'A5.3'!F58,"")</f>
        <v/>
      </c>
      <c r="I45" t="str">
        <f>IF(SUM('A5.3'!Q58:V58)=6,'A5.3'!G58,"")</f>
        <v/>
      </c>
      <c r="J45" t="str">
        <f>IF(SUM('A5.3'!Q58:V58)=6,'A5.3'!H58,"")</f>
        <v/>
      </c>
    </row>
    <row r="46" spans="1:10" x14ac:dyDescent="0.25">
      <c r="A46" t="str">
        <f>IF(SUM('A5.3'!Q59:V59)=6,'Angaben KH-Standort'!$D$26,"")</f>
        <v/>
      </c>
      <c r="B46" t="str">
        <f>IF(SUM('A5.3'!Q59:V59)=6,'Angaben KH-Standort'!$D$27,"")</f>
        <v/>
      </c>
      <c r="C46" t="str">
        <f>IF(SUM('A5.3'!Q59:V59)=6,'Angaben KH-Standort'!$D$13,"")</f>
        <v/>
      </c>
      <c r="D46" t="str">
        <f>IF(SUM('A5.3'!Q59:V59)=6,'A1'!$F$15,"")</f>
        <v/>
      </c>
      <c r="E46" t="str">
        <f>IF(SUM('A5.3'!Q59:V59)=6,'A5.3'!C59,"")</f>
        <v/>
      </c>
      <c r="F46" t="str">
        <f>IF(SUM('A5.3'!Q59:V59)=6,'A5.3'!D59,"")</f>
        <v/>
      </c>
      <c r="G46" t="str">
        <f>IF(SUM('A5.3'!Q59:V59)=6,'A5.3'!E59,"")</f>
        <v/>
      </c>
      <c r="H46" t="str">
        <f>IF(SUM('A5.3'!Q59:V59)=6,'A5.3'!F59,"")</f>
        <v/>
      </c>
      <c r="I46" t="str">
        <f>IF(SUM('A5.3'!Q59:V59)=6,'A5.3'!G59,"")</f>
        <v/>
      </c>
      <c r="J46" t="str">
        <f>IF(SUM('A5.3'!Q59:V59)=6,'A5.3'!H59,"")</f>
        <v/>
      </c>
    </row>
    <row r="47" spans="1:10" x14ac:dyDescent="0.25">
      <c r="A47" t="str">
        <f>IF(SUM('A5.3'!Q60:V60)=6,'Angaben KH-Standort'!$D$26,"")</f>
        <v/>
      </c>
      <c r="B47" t="str">
        <f>IF(SUM('A5.3'!Q60:V60)=6,'Angaben KH-Standort'!$D$27,"")</f>
        <v/>
      </c>
      <c r="C47" t="str">
        <f>IF(SUM('A5.3'!Q60:V60)=6,'Angaben KH-Standort'!$D$13,"")</f>
        <v/>
      </c>
      <c r="D47" t="str">
        <f>IF(SUM('A5.3'!Q60:V60)=6,'A1'!$F$15,"")</f>
        <v/>
      </c>
      <c r="E47" t="str">
        <f>IF(SUM('A5.3'!Q60:V60)=6,'A5.3'!C60,"")</f>
        <v/>
      </c>
      <c r="F47" t="str">
        <f>IF(SUM('A5.3'!Q60:V60)=6,'A5.3'!D60,"")</f>
        <v/>
      </c>
      <c r="G47" t="str">
        <f>IF(SUM('A5.3'!Q60:V60)=6,'A5.3'!E60,"")</f>
        <v/>
      </c>
      <c r="H47" t="str">
        <f>IF(SUM('A5.3'!Q60:V60)=6,'A5.3'!F60,"")</f>
        <v/>
      </c>
      <c r="I47" t="str">
        <f>IF(SUM('A5.3'!Q60:V60)=6,'A5.3'!G60,"")</f>
        <v/>
      </c>
      <c r="J47" t="str">
        <f>IF(SUM('A5.3'!Q60:V60)=6,'A5.3'!H60,"")</f>
        <v/>
      </c>
    </row>
    <row r="48" spans="1:10" x14ac:dyDescent="0.25">
      <c r="A48" t="str">
        <f>IF(SUM('A5.3'!Q61:V61)=6,'Angaben KH-Standort'!$D$26,"")</f>
        <v/>
      </c>
      <c r="B48" t="str">
        <f>IF(SUM('A5.3'!Q61:V61)=6,'Angaben KH-Standort'!$D$27,"")</f>
        <v/>
      </c>
      <c r="C48" t="str">
        <f>IF(SUM('A5.3'!Q61:V61)=6,'Angaben KH-Standort'!$D$13,"")</f>
        <v/>
      </c>
      <c r="D48" t="str">
        <f>IF(SUM('A5.3'!Q61:V61)=6,'A1'!$F$15,"")</f>
        <v/>
      </c>
      <c r="E48" t="str">
        <f>IF(SUM('A5.3'!Q61:V61)=6,'A5.3'!C61,"")</f>
        <v/>
      </c>
      <c r="F48" t="str">
        <f>IF(SUM('A5.3'!Q61:V61)=6,'A5.3'!D61,"")</f>
        <v/>
      </c>
      <c r="G48" t="str">
        <f>IF(SUM('A5.3'!Q61:V61)=6,'A5.3'!E61,"")</f>
        <v/>
      </c>
      <c r="H48" t="str">
        <f>IF(SUM('A5.3'!Q61:V61)=6,'A5.3'!F61,"")</f>
        <v/>
      </c>
      <c r="I48" t="str">
        <f>IF(SUM('A5.3'!Q61:V61)=6,'A5.3'!G61,"")</f>
        <v/>
      </c>
      <c r="J48" t="str">
        <f>IF(SUM('A5.3'!Q61:V61)=6,'A5.3'!H61,"")</f>
        <v/>
      </c>
    </row>
    <row r="49" spans="1:10" x14ac:dyDescent="0.25">
      <c r="A49" t="str">
        <f>IF(SUM('A5.3'!Q62:V62)=6,'Angaben KH-Standort'!$D$26,"")</f>
        <v/>
      </c>
      <c r="B49" t="str">
        <f>IF(SUM('A5.3'!Q62:V62)=6,'Angaben KH-Standort'!$D$27,"")</f>
        <v/>
      </c>
      <c r="C49" t="str">
        <f>IF(SUM('A5.3'!Q62:V62)=6,'Angaben KH-Standort'!$D$13,"")</f>
        <v/>
      </c>
      <c r="D49" t="str">
        <f>IF(SUM('A5.3'!Q62:V62)=6,'A1'!$F$15,"")</f>
        <v/>
      </c>
      <c r="E49" t="str">
        <f>IF(SUM('A5.3'!Q62:V62)=6,'A5.3'!C62,"")</f>
        <v/>
      </c>
      <c r="F49" t="str">
        <f>IF(SUM('A5.3'!Q62:V62)=6,'A5.3'!D62,"")</f>
        <v/>
      </c>
      <c r="G49" t="str">
        <f>IF(SUM('A5.3'!Q62:V62)=6,'A5.3'!E62,"")</f>
        <v/>
      </c>
      <c r="H49" t="str">
        <f>IF(SUM('A5.3'!Q62:V62)=6,'A5.3'!F62,"")</f>
        <v/>
      </c>
      <c r="I49" t="str">
        <f>IF(SUM('A5.3'!Q62:V62)=6,'A5.3'!G62,"")</f>
        <v/>
      </c>
      <c r="J49" t="str">
        <f>IF(SUM('A5.3'!Q62:V62)=6,'A5.3'!H62,"")</f>
        <v/>
      </c>
    </row>
    <row r="50" spans="1:10" x14ac:dyDescent="0.25">
      <c r="A50" t="str">
        <f>IF(SUM('A5.3'!Q63:V63)=6,'Angaben KH-Standort'!$D$26,"")</f>
        <v/>
      </c>
      <c r="B50" t="str">
        <f>IF(SUM('A5.3'!Q63:V63)=6,'Angaben KH-Standort'!$D$27,"")</f>
        <v/>
      </c>
      <c r="C50" t="str">
        <f>IF(SUM('A5.3'!Q63:V63)=6,'Angaben KH-Standort'!$D$13,"")</f>
        <v/>
      </c>
      <c r="D50" t="str">
        <f>IF(SUM('A5.3'!Q63:V63)=6,'A1'!$F$15,"")</f>
        <v/>
      </c>
      <c r="E50" t="str">
        <f>IF(SUM('A5.3'!Q63:V63)=6,'A5.3'!C63,"")</f>
        <v/>
      </c>
      <c r="F50" t="str">
        <f>IF(SUM('A5.3'!Q63:V63)=6,'A5.3'!D63,"")</f>
        <v/>
      </c>
      <c r="G50" t="str">
        <f>IF(SUM('A5.3'!Q63:V63)=6,'A5.3'!E63,"")</f>
        <v/>
      </c>
      <c r="H50" t="str">
        <f>IF(SUM('A5.3'!Q63:V63)=6,'A5.3'!F63,"")</f>
        <v/>
      </c>
      <c r="I50" t="str">
        <f>IF(SUM('A5.3'!Q63:V63)=6,'A5.3'!G63,"")</f>
        <v/>
      </c>
      <c r="J50" t="str">
        <f>IF(SUM('A5.3'!Q63:V63)=6,'A5.3'!H63,"")</f>
        <v/>
      </c>
    </row>
    <row r="51" spans="1:10" x14ac:dyDescent="0.25">
      <c r="A51" t="str">
        <f>IF(SUM('A5.3'!Q64:V64)=6,'Angaben KH-Standort'!$D$26,"")</f>
        <v/>
      </c>
      <c r="B51" t="str">
        <f>IF(SUM('A5.3'!Q64:V64)=6,'Angaben KH-Standort'!$D$27,"")</f>
        <v/>
      </c>
      <c r="C51" t="str">
        <f>IF(SUM('A5.3'!Q64:V64)=6,'Angaben KH-Standort'!$D$13,"")</f>
        <v/>
      </c>
      <c r="D51" t="str">
        <f>IF(SUM('A5.3'!Q64:V64)=6,'A1'!$F$15,"")</f>
        <v/>
      </c>
      <c r="E51" t="str">
        <f>IF(SUM('A5.3'!Q64:V64)=6,'A5.3'!C64,"")</f>
        <v/>
      </c>
      <c r="F51" t="str">
        <f>IF(SUM('A5.3'!Q64:V64)=6,'A5.3'!D64,"")</f>
        <v/>
      </c>
      <c r="G51" t="str">
        <f>IF(SUM('A5.3'!Q64:V64)=6,'A5.3'!E64,"")</f>
        <v/>
      </c>
      <c r="H51" t="str">
        <f>IF(SUM('A5.3'!Q64:V64)=6,'A5.3'!F64,"")</f>
        <v/>
      </c>
      <c r="I51" t="str">
        <f>IF(SUM('A5.3'!Q64:V64)=6,'A5.3'!G64,"")</f>
        <v/>
      </c>
      <c r="J51" t="str">
        <f>IF(SUM('A5.3'!Q64:V64)=6,'A5.3'!H64,"")</f>
        <v/>
      </c>
    </row>
    <row r="52" spans="1:10" x14ac:dyDescent="0.25">
      <c r="A52" t="str">
        <f>IF(SUM('A5.3'!Q65:V65)=6,'Angaben KH-Standort'!$D$26,"")</f>
        <v/>
      </c>
      <c r="B52" t="str">
        <f>IF(SUM('A5.3'!Q65:V65)=6,'Angaben KH-Standort'!$D$27,"")</f>
        <v/>
      </c>
      <c r="C52" t="str">
        <f>IF(SUM('A5.3'!Q65:V65)=6,'Angaben KH-Standort'!$D$13,"")</f>
        <v/>
      </c>
      <c r="D52" t="str">
        <f>IF(SUM('A5.3'!Q65:V65)=6,'A1'!$F$15,"")</f>
        <v/>
      </c>
      <c r="E52" t="str">
        <f>IF(SUM('A5.3'!Q65:V65)=6,'A5.3'!C65,"")</f>
        <v/>
      </c>
      <c r="F52" t="str">
        <f>IF(SUM('A5.3'!Q65:V65)=6,'A5.3'!D65,"")</f>
        <v/>
      </c>
      <c r="G52" t="str">
        <f>IF(SUM('A5.3'!Q65:V65)=6,'A5.3'!E65,"")</f>
        <v/>
      </c>
      <c r="H52" t="str">
        <f>IF(SUM('A5.3'!Q65:V65)=6,'A5.3'!F65,"")</f>
        <v/>
      </c>
      <c r="I52" t="str">
        <f>IF(SUM('A5.3'!Q65:V65)=6,'A5.3'!G65,"")</f>
        <v/>
      </c>
      <c r="J52" t="str">
        <f>IF(SUM('A5.3'!Q65:V65)=6,'A5.3'!H65,"")</f>
        <v/>
      </c>
    </row>
    <row r="53" spans="1:10" x14ac:dyDescent="0.25">
      <c r="A53" t="str">
        <f>IF(SUM('A5.3'!Q66:V66)=6,'Angaben KH-Standort'!$D$26,"")</f>
        <v/>
      </c>
      <c r="B53" t="str">
        <f>IF(SUM('A5.3'!Q66:V66)=6,'Angaben KH-Standort'!$D$27,"")</f>
        <v/>
      </c>
      <c r="C53" t="str">
        <f>IF(SUM('A5.3'!Q66:V66)=6,'Angaben KH-Standort'!$D$13,"")</f>
        <v/>
      </c>
      <c r="D53" t="str">
        <f>IF(SUM('A5.3'!Q66:V66)=6,'A1'!$F$15,"")</f>
        <v/>
      </c>
      <c r="E53" t="str">
        <f>IF(SUM('A5.3'!Q66:V66)=6,'A5.3'!C66,"")</f>
        <v/>
      </c>
      <c r="F53" t="str">
        <f>IF(SUM('A5.3'!Q66:V66)=6,'A5.3'!D66,"")</f>
        <v/>
      </c>
      <c r="G53" t="str">
        <f>IF(SUM('A5.3'!Q66:V66)=6,'A5.3'!E66,"")</f>
        <v/>
      </c>
      <c r="H53" t="str">
        <f>IF(SUM('A5.3'!Q66:V66)=6,'A5.3'!F66,"")</f>
        <v/>
      </c>
      <c r="I53" t="str">
        <f>IF(SUM('A5.3'!Q66:V66)=6,'A5.3'!G66,"")</f>
        <v/>
      </c>
      <c r="J53" t="str">
        <f>IF(SUM('A5.3'!Q66:V66)=6,'A5.3'!H66,"")</f>
        <v/>
      </c>
    </row>
    <row r="54" spans="1:10" x14ac:dyDescent="0.25">
      <c r="A54" t="str">
        <f>IF(SUM('A5.3'!Q67:V67)=6,'Angaben KH-Standort'!$D$26,"")</f>
        <v/>
      </c>
      <c r="B54" t="str">
        <f>IF(SUM('A5.3'!Q67:V67)=6,'Angaben KH-Standort'!$D$27,"")</f>
        <v/>
      </c>
      <c r="C54" t="str">
        <f>IF(SUM('A5.3'!Q67:V67)=6,'Angaben KH-Standort'!$D$13,"")</f>
        <v/>
      </c>
      <c r="D54" t="str">
        <f>IF(SUM('A5.3'!Q67:V67)=6,'A1'!$F$15,"")</f>
        <v/>
      </c>
      <c r="E54" t="str">
        <f>IF(SUM('A5.3'!Q67:V67)=6,'A5.3'!C67,"")</f>
        <v/>
      </c>
      <c r="F54" t="str">
        <f>IF(SUM('A5.3'!Q67:V67)=6,'A5.3'!D67,"")</f>
        <v/>
      </c>
      <c r="G54" t="str">
        <f>IF(SUM('A5.3'!Q67:V67)=6,'A5.3'!E67,"")</f>
        <v/>
      </c>
      <c r="H54" t="str">
        <f>IF(SUM('A5.3'!Q67:V67)=6,'A5.3'!F67,"")</f>
        <v/>
      </c>
      <c r="I54" t="str">
        <f>IF(SUM('A5.3'!Q67:V67)=6,'A5.3'!G67,"")</f>
        <v/>
      </c>
      <c r="J54" t="str">
        <f>IF(SUM('A5.3'!Q67:V67)=6,'A5.3'!H67,"")</f>
        <v/>
      </c>
    </row>
    <row r="55" spans="1:10" x14ac:dyDescent="0.25">
      <c r="A55" t="str">
        <f>IF(SUM('A5.3'!Q68:V68)=6,'Angaben KH-Standort'!$D$26,"")</f>
        <v/>
      </c>
      <c r="B55" t="str">
        <f>IF(SUM('A5.3'!Q68:V68)=6,'Angaben KH-Standort'!$D$27,"")</f>
        <v/>
      </c>
      <c r="C55" t="str">
        <f>IF(SUM('A5.3'!Q68:V68)=6,'Angaben KH-Standort'!$D$13,"")</f>
        <v/>
      </c>
      <c r="D55" t="str">
        <f>IF(SUM('A5.3'!Q68:V68)=6,'A1'!$F$15,"")</f>
        <v/>
      </c>
      <c r="E55" t="str">
        <f>IF(SUM('A5.3'!Q68:V68)=6,'A5.3'!C68,"")</f>
        <v/>
      </c>
      <c r="F55" t="str">
        <f>IF(SUM('A5.3'!Q68:V68)=6,'A5.3'!D68,"")</f>
        <v/>
      </c>
      <c r="G55" t="str">
        <f>IF(SUM('A5.3'!Q68:V68)=6,'A5.3'!E68,"")</f>
        <v/>
      </c>
      <c r="H55" t="str">
        <f>IF(SUM('A5.3'!Q68:V68)=6,'A5.3'!F68,"")</f>
        <v/>
      </c>
      <c r="I55" t="str">
        <f>IF(SUM('A5.3'!Q68:V68)=6,'A5.3'!G68,"")</f>
        <v/>
      </c>
      <c r="J55" t="str">
        <f>IF(SUM('A5.3'!Q68:V68)=6,'A5.3'!H68,"")</f>
        <v/>
      </c>
    </row>
    <row r="56" spans="1:10" x14ac:dyDescent="0.25">
      <c r="A56" t="str">
        <f>IF(SUM('A5.3'!Q69:V69)=6,'Angaben KH-Standort'!$D$26,"")</f>
        <v/>
      </c>
      <c r="B56" t="str">
        <f>IF(SUM('A5.3'!Q69:V69)=6,'Angaben KH-Standort'!$D$27,"")</f>
        <v/>
      </c>
      <c r="C56" t="str">
        <f>IF(SUM('A5.3'!Q69:V69)=6,'Angaben KH-Standort'!$D$13,"")</f>
        <v/>
      </c>
      <c r="D56" t="str">
        <f>IF(SUM('A5.3'!Q69:V69)=6,'A1'!$F$15,"")</f>
        <v/>
      </c>
      <c r="E56" t="str">
        <f>IF(SUM('A5.3'!Q69:V69)=6,'A5.3'!C69,"")</f>
        <v/>
      </c>
      <c r="F56" t="str">
        <f>IF(SUM('A5.3'!Q69:V69)=6,'A5.3'!D69,"")</f>
        <v/>
      </c>
      <c r="G56" t="str">
        <f>IF(SUM('A5.3'!Q69:V69)=6,'A5.3'!E69,"")</f>
        <v/>
      </c>
      <c r="H56" t="str">
        <f>IF(SUM('A5.3'!Q69:V69)=6,'A5.3'!F69,"")</f>
        <v/>
      </c>
      <c r="I56" t="str">
        <f>IF(SUM('A5.3'!Q69:V69)=6,'A5.3'!G69,"")</f>
        <v/>
      </c>
      <c r="J56" t="str">
        <f>IF(SUM('A5.3'!Q69:V69)=6,'A5.3'!H69,"")</f>
        <v/>
      </c>
    </row>
    <row r="57" spans="1:10" x14ac:dyDescent="0.25">
      <c r="A57" t="str">
        <f>IF(SUM('A5.3'!Q70:V70)=6,'Angaben KH-Standort'!$D$26,"")</f>
        <v/>
      </c>
      <c r="B57" t="str">
        <f>IF(SUM('A5.3'!Q70:V70)=6,'Angaben KH-Standort'!$D$27,"")</f>
        <v/>
      </c>
      <c r="C57" t="str">
        <f>IF(SUM('A5.3'!Q70:V70)=6,'Angaben KH-Standort'!$D$13,"")</f>
        <v/>
      </c>
      <c r="D57" t="str">
        <f>IF(SUM('A5.3'!Q70:V70)=6,'A1'!$F$15,"")</f>
        <v/>
      </c>
      <c r="E57" t="str">
        <f>IF(SUM('A5.3'!Q70:V70)=6,'A5.3'!C70,"")</f>
        <v/>
      </c>
      <c r="F57" t="str">
        <f>IF(SUM('A5.3'!Q70:V70)=6,'A5.3'!D70,"")</f>
        <v/>
      </c>
      <c r="G57" t="str">
        <f>IF(SUM('A5.3'!Q70:V70)=6,'A5.3'!E70,"")</f>
        <v/>
      </c>
      <c r="H57" t="str">
        <f>IF(SUM('A5.3'!Q70:V70)=6,'A5.3'!F70,"")</f>
        <v/>
      </c>
      <c r="I57" t="str">
        <f>IF(SUM('A5.3'!Q70:V70)=6,'A5.3'!G70,"")</f>
        <v/>
      </c>
      <c r="J57" t="str">
        <f>IF(SUM('A5.3'!Q70:V70)=6,'A5.3'!H70,"")</f>
        <v/>
      </c>
    </row>
    <row r="58" spans="1:10" x14ac:dyDescent="0.25">
      <c r="A58" t="str">
        <f>IF(SUM('A5.3'!Q71:V71)=6,'Angaben KH-Standort'!$D$26,"")</f>
        <v/>
      </c>
      <c r="B58" t="str">
        <f>IF(SUM('A5.3'!Q71:V71)=6,'Angaben KH-Standort'!$D$27,"")</f>
        <v/>
      </c>
      <c r="C58" t="str">
        <f>IF(SUM('A5.3'!Q71:V71)=6,'Angaben KH-Standort'!$D$13,"")</f>
        <v/>
      </c>
      <c r="D58" t="str">
        <f>IF(SUM('A5.3'!Q71:V71)=6,'A1'!$F$15,"")</f>
        <v/>
      </c>
      <c r="E58" t="str">
        <f>IF(SUM('A5.3'!Q71:V71)=6,'A5.3'!C71,"")</f>
        <v/>
      </c>
      <c r="F58" t="str">
        <f>IF(SUM('A5.3'!Q71:V71)=6,'A5.3'!D71,"")</f>
        <v/>
      </c>
      <c r="G58" t="str">
        <f>IF(SUM('A5.3'!Q71:V71)=6,'A5.3'!E71,"")</f>
        <v/>
      </c>
      <c r="H58" t="str">
        <f>IF(SUM('A5.3'!Q71:V71)=6,'A5.3'!F71,"")</f>
        <v/>
      </c>
      <c r="I58" t="str">
        <f>IF(SUM('A5.3'!Q71:V71)=6,'A5.3'!G71,"")</f>
        <v/>
      </c>
      <c r="J58" t="str">
        <f>IF(SUM('A5.3'!Q71:V71)=6,'A5.3'!H71,"")</f>
        <v/>
      </c>
    </row>
    <row r="59" spans="1:10" x14ac:dyDescent="0.25">
      <c r="A59" t="str">
        <f>IF(SUM('A5.3'!Q72:V72)=6,'Angaben KH-Standort'!$D$26,"")</f>
        <v/>
      </c>
      <c r="B59" t="str">
        <f>IF(SUM('A5.3'!Q72:V72)=6,'Angaben KH-Standort'!$D$27,"")</f>
        <v/>
      </c>
      <c r="C59" t="str">
        <f>IF(SUM('A5.3'!Q72:V72)=6,'Angaben KH-Standort'!$D$13,"")</f>
        <v/>
      </c>
      <c r="D59" t="str">
        <f>IF(SUM('A5.3'!Q72:V72)=6,'A1'!$F$15,"")</f>
        <v/>
      </c>
      <c r="E59" t="str">
        <f>IF(SUM('A5.3'!Q72:V72)=6,'A5.3'!C72,"")</f>
        <v/>
      </c>
      <c r="F59" t="str">
        <f>IF(SUM('A5.3'!Q72:V72)=6,'A5.3'!D72,"")</f>
        <v/>
      </c>
      <c r="G59" t="str">
        <f>IF(SUM('A5.3'!Q72:V72)=6,'A5.3'!E72,"")</f>
        <v/>
      </c>
      <c r="H59" t="str">
        <f>IF(SUM('A5.3'!Q72:V72)=6,'A5.3'!F72,"")</f>
        <v/>
      </c>
      <c r="I59" t="str">
        <f>IF(SUM('A5.3'!Q72:V72)=6,'A5.3'!G72,"")</f>
        <v/>
      </c>
      <c r="J59" t="str">
        <f>IF(SUM('A5.3'!Q72:V72)=6,'A5.3'!H72,"")</f>
        <v/>
      </c>
    </row>
    <row r="60" spans="1:10" x14ac:dyDescent="0.25">
      <c r="A60" t="str">
        <f>IF(SUM('A5.3'!Q73:V73)=6,'Angaben KH-Standort'!$D$26,"")</f>
        <v/>
      </c>
      <c r="B60" t="str">
        <f>IF(SUM('A5.3'!Q73:V73)=6,'Angaben KH-Standort'!$D$27,"")</f>
        <v/>
      </c>
      <c r="C60" t="str">
        <f>IF(SUM('A5.3'!Q73:V73)=6,'Angaben KH-Standort'!$D$13,"")</f>
        <v/>
      </c>
      <c r="D60" t="str">
        <f>IF(SUM('A5.3'!Q73:V73)=6,'A1'!$F$15,"")</f>
        <v/>
      </c>
      <c r="E60" t="str">
        <f>IF(SUM('A5.3'!Q73:V73)=6,'A5.3'!C73,"")</f>
        <v/>
      </c>
      <c r="F60" t="str">
        <f>IF(SUM('A5.3'!Q73:V73)=6,'A5.3'!D73,"")</f>
        <v/>
      </c>
      <c r="G60" t="str">
        <f>IF(SUM('A5.3'!Q73:V73)=6,'A5.3'!E73,"")</f>
        <v/>
      </c>
      <c r="H60" t="str">
        <f>IF(SUM('A5.3'!Q73:V73)=6,'A5.3'!F73,"")</f>
        <v/>
      </c>
      <c r="I60" t="str">
        <f>IF(SUM('A5.3'!Q73:V73)=6,'A5.3'!G73,"")</f>
        <v/>
      </c>
      <c r="J60" t="str">
        <f>IF(SUM('A5.3'!Q73:V73)=6,'A5.3'!H73,"")</f>
        <v/>
      </c>
    </row>
    <row r="61" spans="1:10" x14ac:dyDescent="0.25">
      <c r="A61" t="str">
        <f>IF(SUM('A5.3'!Q74:V74)=6,'Angaben KH-Standort'!$D$26,"")</f>
        <v/>
      </c>
      <c r="B61" t="str">
        <f>IF(SUM('A5.3'!Q74:V74)=6,'Angaben KH-Standort'!$D$27,"")</f>
        <v/>
      </c>
      <c r="C61" t="str">
        <f>IF(SUM('A5.3'!Q74:V74)=6,'Angaben KH-Standort'!$D$13,"")</f>
        <v/>
      </c>
      <c r="D61" t="str">
        <f>IF(SUM('A5.3'!Q74:V74)=6,'A1'!$F$15,"")</f>
        <v/>
      </c>
      <c r="E61" t="str">
        <f>IF(SUM('A5.3'!Q74:V74)=6,'A5.3'!C74,"")</f>
        <v/>
      </c>
      <c r="F61" t="str">
        <f>IF(SUM('A5.3'!Q74:V74)=6,'A5.3'!D74,"")</f>
        <v/>
      </c>
      <c r="G61" t="str">
        <f>IF(SUM('A5.3'!Q74:V74)=6,'A5.3'!E74,"")</f>
        <v/>
      </c>
      <c r="H61" t="str">
        <f>IF(SUM('A5.3'!Q74:V74)=6,'A5.3'!F74,"")</f>
        <v/>
      </c>
      <c r="I61" t="str">
        <f>IF(SUM('A5.3'!Q74:V74)=6,'A5.3'!G74,"")</f>
        <v/>
      </c>
      <c r="J61" t="str">
        <f>IF(SUM('A5.3'!Q74:V74)=6,'A5.3'!H74,"")</f>
        <v/>
      </c>
    </row>
    <row r="62" spans="1:10" x14ac:dyDescent="0.25">
      <c r="A62" t="str">
        <f>IF(SUM('A5.3'!Q75:V75)=6,'Angaben KH-Standort'!$D$26,"")</f>
        <v/>
      </c>
      <c r="B62" t="str">
        <f>IF(SUM('A5.3'!Q75:V75)=6,'Angaben KH-Standort'!$D$27,"")</f>
        <v/>
      </c>
      <c r="C62" t="str">
        <f>IF(SUM('A5.3'!Q75:V75)=6,'Angaben KH-Standort'!$D$13,"")</f>
        <v/>
      </c>
      <c r="D62" t="str">
        <f>IF(SUM('A5.3'!Q75:V75)=6,'A1'!$F$15,"")</f>
        <v/>
      </c>
      <c r="E62" t="str">
        <f>IF(SUM('A5.3'!Q75:V75)=6,'A5.3'!C75,"")</f>
        <v/>
      </c>
      <c r="F62" t="str">
        <f>IF(SUM('A5.3'!Q75:V75)=6,'A5.3'!D75,"")</f>
        <v/>
      </c>
      <c r="G62" t="str">
        <f>IF(SUM('A5.3'!Q75:V75)=6,'A5.3'!E75,"")</f>
        <v/>
      </c>
      <c r="H62" t="str">
        <f>IF(SUM('A5.3'!Q75:V75)=6,'A5.3'!F75,"")</f>
        <v/>
      </c>
      <c r="I62" t="str">
        <f>IF(SUM('A5.3'!Q75:V75)=6,'A5.3'!G75,"")</f>
        <v/>
      </c>
      <c r="J62" t="str">
        <f>IF(SUM('A5.3'!Q75:V75)=6,'A5.3'!H75,"")</f>
        <v/>
      </c>
    </row>
    <row r="63" spans="1:10" x14ac:dyDescent="0.25">
      <c r="A63" t="str">
        <f>IF(SUM('A5.3'!Q76:V76)=6,'Angaben KH-Standort'!$D$26,"")</f>
        <v/>
      </c>
      <c r="B63" t="str">
        <f>IF(SUM('A5.3'!Q76:V76)=6,'Angaben KH-Standort'!$D$27,"")</f>
        <v/>
      </c>
      <c r="C63" t="str">
        <f>IF(SUM('A5.3'!Q76:V76)=6,'Angaben KH-Standort'!$D$13,"")</f>
        <v/>
      </c>
      <c r="D63" t="str">
        <f>IF(SUM('A5.3'!Q76:V76)=6,'A1'!$F$15,"")</f>
        <v/>
      </c>
      <c r="E63" t="str">
        <f>IF(SUM('A5.3'!Q76:V76)=6,'A5.3'!C76,"")</f>
        <v/>
      </c>
      <c r="F63" t="str">
        <f>IF(SUM('A5.3'!Q76:V76)=6,'A5.3'!D76,"")</f>
        <v/>
      </c>
      <c r="G63" t="str">
        <f>IF(SUM('A5.3'!Q76:V76)=6,'A5.3'!E76,"")</f>
        <v/>
      </c>
      <c r="H63" t="str">
        <f>IF(SUM('A5.3'!Q76:V76)=6,'A5.3'!F76,"")</f>
        <v/>
      </c>
      <c r="I63" t="str">
        <f>IF(SUM('A5.3'!Q76:V76)=6,'A5.3'!G76,"")</f>
        <v/>
      </c>
      <c r="J63" t="str">
        <f>IF(SUM('A5.3'!Q76:V76)=6,'A5.3'!H76,"")</f>
        <v/>
      </c>
    </row>
    <row r="64" spans="1:10" x14ac:dyDescent="0.25">
      <c r="A64" t="str">
        <f>IF(SUM('A5.3'!Q77:V77)=6,'Angaben KH-Standort'!$D$26,"")</f>
        <v/>
      </c>
      <c r="B64" t="str">
        <f>IF(SUM('A5.3'!Q77:V77)=6,'Angaben KH-Standort'!$D$27,"")</f>
        <v/>
      </c>
      <c r="C64" t="str">
        <f>IF(SUM('A5.3'!Q77:V77)=6,'Angaben KH-Standort'!$D$13,"")</f>
        <v/>
      </c>
      <c r="D64" t="str">
        <f>IF(SUM('A5.3'!Q77:V77)=6,'A1'!$F$15,"")</f>
        <v/>
      </c>
      <c r="E64" t="str">
        <f>IF(SUM('A5.3'!Q77:V77)=6,'A5.3'!C77,"")</f>
        <v/>
      </c>
      <c r="F64" t="str">
        <f>IF(SUM('A5.3'!Q77:V77)=6,'A5.3'!D77,"")</f>
        <v/>
      </c>
      <c r="G64" t="str">
        <f>IF(SUM('A5.3'!Q77:V77)=6,'A5.3'!E77,"")</f>
        <v/>
      </c>
      <c r="H64" t="str">
        <f>IF(SUM('A5.3'!Q77:V77)=6,'A5.3'!F77,"")</f>
        <v/>
      </c>
      <c r="I64" t="str">
        <f>IF(SUM('A5.3'!Q77:V77)=6,'A5.3'!G77,"")</f>
        <v/>
      </c>
      <c r="J64" t="str">
        <f>IF(SUM('A5.3'!Q77:V77)=6,'A5.3'!H77,"")</f>
        <v/>
      </c>
    </row>
    <row r="65" spans="1:10" x14ac:dyDescent="0.25">
      <c r="A65" t="str">
        <f>IF(SUM('A5.3'!Q78:V78)=6,'Angaben KH-Standort'!$D$26,"")</f>
        <v/>
      </c>
      <c r="B65" t="str">
        <f>IF(SUM('A5.3'!Q78:V78)=6,'Angaben KH-Standort'!$D$27,"")</f>
        <v/>
      </c>
      <c r="C65" t="str">
        <f>IF(SUM('A5.3'!Q78:V78)=6,'Angaben KH-Standort'!$D$13,"")</f>
        <v/>
      </c>
      <c r="D65" t="str">
        <f>IF(SUM('A5.3'!Q78:V78)=6,'A1'!$F$15,"")</f>
        <v/>
      </c>
      <c r="E65" t="str">
        <f>IF(SUM('A5.3'!Q78:V78)=6,'A5.3'!C78,"")</f>
        <v/>
      </c>
      <c r="F65" t="str">
        <f>IF(SUM('A5.3'!Q78:V78)=6,'A5.3'!D78,"")</f>
        <v/>
      </c>
      <c r="G65" t="str">
        <f>IF(SUM('A5.3'!Q78:V78)=6,'A5.3'!E78,"")</f>
        <v/>
      </c>
      <c r="H65" t="str">
        <f>IF(SUM('A5.3'!Q78:V78)=6,'A5.3'!F78,"")</f>
        <v/>
      </c>
      <c r="I65" t="str">
        <f>IF(SUM('A5.3'!Q78:V78)=6,'A5.3'!G78,"")</f>
        <v/>
      </c>
      <c r="J65" t="str">
        <f>IF(SUM('A5.3'!Q78:V78)=6,'A5.3'!H78,"")</f>
        <v/>
      </c>
    </row>
    <row r="66" spans="1:10" x14ac:dyDescent="0.25">
      <c r="A66" t="str">
        <f>IF(SUM('A5.3'!Q79:V79)=6,'Angaben KH-Standort'!$D$26,"")</f>
        <v/>
      </c>
      <c r="B66" t="str">
        <f>IF(SUM('A5.3'!Q79:V79)=6,'Angaben KH-Standort'!$D$27,"")</f>
        <v/>
      </c>
      <c r="C66" t="str">
        <f>IF(SUM('A5.3'!Q79:V79)=6,'Angaben KH-Standort'!$D$13,"")</f>
        <v/>
      </c>
      <c r="D66" t="str">
        <f>IF(SUM('A5.3'!Q79:V79)=6,'A1'!$F$15,"")</f>
        <v/>
      </c>
      <c r="E66" t="str">
        <f>IF(SUM('A5.3'!Q79:V79)=6,'A5.3'!C79,"")</f>
        <v/>
      </c>
      <c r="F66" t="str">
        <f>IF(SUM('A5.3'!Q79:V79)=6,'A5.3'!D79,"")</f>
        <v/>
      </c>
      <c r="G66" t="str">
        <f>IF(SUM('A5.3'!Q79:V79)=6,'A5.3'!E79,"")</f>
        <v/>
      </c>
      <c r="H66" t="str">
        <f>IF(SUM('A5.3'!Q79:V79)=6,'A5.3'!F79,"")</f>
        <v/>
      </c>
      <c r="I66" t="str">
        <f>IF(SUM('A5.3'!Q79:V79)=6,'A5.3'!G79,"")</f>
        <v/>
      </c>
      <c r="J66" t="str">
        <f>IF(SUM('A5.3'!Q79:V79)=6,'A5.3'!H79,"")</f>
        <v/>
      </c>
    </row>
    <row r="67" spans="1:10" x14ac:dyDescent="0.25">
      <c r="A67" t="str">
        <f>IF(SUM('A5.3'!Q80:V80)=6,'Angaben KH-Standort'!$D$26,"")</f>
        <v/>
      </c>
      <c r="B67" t="str">
        <f>IF(SUM('A5.3'!Q80:V80)=6,'Angaben KH-Standort'!$D$27,"")</f>
        <v/>
      </c>
      <c r="C67" t="str">
        <f>IF(SUM('A5.3'!Q80:V80)=6,'Angaben KH-Standort'!$D$13,"")</f>
        <v/>
      </c>
      <c r="D67" t="str">
        <f>IF(SUM('A5.3'!Q80:V80)=6,'A1'!$F$15,"")</f>
        <v/>
      </c>
      <c r="E67" t="str">
        <f>IF(SUM('A5.3'!Q80:V80)=6,'A5.3'!C80,"")</f>
        <v/>
      </c>
      <c r="F67" t="str">
        <f>IF(SUM('A5.3'!Q80:V80)=6,'A5.3'!D80,"")</f>
        <v/>
      </c>
      <c r="G67" t="str">
        <f>IF(SUM('A5.3'!Q80:V80)=6,'A5.3'!E80,"")</f>
        <v/>
      </c>
      <c r="H67" t="str">
        <f>IF(SUM('A5.3'!Q80:V80)=6,'A5.3'!F80,"")</f>
        <v/>
      </c>
      <c r="I67" t="str">
        <f>IF(SUM('A5.3'!Q80:V80)=6,'A5.3'!G80,"")</f>
        <v/>
      </c>
      <c r="J67" t="str">
        <f>IF(SUM('A5.3'!Q80:V80)=6,'A5.3'!H80,"")</f>
        <v/>
      </c>
    </row>
    <row r="68" spans="1:10" x14ac:dyDescent="0.25">
      <c r="A68" t="str">
        <f>IF(SUM('A5.3'!Q81:V81)=6,'Angaben KH-Standort'!$D$26,"")</f>
        <v/>
      </c>
      <c r="B68" t="str">
        <f>IF(SUM('A5.3'!Q81:V81)=6,'Angaben KH-Standort'!$D$27,"")</f>
        <v/>
      </c>
      <c r="C68" t="str">
        <f>IF(SUM('A5.3'!Q81:V81)=6,'Angaben KH-Standort'!$D$13,"")</f>
        <v/>
      </c>
      <c r="D68" t="str">
        <f>IF(SUM('A5.3'!Q81:V81)=6,'A1'!$F$15,"")</f>
        <v/>
      </c>
      <c r="E68" t="str">
        <f>IF(SUM('A5.3'!Q81:V81)=6,'A5.3'!C81,"")</f>
        <v/>
      </c>
      <c r="F68" t="str">
        <f>IF(SUM('A5.3'!Q81:V81)=6,'A5.3'!D81,"")</f>
        <v/>
      </c>
      <c r="G68" t="str">
        <f>IF(SUM('A5.3'!Q81:V81)=6,'A5.3'!E81,"")</f>
        <v/>
      </c>
      <c r="H68" t="str">
        <f>IF(SUM('A5.3'!Q81:V81)=6,'A5.3'!F81,"")</f>
        <v/>
      </c>
      <c r="I68" t="str">
        <f>IF(SUM('A5.3'!Q81:V81)=6,'A5.3'!G81,"")</f>
        <v/>
      </c>
      <c r="J68" t="str">
        <f>IF(SUM('A5.3'!Q81:V81)=6,'A5.3'!H81,"")</f>
        <v/>
      </c>
    </row>
    <row r="69" spans="1:10" x14ac:dyDescent="0.25">
      <c r="A69" t="str">
        <f>IF(SUM('A5.3'!Q82:V82)=6,'Angaben KH-Standort'!$D$26,"")</f>
        <v/>
      </c>
      <c r="B69" t="str">
        <f>IF(SUM('A5.3'!Q82:V82)=6,'Angaben KH-Standort'!$D$27,"")</f>
        <v/>
      </c>
      <c r="C69" t="str">
        <f>IF(SUM('A5.3'!Q82:V82)=6,'Angaben KH-Standort'!$D$13,"")</f>
        <v/>
      </c>
      <c r="D69" t="str">
        <f>IF(SUM('A5.3'!Q82:V82)=6,'A1'!$F$15,"")</f>
        <v/>
      </c>
      <c r="E69" t="str">
        <f>IF(SUM('A5.3'!Q82:V82)=6,'A5.3'!C82,"")</f>
        <v/>
      </c>
      <c r="F69" t="str">
        <f>IF(SUM('A5.3'!Q82:V82)=6,'A5.3'!D82,"")</f>
        <v/>
      </c>
      <c r="G69" t="str">
        <f>IF(SUM('A5.3'!Q82:V82)=6,'A5.3'!E82,"")</f>
        <v/>
      </c>
      <c r="H69" t="str">
        <f>IF(SUM('A5.3'!Q82:V82)=6,'A5.3'!F82,"")</f>
        <v/>
      </c>
      <c r="I69" t="str">
        <f>IF(SUM('A5.3'!Q82:V82)=6,'A5.3'!G82,"")</f>
        <v/>
      </c>
      <c r="J69" t="str">
        <f>IF(SUM('A5.3'!Q82:V82)=6,'A5.3'!H82,"")</f>
        <v/>
      </c>
    </row>
    <row r="70" spans="1:10" x14ac:dyDescent="0.25">
      <c r="A70" t="str">
        <f>IF(SUM('A5.3'!Q83:V83)=6,'Angaben KH-Standort'!$D$26,"")</f>
        <v/>
      </c>
      <c r="B70" t="str">
        <f>IF(SUM('A5.3'!Q83:V83)=6,'Angaben KH-Standort'!$D$27,"")</f>
        <v/>
      </c>
      <c r="C70" t="str">
        <f>IF(SUM('A5.3'!Q83:V83)=6,'Angaben KH-Standort'!$D$13,"")</f>
        <v/>
      </c>
      <c r="D70" t="str">
        <f>IF(SUM('A5.3'!Q83:V83)=6,'A1'!$F$15,"")</f>
        <v/>
      </c>
      <c r="E70" t="str">
        <f>IF(SUM('A5.3'!Q83:V83)=6,'A5.3'!C83,"")</f>
        <v/>
      </c>
      <c r="F70" t="str">
        <f>IF(SUM('A5.3'!Q83:V83)=6,'A5.3'!D83,"")</f>
        <v/>
      </c>
      <c r="G70" t="str">
        <f>IF(SUM('A5.3'!Q83:V83)=6,'A5.3'!E83,"")</f>
        <v/>
      </c>
      <c r="H70" t="str">
        <f>IF(SUM('A5.3'!Q83:V83)=6,'A5.3'!F83,"")</f>
        <v/>
      </c>
      <c r="I70" t="str">
        <f>IF(SUM('A5.3'!Q83:V83)=6,'A5.3'!G83,"")</f>
        <v/>
      </c>
      <c r="J70" t="str">
        <f>IF(SUM('A5.3'!Q83:V83)=6,'A5.3'!H83,"")</f>
        <v/>
      </c>
    </row>
    <row r="71" spans="1:10" x14ac:dyDescent="0.25">
      <c r="A71" t="str">
        <f>IF(SUM('A5.3'!Q84:V84)=6,'Angaben KH-Standort'!$D$26,"")</f>
        <v/>
      </c>
      <c r="B71" t="str">
        <f>IF(SUM('A5.3'!Q84:V84)=6,'Angaben KH-Standort'!$D$27,"")</f>
        <v/>
      </c>
      <c r="C71" t="str">
        <f>IF(SUM('A5.3'!Q84:V84)=6,'Angaben KH-Standort'!$D$13,"")</f>
        <v/>
      </c>
      <c r="D71" t="str">
        <f>IF(SUM('A5.3'!Q84:V84)=6,'A1'!$F$15,"")</f>
        <v/>
      </c>
      <c r="E71" t="str">
        <f>IF(SUM('A5.3'!Q84:V84)=6,'A5.3'!C84,"")</f>
        <v/>
      </c>
      <c r="F71" t="str">
        <f>IF(SUM('A5.3'!Q84:V84)=6,'A5.3'!D84,"")</f>
        <v/>
      </c>
      <c r="G71" t="str">
        <f>IF(SUM('A5.3'!Q84:V84)=6,'A5.3'!E84,"")</f>
        <v/>
      </c>
      <c r="H71" t="str">
        <f>IF(SUM('A5.3'!Q84:V84)=6,'A5.3'!F84,"")</f>
        <v/>
      </c>
      <c r="I71" t="str">
        <f>IF(SUM('A5.3'!Q84:V84)=6,'A5.3'!G84,"")</f>
        <v/>
      </c>
      <c r="J71" t="str">
        <f>IF(SUM('A5.3'!Q84:V84)=6,'A5.3'!H84,"")</f>
        <v/>
      </c>
    </row>
    <row r="72" spans="1:10" x14ac:dyDescent="0.25">
      <c r="A72" t="str">
        <f>IF(SUM('A5.3'!Q85:V85)=6,'Angaben KH-Standort'!$D$26,"")</f>
        <v/>
      </c>
      <c r="B72" t="str">
        <f>IF(SUM('A5.3'!Q85:V85)=6,'Angaben KH-Standort'!$D$27,"")</f>
        <v/>
      </c>
      <c r="C72" t="str">
        <f>IF(SUM('A5.3'!Q85:V85)=6,'Angaben KH-Standort'!$D$13,"")</f>
        <v/>
      </c>
      <c r="D72" t="str">
        <f>IF(SUM('A5.3'!Q85:V85)=6,'A1'!$F$15,"")</f>
        <v/>
      </c>
      <c r="E72" t="str">
        <f>IF(SUM('A5.3'!Q85:V85)=6,'A5.3'!C85,"")</f>
        <v/>
      </c>
      <c r="F72" t="str">
        <f>IF(SUM('A5.3'!Q85:V85)=6,'A5.3'!D85,"")</f>
        <v/>
      </c>
      <c r="G72" t="str">
        <f>IF(SUM('A5.3'!Q85:V85)=6,'A5.3'!E85,"")</f>
        <v/>
      </c>
      <c r="H72" t="str">
        <f>IF(SUM('A5.3'!Q85:V85)=6,'A5.3'!F85,"")</f>
        <v/>
      </c>
      <c r="I72" t="str">
        <f>IF(SUM('A5.3'!Q85:V85)=6,'A5.3'!G85,"")</f>
        <v/>
      </c>
      <c r="J72" t="str">
        <f>IF(SUM('A5.3'!Q85:V85)=6,'A5.3'!H85,"")</f>
        <v/>
      </c>
    </row>
    <row r="73" spans="1:10" x14ac:dyDescent="0.25">
      <c r="A73" t="str">
        <f>IF(SUM('A5.3'!Q86:V86)=6,'Angaben KH-Standort'!$D$26,"")</f>
        <v/>
      </c>
      <c r="B73" t="str">
        <f>IF(SUM('A5.3'!Q86:V86)=6,'Angaben KH-Standort'!$D$27,"")</f>
        <v/>
      </c>
      <c r="C73" t="str">
        <f>IF(SUM('A5.3'!Q86:V86)=6,'Angaben KH-Standort'!$D$13,"")</f>
        <v/>
      </c>
      <c r="D73" t="str">
        <f>IF(SUM('A5.3'!Q86:V86)=6,'A1'!$F$15,"")</f>
        <v/>
      </c>
      <c r="E73" t="str">
        <f>IF(SUM('A5.3'!Q86:V86)=6,'A5.3'!C86,"")</f>
        <v/>
      </c>
      <c r="F73" t="str">
        <f>IF(SUM('A5.3'!Q86:V86)=6,'A5.3'!D86,"")</f>
        <v/>
      </c>
      <c r="G73" t="str">
        <f>IF(SUM('A5.3'!Q86:V86)=6,'A5.3'!E86,"")</f>
        <v/>
      </c>
      <c r="H73" t="str">
        <f>IF(SUM('A5.3'!Q86:V86)=6,'A5.3'!F86,"")</f>
        <v/>
      </c>
      <c r="I73" t="str">
        <f>IF(SUM('A5.3'!Q86:V86)=6,'A5.3'!G86,"")</f>
        <v/>
      </c>
      <c r="J73" t="str">
        <f>IF(SUM('A5.3'!Q86:V86)=6,'A5.3'!H86,"")</f>
        <v/>
      </c>
    </row>
    <row r="74" spans="1:10" x14ac:dyDescent="0.25">
      <c r="A74" t="str">
        <f>IF(SUM('A5.3'!Q87:V87)=6,'Angaben KH-Standort'!$D$26,"")</f>
        <v/>
      </c>
      <c r="B74" t="str">
        <f>IF(SUM('A5.3'!Q87:V87)=6,'Angaben KH-Standort'!$D$27,"")</f>
        <v/>
      </c>
      <c r="C74" t="str">
        <f>IF(SUM('A5.3'!Q87:V87)=6,'Angaben KH-Standort'!$D$13,"")</f>
        <v/>
      </c>
      <c r="D74" t="str">
        <f>IF(SUM('A5.3'!Q87:V87)=6,'A1'!$F$15,"")</f>
        <v/>
      </c>
      <c r="E74" t="str">
        <f>IF(SUM('A5.3'!Q87:V87)=6,'A5.3'!C87,"")</f>
        <v/>
      </c>
      <c r="F74" t="str">
        <f>IF(SUM('A5.3'!Q87:V87)=6,'A5.3'!D87,"")</f>
        <v/>
      </c>
      <c r="G74" t="str">
        <f>IF(SUM('A5.3'!Q87:V87)=6,'A5.3'!E87,"")</f>
        <v/>
      </c>
      <c r="H74" t="str">
        <f>IF(SUM('A5.3'!Q87:V87)=6,'A5.3'!F87,"")</f>
        <v/>
      </c>
      <c r="I74" t="str">
        <f>IF(SUM('A5.3'!Q87:V87)=6,'A5.3'!G87,"")</f>
        <v/>
      </c>
      <c r="J74" t="str">
        <f>IF(SUM('A5.3'!Q87:V87)=6,'A5.3'!H87,"")</f>
        <v/>
      </c>
    </row>
    <row r="75" spans="1:10" x14ac:dyDescent="0.25">
      <c r="A75" t="str">
        <f>IF(SUM('A5.3'!Q88:V88)=6,'Angaben KH-Standort'!$D$26,"")</f>
        <v/>
      </c>
      <c r="B75" t="str">
        <f>IF(SUM('A5.3'!Q88:V88)=6,'Angaben KH-Standort'!$D$27,"")</f>
        <v/>
      </c>
      <c r="C75" t="str">
        <f>IF(SUM('A5.3'!Q88:V88)=6,'Angaben KH-Standort'!$D$13,"")</f>
        <v/>
      </c>
      <c r="D75" t="str">
        <f>IF(SUM('A5.3'!Q88:V88)=6,'A1'!$F$15,"")</f>
        <v/>
      </c>
      <c r="E75" t="str">
        <f>IF(SUM('A5.3'!Q88:V88)=6,'A5.3'!C88,"")</f>
        <v/>
      </c>
      <c r="F75" t="str">
        <f>IF(SUM('A5.3'!Q88:V88)=6,'A5.3'!D88,"")</f>
        <v/>
      </c>
      <c r="G75" t="str">
        <f>IF(SUM('A5.3'!Q88:V88)=6,'A5.3'!E88,"")</f>
        <v/>
      </c>
      <c r="H75" t="str">
        <f>IF(SUM('A5.3'!Q88:V88)=6,'A5.3'!F88,"")</f>
        <v/>
      </c>
      <c r="I75" t="str">
        <f>IF(SUM('A5.3'!Q88:V88)=6,'A5.3'!G88,"")</f>
        <v/>
      </c>
      <c r="J75" t="str">
        <f>IF(SUM('A5.3'!Q88:V88)=6,'A5.3'!H88,"")</f>
        <v/>
      </c>
    </row>
    <row r="76" spans="1:10" x14ac:dyDescent="0.25">
      <c r="A76" t="str">
        <f>IF(SUM('A5.3'!Q89:V89)=6,'Angaben KH-Standort'!$D$26,"")</f>
        <v/>
      </c>
      <c r="B76" t="str">
        <f>IF(SUM('A5.3'!Q89:V89)=6,'Angaben KH-Standort'!$D$27,"")</f>
        <v/>
      </c>
      <c r="C76" t="str">
        <f>IF(SUM('A5.3'!Q89:V89)=6,'Angaben KH-Standort'!$D$13,"")</f>
        <v/>
      </c>
      <c r="D76" t="str">
        <f>IF(SUM('A5.3'!Q89:V89)=6,'A1'!$F$15,"")</f>
        <v/>
      </c>
      <c r="E76" t="str">
        <f>IF(SUM('A5.3'!Q89:V89)=6,'A5.3'!C89,"")</f>
        <v/>
      </c>
      <c r="F76" t="str">
        <f>IF(SUM('A5.3'!Q89:V89)=6,'A5.3'!D89,"")</f>
        <v/>
      </c>
      <c r="G76" t="str">
        <f>IF(SUM('A5.3'!Q89:V89)=6,'A5.3'!E89,"")</f>
        <v/>
      </c>
      <c r="H76" t="str">
        <f>IF(SUM('A5.3'!Q89:V89)=6,'A5.3'!F89,"")</f>
        <v/>
      </c>
      <c r="I76" t="str">
        <f>IF(SUM('A5.3'!Q89:V89)=6,'A5.3'!G89,"")</f>
        <v/>
      </c>
      <c r="J76" t="str">
        <f>IF(SUM('A5.3'!Q89:V89)=6,'A5.3'!H89,"")</f>
        <v/>
      </c>
    </row>
    <row r="77" spans="1:10" x14ac:dyDescent="0.25">
      <c r="A77" t="str">
        <f>IF(SUM('A5.3'!Q90:V90)=6,'Angaben KH-Standort'!$D$26,"")</f>
        <v/>
      </c>
      <c r="B77" t="str">
        <f>IF(SUM('A5.3'!Q90:V90)=6,'Angaben KH-Standort'!$D$27,"")</f>
        <v/>
      </c>
      <c r="C77" t="str">
        <f>IF(SUM('A5.3'!Q90:V90)=6,'Angaben KH-Standort'!$D$13,"")</f>
        <v/>
      </c>
      <c r="D77" t="str">
        <f>IF(SUM('A5.3'!Q90:V90)=6,'A1'!$F$15,"")</f>
        <v/>
      </c>
      <c r="E77" t="str">
        <f>IF(SUM('A5.3'!Q90:V90)=6,'A5.3'!C90,"")</f>
        <v/>
      </c>
      <c r="F77" t="str">
        <f>IF(SUM('A5.3'!Q90:V90)=6,'A5.3'!D90,"")</f>
        <v/>
      </c>
      <c r="G77" t="str">
        <f>IF(SUM('A5.3'!Q90:V90)=6,'A5.3'!E90,"")</f>
        <v/>
      </c>
      <c r="H77" t="str">
        <f>IF(SUM('A5.3'!Q90:V90)=6,'A5.3'!F90,"")</f>
        <v/>
      </c>
      <c r="I77" t="str">
        <f>IF(SUM('A5.3'!Q90:V90)=6,'A5.3'!G90,"")</f>
        <v/>
      </c>
      <c r="J77" t="str">
        <f>IF(SUM('A5.3'!Q90:V90)=6,'A5.3'!H90,"")</f>
        <v/>
      </c>
    </row>
    <row r="78" spans="1:10" x14ac:dyDescent="0.25">
      <c r="A78" t="str">
        <f>IF(SUM('A5.3'!Q91:V91)=6,'Angaben KH-Standort'!$D$26,"")</f>
        <v/>
      </c>
      <c r="B78" t="str">
        <f>IF(SUM('A5.3'!Q91:V91)=6,'Angaben KH-Standort'!$D$27,"")</f>
        <v/>
      </c>
      <c r="C78" t="str">
        <f>IF(SUM('A5.3'!Q91:V91)=6,'Angaben KH-Standort'!$D$13,"")</f>
        <v/>
      </c>
      <c r="D78" t="str">
        <f>IF(SUM('A5.3'!Q91:V91)=6,'A1'!$F$15,"")</f>
        <v/>
      </c>
      <c r="E78" t="str">
        <f>IF(SUM('A5.3'!Q91:V91)=6,'A5.3'!C91,"")</f>
        <v/>
      </c>
      <c r="F78" t="str">
        <f>IF(SUM('A5.3'!Q91:V91)=6,'A5.3'!D91,"")</f>
        <v/>
      </c>
      <c r="G78" t="str">
        <f>IF(SUM('A5.3'!Q91:V91)=6,'A5.3'!E91,"")</f>
        <v/>
      </c>
      <c r="H78" t="str">
        <f>IF(SUM('A5.3'!Q91:V91)=6,'A5.3'!F91,"")</f>
        <v/>
      </c>
      <c r="I78" t="str">
        <f>IF(SUM('A5.3'!Q91:V91)=6,'A5.3'!G91,"")</f>
        <v/>
      </c>
      <c r="J78" t="str">
        <f>IF(SUM('A5.3'!Q91:V91)=6,'A5.3'!H91,"")</f>
        <v/>
      </c>
    </row>
    <row r="79" spans="1:10" x14ac:dyDescent="0.25">
      <c r="A79" t="str">
        <f>IF(SUM('A5.3'!Q92:V92)=6,'Angaben KH-Standort'!$D$26,"")</f>
        <v/>
      </c>
      <c r="B79" t="str">
        <f>IF(SUM('A5.3'!Q92:V92)=6,'Angaben KH-Standort'!$D$27,"")</f>
        <v/>
      </c>
      <c r="C79" t="str">
        <f>IF(SUM('A5.3'!Q92:V92)=6,'Angaben KH-Standort'!$D$13,"")</f>
        <v/>
      </c>
      <c r="D79" t="str">
        <f>IF(SUM('A5.3'!Q92:V92)=6,'A1'!$F$15,"")</f>
        <v/>
      </c>
      <c r="E79" t="str">
        <f>IF(SUM('A5.3'!Q92:V92)=6,'A5.3'!C92,"")</f>
        <v/>
      </c>
      <c r="F79" t="str">
        <f>IF(SUM('A5.3'!Q92:V92)=6,'A5.3'!D92,"")</f>
        <v/>
      </c>
      <c r="G79" t="str">
        <f>IF(SUM('A5.3'!Q92:V92)=6,'A5.3'!E92,"")</f>
        <v/>
      </c>
      <c r="H79" t="str">
        <f>IF(SUM('A5.3'!Q92:V92)=6,'A5.3'!F92,"")</f>
        <v/>
      </c>
      <c r="I79" t="str">
        <f>IF(SUM('A5.3'!Q92:V92)=6,'A5.3'!G92,"")</f>
        <v/>
      </c>
      <c r="J79" t="str">
        <f>IF(SUM('A5.3'!Q92:V92)=6,'A5.3'!H92,"")</f>
        <v/>
      </c>
    </row>
    <row r="80" spans="1:10" x14ac:dyDescent="0.25">
      <c r="A80" t="str">
        <f>IF(SUM('A5.3'!Q93:V93)=6,'Angaben KH-Standort'!$D$26,"")</f>
        <v/>
      </c>
      <c r="B80" t="str">
        <f>IF(SUM('A5.3'!Q93:V93)=6,'Angaben KH-Standort'!$D$27,"")</f>
        <v/>
      </c>
      <c r="C80" t="str">
        <f>IF(SUM('A5.3'!Q93:V93)=6,'Angaben KH-Standort'!$D$13,"")</f>
        <v/>
      </c>
      <c r="D80" t="str">
        <f>IF(SUM('A5.3'!Q93:V93)=6,'A1'!$F$15,"")</f>
        <v/>
      </c>
      <c r="E80" t="str">
        <f>IF(SUM('A5.3'!Q93:V93)=6,'A5.3'!C93,"")</f>
        <v/>
      </c>
      <c r="F80" t="str">
        <f>IF(SUM('A5.3'!Q93:V93)=6,'A5.3'!D93,"")</f>
        <v/>
      </c>
      <c r="G80" t="str">
        <f>IF(SUM('A5.3'!Q93:V93)=6,'A5.3'!E93,"")</f>
        <v/>
      </c>
      <c r="H80" t="str">
        <f>IF(SUM('A5.3'!Q93:V93)=6,'A5.3'!F93,"")</f>
        <v/>
      </c>
      <c r="I80" t="str">
        <f>IF(SUM('A5.3'!Q93:V93)=6,'A5.3'!G93,"")</f>
        <v/>
      </c>
      <c r="J80" t="str">
        <f>IF(SUM('A5.3'!Q93:V93)=6,'A5.3'!H93,"")</f>
        <v/>
      </c>
    </row>
    <row r="81" spans="1:10" x14ac:dyDescent="0.25">
      <c r="A81" t="str">
        <f>IF(SUM('A5.3'!Q94:V94)=6,'Angaben KH-Standort'!$D$26,"")</f>
        <v/>
      </c>
      <c r="B81" t="str">
        <f>IF(SUM('A5.3'!Q94:V94)=6,'Angaben KH-Standort'!$D$27,"")</f>
        <v/>
      </c>
      <c r="C81" t="str">
        <f>IF(SUM('A5.3'!Q94:V94)=6,'Angaben KH-Standort'!$D$13,"")</f>
        <v/>
      </c>
      <c r="D81" t="str">
        <f>IF(SUM('A5.3'!Q94:V94)=6,'A1'!$F$15,"")</f>
        <v/>
      </c>
      <c r="E81" t="str">
        <f>IF(SUM('A5.3'!Q94:V94)=6,'A5.3'!C94,"")</f>
        <v/>
      </c>
      <c r="F81" t="str">
        <f>IF(SUM('A5.3'!Q94:V94)=6,'A5.3'!D94,"")</f>
        <v/>
      </c>
      <c r="G81" t="str">
        <f>IF(SUM('A5.3'!Q94:V94)=6,'A5.3'!E94,"")</f>
        <v/>
      </c>
      <c r="H81" t="str">
        <f>IF(SUM('A5.3'!Q94:V94)=6,'A5.3'!F94,"")</f>
        <v/>
      </c>
      <c r="I81" t="str">
        <f>IF(SUM('A5.3'!Q94:V94)=6,'A5.3'!G94,"")</f>
        <v/>
      </c>
      <c r="J81" t="str">
        <f>IF(SUM('A5.3'!Q94:V94)=6,'A5.3'!H94,"")</f>
        <v/>
      </c>
    </row>
    <row r="82" spans="1:10" x14ac:dyDescent="0.25">
      <c r="A82" t="str">
        <f>IF(SUM('A5.3'!Q95:V95)=6,'Angaben KH-Standort'!$D$26,"")</f>
        <v/>
      </c>
      <c r="B82" t="str">
        <f>IF(SUM('A5.3'!Q95:V95)=6,'Angaben KH-Standort'!$D$27,"")</f>
        <v/>
      </c>
      <c r="C82" t="str">
        <f>IF(SUM('A5.3'!Q95:V95)=6,'Angaben KH-Standort'!$D$13,"")</f>
        <v/>
      </c>
      <c r="D82" t="str">
        <f>IF(SUM('A5.3'!Q95:V95)=6,'A1'!$F$15,"")</f>
        <v/>
      </c>
      <c r="E82" t="str">
        <f>IF(SUM('A5.3'!Q95:V95)=6,'A5.3'!C95,"")</f>
        <v/>
      </c>
      <c r="F82" t="str">
        <f>IF(SUM('A5.3'!Q95:V95)=6,'A5.3'!D95,"")</f>
        <v/>
      </c>
      <c r="G82" t="str">
        <f>IF(SUM('A5.3'!Q95:V95)=6,'A5.3'!E95,"")</f>
        <v/>
      </c>
      <c r="H82" t="str">
        <f>IF(SUM('A5.3'!Q95:V95)=6,'A5.3'!F95,"")</f>
        <v/>
      </c>
      <c r="I82" t="str">
        <f>IF(SUM('A5.3'!Q95:V95)=6,'A5.3'!G95,"")</f>
        <v/>
      </c>
      <c r="J82" t="str">
        <f>IF(SUM('A5.3'!Q95:V95)=6,'A5.3'!H95,"")</f>
        <v/>
      </c>
    </row>
    <row r="83" spans="1:10" x14ac:dyDescent="0.25">
      <c r="A83" t="str">
        <f>IF(SUM('A5.3'!Q96:V96)=6,'Angaben KH-Standort'!$D$26,"")</f>
        <v/>
      </c>
      <c r="B83" t="str">
        <f>IF(SUM('A5.3'!Q96:V96)=6,'Angaben KH-Standort'!$D$27,"")</f>
        <v/>
      </c>
      <c r="C83" t="str">
        <f>IF(SUM('A5.3'!Q96:V96)=6,'Angaben KH-Standort'!$D$13,"")</f>
        <v/>
      </c>
      <c r="D83" t="str">
        <f>IF(SUM('A5.3'!Q96:V96)=6,'A1'!$F$15,"")</f>
        <v/>
      </c>
      <c r="E83" t="str">
        <f>IF(SUM('A5.3'!Q96:V96)=6,'A5.3'!C96,"")</f>
        <v/>
      </c>
      <c r="F83" t="str">
        <f>IF(SUM('A5.3'!Q96:V96)=6,'A5.3'!D96,"")</f>
        <v/>
      </c>
      <c r="G83" t="str">
        <f>IF(SUM('A5.3'!Q96:V96)=6,'A5.3'!E96,"")</f>
        <v/>
      </c>
      <c r="H83" t="str">
        <f>IF(SUM('A5.3'!Q96:V96)=6,'A5.3'!F96,"")</f>
        <v/>
      </c>
      <c r="I83" t="str">
        <f>IF(SUM('A5.3'!Q96:V96)=6,'A5.3'!G96,"")</f>
        <v/>
      </c>
      <c r="J83" t="str">
        <f>IF(SUM('A5.3'!Q96:V96)=6,'A5.3'!H96,"")</f>
        <v/>
      </c>
    </row>
    <row r="84" spans="1:10" x14ac:dyDescent="0.25">
      <c r="A84" t="str">
        <f>IF(SUM('A5.3'!Q97:V97)=6,'Angaben KH-Standort'!$D$26,"")</f>
        <v/>
      </c>
      <c r="B84" t="str">
        <f>IF(SUM('A5.3'!Q97:V97)=6,'Angaben KH-Standort'!$D$27,"")</f>
        <v/>
      </c>
      <c r="C84" t="str">
        <f>IF(SUM('A5.3'!Q97:V97)=6,'Angaben KH-Standort'!$D$13,"")</f>
        <v/>
      </c>
      <c r="D84" t="str">
        <f>IF(SUM('A5.3'!Q97:V97)=6,'A1'!$F$15,"")</f>
        <v/>
      </c>
      <c r="E84" t="str">
        <f>IF(SUM('A5.3'!Q97:V97)=6,'A5.3'!C97,"")</f>
        <v/>
      </c>
      <c r="F84" t="str">
        <f>IF(SUM('A5.3'!Q97:V97)=6,'A5.3'!D97,"")</f>
        <v/>
      </c>
      <c r="G84" t="str">
        <f>IF(SUM('A5.3'!Q97:V97)=6,'A5.3'!E97,"")</f>
        <v/>
      </c>
      <c r="H84" t="str">
        <f>IF(SUM('A5.3'!Q97:V97)=6,'A5.3'!F97,"")</f>
        <v/>
      </c>
      <c r="I84" t="str">
        <f>IF(SUM('A5.3'!Q97:V97)=6,'A5.3'!G97,"")</f>
        <v/>
      </c>
      <c r="J84" t="str">
        <f>IF(SUM('A5.3'!Q97:V97)=6,'A5.3'!H97,"")</f>
        <v/>
      </c>
    </row>
    <row r="85" spans="1:10" x14ac:dyDescent="0.25">
      <c r="A85" t="str">
        <f>IF(SUM('A5.3'!Q98:V98)=6,'Angaben KH-Standort'!$D$26,"")</f>
        <v/>
      </c>
      <c r="B85" t="str">
        <f>IF(SUM('A5.3'!Q98:V98)=6,'Angaben KH-Standort'!$D$27,"")</f>
        <v/>
      </c>
      <c r="C85" t="str">
        <f>IF(SUM('A5.3'!Q98:V98)=6,'Angaben KH-Standort'!$D$13,"")</f>
        <v/>
      </c>
      <c r="D85" t="str">
        <f>IF(SUM('A5.3'!Q98:V98)=6,'A1'!$F$15,"")</f>
        <v/>
      </c>
      <c r="E85" t="str">
        <f>IF(SUM('A5.3'!Q98:V98)=6,'A5.3'!C98,"")</f>
        <v/>
      </c>
      <c r="F85" t="str">
        <f>IF(SUM('A5.3'!Q98:V98)=6,'A5.3'!D98,"")</f>
        <v/>
      </c>
      <c r="G85" t="str">
        <f>IF(SUM('A5.3'!Q98:V98)=6,'A5.3'!E98,"")</f>
        <v/>
      </c>
      <c r="H85" t="str">
        <f>IF(SUM('A5.3'!Q98:V98)=6,'A5.3'!F98,"")</f>
        <v/>
      </c>
      <c r="I85" t="str">
        <f>IF(SUM('A5.3'!Q98:V98)=6,'A5.3'!G98,"")</f>
        <v/>
      </c>
      <c r="J85" t="str">
        <f>IF(SUM('A5.3'!Q98:V98)=6,'A5.3'!H98,"")</f>
        <v/>
      </c>
    </row>
    <row r="86" spans="1:10" x14ac:dyDescent="0.25">
      <c r="A86" t="str">
        <f>IF(SUM('A5.3'!Q99:V99)=6,'Angaben KH-Standort'!$D$26,"")</f>
        <v/>
      </c>
      <c r="B86" t="str">
        <f>IF(SUM('A5.3'!Q99:V99)=6,'Angaben KH-Standort'!$D$27,"")</f>
        <v/>
      </c>
      <c r="C86" t="str">
        <f>IF(SUM('A5.3'!Q99:V99)=6,'Angaben KH-Standort'!$D$13,"")</f>
        <v/>
      </c>
      <c r="D86" t="str">
        <f>IF(SUM('A5.3'!Q99:V99)=6,'A1'!$F$15,"")</f>
        <v/>
      </c>
      <c r="E86" t="str">
        <f>IF(SUM('A5.3'!Q99:V99)=6,'A5.3'!C99,"")</f>
        <v/>
      </c>
      <c r="F86" t="str">
        <f>IF(SUM('A5.3'!Q99:V99)=6,'A5.3'!D99,"")</f>
        <v/>
      </c>
      <c r="G86" t="str">
        <f>IF(SUM('A5.3'!Q99:V99)=6,'A5.3'!E99,"")</f>
        <v/>
      </c>
      <c r="H86" t="str">
        <f>IF(SUM('A5.3'!Q99:V99)=6,'A5.3'!F99,"")</f>
        <v/>
      </c>
      <c r="I86" t="str">
        <f>IF(SUM('A5.3'!Q99:V99)=6,'A5.3'!G99,"")</f>
        <v/>
      </c>
      <c r="J86" t="str">
        <f>IF(SUM('A5.3'!Q99:V99)=6,'A5.3'!H99,"")</f>
        <v/>
      </c>
    </row>
    <row r="87" spans="1:10" x14ac:dyDescent="0.25">
      <c r="A87" t="str">
        <f>IF(SUM('A5.3'!Q100:V100)=6,'Angaben KH-Standort'!$D$26,"")</f>
        <v/>
      </c>
      <c r="B87" t="str">
        <f>IF(SUM('A5.3'!Q100:V100)=6,'Angaben KH-Standort'!$D$27,"")</f>
        <v/>
      </c>
      <c r="C87" t="str">
        <f>IF(SUM('A5.3'!Q100:V100)=6,'Angaben KH-Standort'!$D$13,"")</f>
        <v/>
      </c>
      <c r="D87" t="str">
        <f>IF(SUM('A5.3'!Q100:V100)=6,'A1'!$F$15,"")</f>
        <v/>
      </c>
      <c r="E87" t="str">
        <f>IF(SUM('A5.3'!Q100:V100)=6,'A5.3'!C100,"")</f>
        <v/>
      </c>
      <c r="F87" t="str">
        <f>IF(SUM('A5.3'!Q100:V100)=6,'A5.3'!D100,"")</f>
        <v/>
      </c>
      <c r="G87" t="str">
        <f>IF(SUM('A5.3'!Q100:V100)=6,'A5.3'!E100,"")</f>
        <v/>
      </c>
      <c r="H87" t="str">
        <f>IF(SUM('A5.3'!Q100:V100)=6,'A5.3'!F100,"")</f>
        <v/>
      </c>
      <c r="I87" t="str">
        <f>IF(SUM('A5.3'!Q100:V100)=6,'A5.3'!G100,"")</f>
        <v/>
      </c>
      <c r="J87" t="str">
        <f>IF(SUM('A5.3'!Q100:V100)=6,'A5.3'!H100,"")</f>
        <v/>
      </c>
    </row>
    <row r="88" spans="1:10" x14ac:dyDescent="0.25">
      <c r="A88" t="str">
        <f>IF(SUM('A5.3'!Q101:V101)=6,'Angaben KH-Standort'!$D$26,"")</f>
        <v/>
      </c>
      <c r="B88" t="str">
        <f>IF(SUM('A5.3'!Q101:V101)=6,'Angaben KH-Standort'!$D$27,"")</f>
        <v/>
      </c>
      <c r="C88" t="str">
        <f>IF(SUM('A5.3'!Q101:V101)=6,'Angaben KH-Standort'!$D$13,"")</f>
        <v/>
      </c>
      <c r="D88" t="str">
        <f>IF(SUM('A5.3'!Q101:V101)=6,'A1'!$F$15,"")</f>
        <v/>
      </c>
      <c r="E88" t="str">
        <f>IF(SUM('A5.3'!Q101:V101)=6,'A5.3'!C101,"")</f>
        <v/>
      </c>
      <c r="F88" t="str">
        <f>IF(SUM('A5.3'!Q101:V101)=6,'A5.3'!D101,"")</f>
        <v/>
      </c>
      <c r="G88" t="str">
        <f>IF(SUM('A5.3'!Q101:V101)=6,'A5.3'!E101,"")</f>
        <v/>
      </c>
      <c r="H88" t="str">
        <f>IF(SUM('A5.3'!Q101:V101)=6,'A5.3'!F101,"")</f>
        <v/>
      </c>
      <c r="I88" t="str">
        <f>IF(SUM('A5.3'!Q101:V101)=6,'A5.3'!G101,"")</f>
        <v/>
      </c>
      <c r="J88" t="str">
        <f>IF(SUM('A5.3'!Q101:V101)=6,'A5.3'!H101,"")</f>
        <v/>
      </c>
    </row>
    <row r="89" spans="1:10" x14ac:dyDescent="0.25">
      <c r="A89" t="str">
        <f>IF(SUM('A5.3'!Q102:V102)=6,'Angaben KH-Standort'!$D$26,"")</f>
        <v/>
      </c>
      <c r="B89" t="str">
        <f>IF(SUM('A5.3'!Q102:V102)=6,'Angaben KH-Standort'!$D$27,"")</f>
        <v/>
      </c>
      <c r="C89" t="str">
        <f>IF(SUM('A5.3'!Q102:V102)=6,'Angaben KH-Standort'!$D$13,"")</f>
        <v/>
      </c>
      <c r="D89" t="str">
        <f>IF(SUM('A5.3'!Q102:V102)=6,'A1'!$F$15,"")</f>
        <v/>
      </c>
      <c r="E89" t="str">
        <f>IF(SUM('A5.3'!Q102:V102)=6,'A5.3'!C102,"")</f>
        <v/>
      </c>
      <c r="F89" t="str">
        <f>IF(SUM('A5.3'!Q102:V102)=6,'A5.3'!D102,"")</f>
        <v/>
      </c>
      <c r="G89" t="str">
        <f>IF(SUM('A5.3'!Q102:V102)=6,'A5.3'!E102,"")</f>
        <v/>
      </c>
      <c r="H89" t="str">
        <f>IF(SUM('A5.3'!Q102:V102)=6,'A5.3'!F102,"")</f>
        <v/>
      </c>
      <c r="I89" t="str">
        <f>IF(SUM('A5.3'!Q102:V102)=6,'A5.3'!G102,"")</f>
        <v/>
      </c>
      <c r="J89" t="str">
        <f>IF(SUM('A5.3'!Q102:V102)=6,'A5.3'!H102,"")</f>
        <v/>
      </c>
    </row>
    <row r="90" spans="1:10" x14ac:dyDescent="0.25">
      <c r="A90" t="str">
        <f>IF(SUM('A5.3'!Q103:V103)=6,'Angaben KH-Standort'!$D$26,"")</f>
        <v/>
      </c>
      <c r="B90" t="str">
        <f>IF(SUM('A5.3'!Q103:V103)=6,'Angaben KH-Standort'!$D$27,"")</f>
        <v/>
      </c>
      <c r="C90" t="str">
        <f>IF(SUM('A5.3'!Q103:V103)=6,'Angaben KH-Standort'!$D$13,"")</f>
        <v/>
      </c>
      <c r="D90" t="str">
        <f>IF(SUM('A5.3'!Q103:V103)=6,'A1'!$F$15,"")</f>
        <v/>
      </c>
      <c r="E90" t="str">
        <f>IF(SUM('A5.3'!Q103:V103)=6,'A5.3'!C103,"")</f>
        <v/>
      </c>
      <c r="F90" t="str">
        <f>IF(SUM('A5.3'!Q103:V103)=6,'A5.3'!D103,"")</f>
        <v/>
      </c>
      <c r="G90" t="str">
        <f>IF(SUM('A5.3'!Q103:V103)=6,'A5.3'!E103,"")</f>
        <v/>
      </c>
      <c r="H90" t="str">
        <f>IF(SUM('A5.3'!Q103:V103)=6,'A5.3'!F103,"")</f>
        <v/>
      </c>
      <c r="I90" t="str">
        <f>IF(SUM('A5.3'!Q103:V103)=6,'A5.3'!G103,"")</f>
        <v/>
      </c>
      <c r="J90" t="str">
        <f>IF(SUM('A5.3'!Q103:V103)=6,'A5.3'!H103,"")</f>
        <v/>
      </c>
    </row>
    <row r="91" spans="1:10" x14ac:dyDescent="0.25">
      <c r="A91" t="str">
        <f>IF(SUM('A5.3'!Q104:V104)=6,'Angaben KH-Standort'!$D$26,"")</f>
        <v/>
      </c>
      <c r="B91" t="str">
        <f>IF(SUM('A5.3'!Q104:V104)=6,'Angaben KH-Standort'!$D$27,"")</f>
        <v/>
      </c>
      <c r="C91" t="str">
        <f>IF(SUM('A5.3'!Q104:V104)=6,'Angaben KH-Standort'!$D$13,"")</f>
        <v/>
      </c>
      <c r="D91" t="str">
        <f>IF(SUM('A5.3'!Q104:V104)=6,'A1'!$F$15,"")</f>
        <v/>
      </c>
      <c r="E91" t="str">
        <f>IF(SUM('A5.3'!Q104:V104)=6,'A5.3'!C104,"")</f>
        <v/>
      </c>
      <c r="F91" t="str">
        <f>IF(SUM('A5.3'!Q104:V104)=6,'A5.3'!D104,"")</f>
        <v/>
      </c>
      <c r="G91" t="str">
        <f>IF(SUM('A5.3'!Q104:V104)=6,'A5.3'!E104,"")</f>
        <v/>
      </c>
      <c r="H91" t="str">
        <f>IF(SUM('A5.3'!Q104:V104)=6,'A5.3'!F104,"")</f>
        <v/>
      </c>
      <c r="I91" t="str">
        <f>IF(SUM('A5.3'!Q104:V104)=6,'A5.3'!G104,"")</f>
        <v/>
      </c>
      <c r="J91" t="str">
        <f>IF(SUM('A5.3'!Q104:V104)=6,'A5.3'!H104,"")</f>
        <v/>
      </c>
    </row>
    <row r="92" spans="1:10" x14ac:dyDescent="0.25">
      <c r="A92" t="str">
        <f>IF(SUM('A5.3'!Q105:V105)=6,'Angaben KH-Standort'!$D$26,"")</f>
        <v/>
      </c>
      <c r="B92" t="str">
        <f>IF(SUM('A5.3'!Q105:V105)=6,'Angaben KH-Standort'!$D$27,"")</f>
        <v/>
      </c>
      <c r="C92" t="str">
        <f>IF(SUM('A5.3'!Q105:V105)=6,'Angaben KH-Standort'!$D$13,"")</f>
        <v/>
      </c>
      <c r="D92" t="str">
        <f>IF(SUM('A5.3'!Q105:V105)=6,'A1'!$F$15,"")</f>
        <v/>
      </c>
      <c r="E92" t="str">
        <f>IF(SUM('A5.3'!Q105:V105)=6,'A5.3'!C105,"")</f>
        <v/>
      </c>
      <c r="F92" t="str">
        <f>IF(SUM('A5.3'!Q105:V105)=6,'A5.3'!D105,"")</f>
        <v/>
      </c>
      <c r="G92" t="str">
        <f>IF(SUM('A5.3'!Q105:V105)=6,'A5.3'!E105,"")</f>
        <v/>
      </c>
      <c r="H92" t="str">
        <f>IF(SUM('A5.3'!Q105:V105)=6,'A5.3'!F105,"")</f>
        <v/>
      </c>
      <c r="I92" t="str">
        <f>IF(SUM('A5.3'!Q105:V105)=6,'A5.3'!G105,"")</f>
        <v/>
      </c>
      <c r="J92" t="str">
        <f>IF(SUM('A5.3'!Q105:V105)=6,'A5.3'!H105,"")</f>
        <v/>
      </c>
    </row>
    <row r="93" spans="1:10" x14ac:dyDescent="0.25">
      <c r="A93" t="str">
        <f>IF(SUM('A5.3'!Q106:V106)=6,'Angaben KH-Standort'!$D$26,"")</f>
        <v/>
      </c>
      <c r="B93" t="str">
        <f>IF(SUM('A5.3'!Q106:V106)=6,'Angaben KH-Standort'!$D$27,"")</f>
        <v/>
      </c>
      <c r="C93" t="str">
        <f>IF(SUM('A5.3'!Q106:V106)=6,'Angaben KH-Standort'!$D$13,"")</f>
        <v/>
      </c>
      <c r="D93" t="str">
        <f>IF(SUM('A5.3'!Q106:V106)=6,'A1'!$F$15,"")</f>
        <v/>
      </c>
      <c r="E93" t="str">
        <f>IF(SUM('A5.3'!Q106:V106)=6,'A5.3'!C106,"")</f>
        <v/>
      </c>
      <c r="F93" t="str">
        <f>IF(SUM('A5.3'!Q106:V106)=6,'A5.3'!D106,"")</f>
        <v/>
      </c>
      <c r="G93" t="str">
        <f>IF(SUM('A5.3'!Q106:V106)=6,'A5.3'!E106,"")</f>
        <v/>
      </c>
      <c r="H93" t="str">
        <f>IF(SUM('A5.3'!Q106:V106)=6,'A5.3'!F106,"")</f>
        <v/>
      </c>
      <c r="I93" t="str">
        <f>IF(SUM('A5.3'!Q106:V106)=6,'A5.3'!G106,"")</f>
        <v/>
      </c>
      <c r="J93" t="str">
        <f>IF(SUM('A5.3'!Q106:V106)=6,'A5.3'!H106,"")</f>
        <v/>
      </c>
    </row>
    <row r="94" spans="1:10" x14ac:dyDescent="0.25">
      <c r="A94" t="str">
        <f>IF(SUM('A5.3'!Q107:V107)=6,'Angaben KH-Standort'!$D$26,"")</f>
        <v/>
      </c>
      <c r="B94" t="str">
        <f>IF(SUM('A5.3'!Q107:V107)=6,'Angaben KH-Standort'!$D$27,"")</f>
        <v/>
      </c>
      <c r="C94" t="str">
        <f>IF(SUM('A5.3'!Q107:V107)=6,'Angaben KH-Standort'!$D$13,"")</f>
        <v/>
      </c>
      <c r="D94" t="str">
        <f>IF(SUM('A5.3'!Q107:V107)=6,'A1'!$F$15,"")</f>
        <v/>
      </c>
      <c r="E94" t="str">
        <f>IF(SUM('A5.3'!Q107:V107)=6,'A5.3'!C107,"")</f>
        <v/>
      </c>
      <c r="F94" t="str">
        <f>IF(SUM('A5.3'!Q107:V107)=6,'A5.3'!D107,"")</f>
        <v/>
      </c>
      <c r="G94" t="str">
        <f>IF(SUM('A5.3'!Q107:V107)=6,'A5.3'!E107,"")</f>
        <v/>
      </c>
      <c r="H94" t="str">
        <f>IF(SUM('A5.3'!Q107:V107)=6,'A5.3'!F107,"")</f>
        <v/>
      </c>
      <c r="I94" t="str">
        <f>IF(SUM('A5.3'!Q107:V107)=6,'A5.3'!G107,"")</f>
        <v/>
      </c>
      <c r="J94" t="str">
        <f>IF(SUM('A5.3'!Q107:V107)=6,'A5.3'!H107,"")</f>
        <v/>
      </c>
    </row>
    <row r="95" spans="1:10" x14ac:dyDescent="0.25">
      <c r="A95" t="str">
        <f>IF(SUM('A5.3'!Q108:V108)=6,'Angaben KH-Standort'!$D$26,"")</f>
        <v/>
      </c>
      <c r="B95" t="str">
        <f>IF(SUM('A5.3'!Q108:V108)=6,'Angaben KH-Standort'!$D$27,"")</f>
        <v/>
      </c>
      <c r="C95" t="str">
        <f>IF(SUM('A5.3'!Q108:V108)=6,'Angaben KH-Standort'!$D$13,"")</f>
        <v/>
      </c>
      <c r="D95" t="str">
        <f>IF(SUM('A5.3'!Q108:V108)=6,'A1'!$F$15,"")</f>
        <v/>
      </c>
      <c r="E95" t="str">
        <f>IF(SUM('A5.3'!Q108:V108)=6,'A5.3'!C108,"")</f>
        <v/>
      </c>
      <c r="F95" t="str">
        <f>IF(SUM('A5.3'!Q108:V108)=6,'A5.3'!D108,"")</f>
        <v/>
      </c>
      <c r="G95" t="str">
        <f>IF(SUM('A5.3'!Q108:V108)=6,'A5.3'!E108,"")</f>
        <v/>
      </c>
      <c r="H95" t="str">
        <f>IF(SUM('A5.3'!Q108:V108)=6,'A5.3'!F108,"")</f>
        <v/>
      </c>
      <c r="I95" t="str">
        <f>IF(SUM('A5.3'!Q108:V108)=6,'A5.3'!G108,"")</f>
        <v/>
      </c>
      <c r="J95" t="str">
        <f>IF(SUM('A5.3'!Q108:V108)=6,'A5.3'!H108,"")</f>
        <v/>
      </c>
    </row>
    <row r="96" spans="1:10" x14ac:dyDescent="0.25">
      <c r="A96" t="str">
        <f>IF(SUM('A5.3'!Q109:V109)=6,'Angaben KH-Standort'!$D$26,"")</f>
        <v/>
      </c>
      <c r="B96" t="str">
        <f>IF(SUM('A5.3'!Q109:V109)=6,'Angaben KH-Standort'!$D$27,"")</f>
        <v/>
      </c>
      <c r="C96" t="str">
        <f>IF(SUM('A5.3'!Q109:V109)=6,'Angaben KH-Standort'!$D$13,"")</f>
        <v/>
      </c>
      <c r="D96" t="str">
        <f>IF(SUM('A5.3'!Q109:V109)=6,'A1'!$F$15,"")</f>
        <v/>
      </c>
      <c r="E96" t="str">
        <f>IF(SUM('A5.3'!Q109:V109)=6,'A5.3'!C109,"")</f>
        <v/>
      </c>
      <c r="F96" t="str">
        <f>IF(SUM('A5.3'!Q109:V109)=6,'A5.3'!D109,"")</f>
        <v/>
      </c>
      <c r="G96" t="str">
        <f>IF(SUM('A5.3'!Q109:V109)=6,'A5.3'!E109,"")</f>
        <v/>
      </c>
      <c r="H96" t="str">
        <f>IF(SUM('A5.3'!Q109:V109)=6,'A5.3'!F109,"")</f>
        <v/>
      </c>
      <c r="I96" t="str">
        <f>IF(SUM('A5.3'!Q109:V109)=6,'A5.3'!G109,"")</f>
        <v/>
      </c>
      <c r="J96" t="str">
        <f>IF(SUM('A5.3'!Q109:V109)=6,'A5.3'!H109,"")</f>
        <v/>
      </c>
    </row>
    <row r="97" spans="1:10" x14ac:dyDescent="0.25">
      <c r="A97" t="str">
        <f>IF(SUM('A5.3'!Q110:V110)=6,'Angaben KH-Standort'!$D$26,"")</f>
        <v/>
      </c>
      <c r="B97" t="str">
        <f>IF(SUM('A5.3'!Q110:V110)=6,'Angaben KH-Standort'!$D$27,"")</f>
        <v/>
      </c>
      <c r="C97" t="str">
        <f>IF(SUM('A5.3'!Q110:V110)=6,'Angaben KH-Standort'!$D$13,"")</f>
        <v/>
      </c>
      <c r="D97" t="str">
        <f>IF(SUM('A5.3'!Q110:V110)=6,'A1'!$F$15,"")</f>
        <v/>
      </c>
      <c r="E97" t="str">
        <f>IF(SUM('A5.3'!Q110:V110)=6,'A5.3'!C110,"")</f>
        <v/>
      </c>
      <c r="F97" t="str">
        <f>IF(SUM('A5.3'!Q110:V110)=6,'A5.3'!D110,"")</f>
        <v/>
      </c>
      <c r="G97" t="str">
        <f>IF(SUM('A5.3'!Q110:V110)=6,'A5.3'!E110,"")</f>
        <v/>
      </c>
      <c r="H97" t="str">
        <f>IF(SUM('A5.3'!Q110:V110)=6,'A5.3'!F110,"")</f>
        <v/>
      </c>
      <c r="I97" t="str">
        <f>IF(SUM('A5.3'!Q110:V110)=6,'A5.3'!G110,"")</f>
        <v/>
      </c>
      <c r="J97" t="str">
        <f>IF(SUM('A5.3'!Q110:V110)=6,'A5.3'!H110,"")</f>
        <v/>
      </c>
    </row>
    <row r="98" spans="1:10" x14ac:dyDescent="0.25">
      <c r="A98" t="str">
        <f>IF(SUM('A5.3'!Q111:V111)=6,'Angaben KH-Standort'!$D$26,"")</f>
        <v/>
      </c>
      <c r="B98" t="str">
        <f>IF(SUM('A5.3'!Q111:V111)=6,'Angaben KH-Standort'!$D$27,"")</f>
        <v/>
      </c>
      <c r="C98" t="str">
        <f>IF(SUM('A5.3'!Q111:V111)=6,'Angaben KH-Standort'!$D$13,"")</f>
        <v/>
      </c>
      <c r="D98" t="str">
        <f>IF(SUM('A5.3'!Q111:V111)=6,'A1'!$F$15,"")</f>
        <v/>
      </c>
      <c r="E98" t="str">
        <f>IF(SUM('A5.3'!Q111:V111)=6,'A5.3'!C111,"")</f>
        <v/>
      </c>
      <c r="F98" t="str">
        <f>IF(SUM('A5.3'!Q111:V111)=6,'A5.3'!D111,"")</f>
        <v/>
      </c>
      <c r="G98" t="str">
        <f>IF(SUM('A5.3'!Q111:V111)=6,'A5.3'!E111,"")</f>
        <v/>
      </c>
      <c r="H98" t="str">
        <f>IF(SUM('A5.3'!Q111:V111)=6,'A5.3'!F111,"")</f>
        <v/>
      </c>
      <c r="I98" t="str">
        <f>IF(SUM('A5.3'!Q111:V111)=6,'A5.3'!G111,"")</f>
        <v/>
      </c>
      <c r="J98" t="str">
        <f>IF(SUM('A5.3'!Q111:V111)=6,'A5.3'!H111,"")</f>
        <v/>
      </c>
    </row>
    <row r="99" spans="1:10" x14ac:dyDescent="0.25">
      <c r="A99" t="str">
        <f>IF(SUM('A5.3'!Q112:V112)=6,'Angaben KH-Standort'!$D$26,"")</f>
        <v/>
      </c>
      <c r="B99" t="str">
        <f>IF(SUM('A5.3'!Q112:V112)=6,'Angaben KH-Standort'!$D$27,"")</f>
        <v/>
      </c>
      <c r="C99" t="str">
        <f>IF(SUM('A5.3'!Q112:V112)=6,'Angaben KH-Standort'!$D$13,"")</f>
        <v/>
      </c>
      <c r="D99" t="str">
        <f>IF(SUM('A5.3'!Q112:V112)=6,'A1'!$F$15,"")</f>
        <v/>
      </c>
      <c r="E99" t="str">
        <f>IF(SUM('A5.3'!Q112:V112)=6,'A5.3'!C112,"")</f>
        <v/>
      </c>
      <c r="F99" t="str">
        <f>IF(SUM('A5.3'!Q112:V112)=6,'A5.3'!D112,"")</f>
        <v/>
      </c>
      <c r="G99" t="str">
        <f>IF(SUM('A5.3'!Q112:V112)=6,'A5.3'!E112,"")</f>
        <v/>
      </c>
      <c r="H99" t="str">
        <f>IF(SUM('A5.3'!Q112:V112)=6,'A5.3'!F112,"")</f>
        <v/>
      </c>
      <c r="I99" t="str">
        <f>IF(SUM('A5.3'!Q112:V112)=6,'A5.3'!G112,"")</f>
        <v/>
      </c>
      <c r="J99" t="str">
        <f>IF(SUM('A5.3'!Q112:V112)=6,'A5.3'!H112,"")</f>
        <v/>
      </c>
    </row>
    <row r="100" spans="1:10" x14ac:dyDescent="0.25">
      <c r="A100" t="str">
        <f>IF(SUM('A5.3'!Q113:V113)=6,'Angaben KH-Standort'!$D$26,"")</f>
        <v/>
      </c>
      <c r="B100" t="str">
        <f>IF(SUM('A5.3'!Q113:V113)=6,'Angaben KH-Standort'!$D$27,"")</f>
        <v/>
      </c>
      <c r="C100" t="str">
        <f>IF(SUM('A5.3'!Q113:V113)=6,'Angaben KH-Standort'!$D$13,"")</f>
        <v/>
      </c>
      <c r="D100" t="str">
        <f>IF(SUM('A5.3'!Q113:V113)=6,'A1'!$F$15,"")</f>
        <v/>
      </c>
      <c r="E100" t="str">
        <f>IF(SUM('A5.3'!Q113:V113)=6,'A5.3'!C113,"")</f>
        <v/>
      </c>
      <c r="F100" t="str">
        <f>IF(SUM('A5.3'!Q113:V113)=6,'A5.3'!D113,"")</f>
        <v/>
      </c>
      <c r="G100" t="str">
        <f>IF(SUM('A5.3'!Q113:V113)=6,'A5.3'!E113,"")</f>
        <v/>
      </c>
      <c r="H100" t="str">
        <f>IF(SUM('A5.3'!Q113:V113)=6,'A5.3'!F113,"")</f>
        <v/>
      </c>
      <c r="I100" t="str">
        <f>IF(SUM('A5.3'!Q113:V113)=6,'A5.3'!G113,"")</f>
        <v/>
      </c>
      <c r="J100" t="str">
        <f>IF(SUM('A5.3'!Q113:V113)=6,'A5.3'!H113,"")</f>
        <v/>
      </c>
    </row>
    <row r="101" spans="1:10" x14ac:dyDescent="0.25">
      <c r="A101" t="str">
        <f>IF(SUM('A5.3'!Q114:V114)=6,'Angaben KH-Standort'!$D$26,"")</f>
        <v/>
      </c>
      <c r="B101" t="str">
        <f>IF(SUM('A5.3'!Q114:V114)=6,'Angaben KH-Standort'!$D$27,"")</f>
        <v/>
      </c>
      <c r="C101" t="str">
        <f>IF(SUM('A5.3'!Q114:V114)=6,'Angaben KH-Standort'!$D$13,"")</f>
        <v/>
      </c>
      <c r="D101" t="str">
        <f>IF(SUM('A5.3'!Q114:V114)=6,'A1'!$F$15,"")</f>
        <v/>
      </c>
      <c r="E101" t="str">
        <f>IF(SUM('A5.3'!Q114:V114)=6,'A5.3'!C114,"")</f>
        <v/>
      </c>
      <c r="F101" t="str">
        <f>IF(SUM('A5.3'!Q114:V114)=6,'A5.3'!D114,"")</f>
        <v/>
      </c>
      <c r="G101" t="str">
        <f>IF(SUM('A5.3'!Q114:V114)=6,'A5.3'!E114,"")</f>
        <v/>
      </c>
      <c r="H101" t="str">
        <f>IF(SUM('A5.3'!Q114:V114)=6,'A5.3'!F114,"")</f>
        <v/>
      </c>
      <c r="I101" t="str">
        <f>IF(SUM('A5.3'!Q114:V114)=6,'A5.3'!G114,"")</f>
        <v/>
      </c>
      <c r="J101" t="str">
        <f>IF(SUM('A5.3'!Q114:V114)=6,'A5.3'!H114,"")</f>
        <v/>
      </c>
    </row>
    <row r="102" spans="1:10" x14ac:dyDescent="0.25">
      <c r="A102" t="str">
        <f>IF(SUM('A5.3'!Q115:V115)=6,'Angaben KH-Standort'!$D$26,"")</f>
        <v/>
      </c>
      <c r="B102" t="str">
        <f>IF(SUM('A5.3'!Q115:V115)=6,'Angaben KH-Standort'!$D$27,"")</f>
        <v/>
      </c>
      <c r="C102" t="str">
        <f>IF(SUM('A5.3'!Q115:V115)=6,'Angaben KH-Standort'!$D$13,"")</f>
        <v/>
      </c>
      <c r="D102" t="str">
        <f>IF(SUM('A5.3'!Q115:V115)=6,'A1'!$F$15,"")</f>
        <v/>
      </c>
      <c r="E102" t="str">
        <f>IF(SUM('A5.3'!Q115:V115)=6,'A5.3'!C115,"")</f>
        <v/>
      </c>
      <c r="F102" t="str">
        <f>IF(SUM('A5.3'!Q115:V115)=6,'A5.3'!D115,"")</f>
        <v/>
      </c>
      <c r="G102" t="str">
        <f>IF(SUM('A5.3'!Q115:V115)=6,'A5.3'!E115,"")</f>
        <v/>
      </c>
      <c r="H102" t="str">
        <f>IF(SUM('A5.3'!Q115:V115)=6,'A5.3'!F115,"")</f>
        <v/>
      </c>
      <c r="I102" t="str">
        <f>IF(SUM('A5.3'!Q115:V115)=6,'A5.3'!G115,"")</f>
        <v/>
      </c>
      <c r="J102" t="str">
        <f>IF(SUM('A5.3'!Q115:V115)=6,'A5.3'!H115,"")</f>
        <v/>
      </c>
    </row>
    <row r="103" spans="1:10" x14ac:dyDescent="0.25">
      <c r="A103" t="str">
        <f>IF(SUM('A5.3'!Q116:V116)=6,'Angaben KH-Standort'!$D$26,"")</f>
        <v/>
      </c>
      <c r="B103" t="str">
        <f>IF(SUM('A5.3'!Q116:V116)=6,'Angaben KH-Standort'!$D$27,"")</f>
        <v/>
      </c>
      <c r="C103" t="str">
        <f>IF(SUM('A5.3'!Q116:V116)=6,'Angaben KH-Standort'!$D$13,"")</f>
        <v/>
      </c>
      <c r="D103" t="str">
        <f>IF(SUM('A5.3'!Q116:V116)=6,'A1'!$F$15,"")</f>
        <v/>
      </c>
      <c r="E103" t="str">
        <f>IF(SUM('A5.3'!Q116:V116)=6,'A5.3'!C116,"")</f>
        <v/>
      </c>
      <c r="F103" t="str">
        <f>IF(SUM('A5.3'!Q116:V116)=6,'A5.3'!D116,"")</f>
        <v/>
      </c>
      <c r="G103" t="str">
        <f>IF(SUM('A5.3'!Q116:V116)=6,'A5.3'!E116,"")</f>
        <v/>
      </c>
      <c r="H103" t="str">
        <f>IF(SUM('A5.3'!Q116:V116)=6,'A5.3'!F116,"")</f>
        <v/>
      </c>
      <c r="I103" t="str">
        <f>IF(SUM('A5.3'!Q116:V116)=6,'A5.3'!G116,"")</f>
        <v/>
      </c>
      <c r="J103" t="str">
        <f>IF(SUM('A5.3'!Q116:V116)=6,'A5.3'!H116,"")</f>
        <v/>
      </c>
    </row>
    <row r="104" spans="1:10" x14ac:dyDescent="0.25">
      <c r="A104" t="str">
        <f>IF(SUM('A5.3'!Q117:V117)=6,'Angaben KH-Standort'!$D$26,"")</f>
        <v/>
      </c>
      <c r="B104" t="str">
        <f>IF(SUM('A5.3'!Q117:V117)=6,'Angaben KH-Standort'!$D$27,"")</f>
        <v/>
      </c>
      <c r="C104" t="str">
        <f>IF(SUM('A5.3'!Q117:V117)=6,'Angaben KH-Standort'!$D$13,"")</f>
        <v/>
      </c>
      <c r="D104" t="str">
        <f>IF(SUM('A5.3'!Q117:V117)=6,'A1'!$F$15,"")</f>
        <v/>
      </c>
      <c r="E104" t="str">
        <f>IF(SUM('A5.3'!Q117:V117)=6,'A5.3'!C117,"")</f>
        <v/>
      </c>
      <c r="F104" t="str">
        <f>IF(SUM('A5.3'!Q117:V117)=6,'A5.3'!D117,"")</f>
        <v/>
      </c>
      <c r="G104" t="str">
        <f>IF(SUM('A5.3'!Q117:V117)=6,'A5.3'!E117,"")</f>
        <v/>
      </c>
      <c r="H104" t="str">
        <f>IF(SUM('A5.3'!Q117:V117)=6,'A5.3'!F117,"")</f>
        <v/>
      </c>
      <c r="I104" t="str">
        <f>IF(SUM('A5.3'!Q117:V117)=6,'A5.3'!G117,"")</f>
        <v/>
      </c>
      <c r="J104" t="str">
        <f>IF(SUM('A5.3'!Q117:V117)=6,'A5.3'!H117,"")</f>
        <v/>
      </c>
    </row>
    <row r="105" spans="1:10" x14ac:dyDescent="0.25">
      <c r="A105" t="str">
        <f>IF(SUM('A5.3'!Q118:V118)=6,'Angaben KH-Standort'!$D$26,"")</f>
        <v/>
      </c>
      <c r="B105" t="str">
        <f>IF(SUM('A5.3'!Q118:V118)=6,'Angaben KH-Standort'!$D$27,"")</f>
        <v/>
      </c>
      <c r="C105" t="str">
        <f>IF(SUM('A5.3'!Q118:V118)=6,'Angaben KH-Standort'!$D$13,"")</f>
        <v/>
      </c>
      <c r="D105" t="str">
        <f>IF(SUM('A5.3'!Q118:V118)=6,'A1'!$F$15,"")</f>
        <v/>
      </c>
      <c r="E105" t="str">
        <f>IF(SUM('A5.3'!Q118:V118)=6,'A5.3'!C118,"")</f>
        <v/>
      </c>
      <c r="F105" t="str">
        <f>IF(SUM('A5.3'!Q118:V118)=6,'A5.3'!D118,"")</f>
        <v/>
      </c>
      <c r="G105" t="str">
        <f>IF(SUM('A5.3'!Q118:V118)=6,'A5.3'!E118,"")</f>
        <v/>
      </c>
      <c r="H105" t="str">
        <f>IF(SUM('A5.3'!Q118:V118)=6,'A5.3'!F118,"")</f>
        <v/>
      </c>
      <c r="I105" t="str">
        <f>IF(SUM('A5.3'!Q118:V118)=6,'A5.3'!G118,"")</f>
        <v/>
      </c>
      <c r="J105" t="str">
        <f>IF(SUM('A5.3'!Q118:V118)=6,'A5.3'!H118,"")</f>
        <v/>
      </c>
    </row>
    <row r="106" spans="1:10" x14ac:dyDescent="0.25">
      <c r="A106" t="str">
        <f>IF(SUM('A5.3'!Q119:V119)=6,'Angaben KH-Standort'!$D$26,"")</f>
        <v/>
      </c>
      <c r="B106" t="str">
        <f>IF(SUM('A5.3'!Q119:V119)=6,'Angaben KH-Standort'!$D$27,"")</f>
        <v/>
      </c>
      <c r="C106" t="str">
        <f>IF(SUM('A5.3'!Q119:V119)=6,'Angaben KH-Standort'!$D$13,"")</f>
        <v/>
      </c>
      <c r="D106" t="str">
        <f>IF(SUM('A5.3'!Q119:V119)=6,'A1'!$F$15,"")</f>
        <v/>
      </c>
      <c r="E106" t="str">
        <f>IF(SUM('A5.3'!Q119:V119)=6,'A5.3'!C119,"")</f>
        <v/>
      </c>
      <c r="F106" t="str">
        <f>IF(SUM('A5.3'!Q119:V119)=6,'A5.3'!D119,"")</f>
        <v/>
      </c>
      <c r="G106" t="str">
        <f>IF(SUM('A5.3'!Q119:V119)=6,'A5.3'!E119,"")</f>
        <v/>
      </c>
      <c r="H106" t="str">
        <f>IF(SUM('A5.3'!Q119:V119)=6,'A5.3'!F119,"")</f>
        <v/>
      </c>
      <c r="I106" t="str">
        <f>IF(SUM('A5.3'!Q119:V119)=6,'A5.3'!G119,"")</f>
        <v/>
      </c>
      <c r="J106" t="str">
        <f>IF(SUM('A5.3'!Q119:V119)=6,'A5.3'!H119,"")</f>
        <v/>
      </c>
    </row>
    <row r="107" spans="1:10" x14ac:dyDescent="0.25">
      <c r="A107" t="str">
        <f>IF(SUM('A5.3'!Q120:V120)=6,'Angaben KH-Standort'!$D$26,"")</f>
        <v/>
      </c>
      <c r="B107" t="str">
        <f>IF(SUM('A5.3'!Q120:V120)=6,'Angaben KH-Standort'!$D$27,"")</f>
        <v/>
      </c>
      <c r="C107" t="str">
        <f>IF(SUM('A5.3'!Q120:V120)=6,'Angaben KH-Standort'!$D$13,"")</f>
        <v/>
      </c>
      <c r="D107" t="str">
        <f>IF(SUM('A5.3'!Q120:V120)=6,'A1'!$F$15,"")</f>
        <v/>
      </c>
      <c r="E107" t="str">
        <f>IF(SUM('A5.3'!Q120:V120)=6,'A5.3'!C120,"")</f>
        <v/>
      </c>
      <c r="F107" t="str">
        <f>IF(SUM('A5.3'!Q120:V120)=6,'A5.3'!D120,"")</f>
        <v/>
      </c>
      <c r="G107" t="str">
        <f>IF(SUM('A5.3'!Q120:V120)=6,'A5.3'!E120,"")</f>
        <v/>
      </c>
      <c r="H107" t="str">
        <f>IF(SUM('A5.3'!Q120:V120)=6,'A5.3'!F120,"")</f>
        <v/>
      </c>
      <c r="I107" t="str">
        <f>IF(SUM('A5.3'!Q120:V120)=6,'A5.3'!G120,"")</f>
        <v/>
      </c>
      <c r="J107" t="str">
        <f>IF(SUM('A5.3'!Q120:V120)=6,'A5.3'!H120,"")</f>
        <v/>
      </c>
    </row>
    <row r="108" spans="1:10" x14ac:dyDescent="0.25">
      <c r="A108" t="str">
        <f>IF(SUM('A5.3'!Q121:V121)=6,'Angaben KH-Standort'!$D$26,"")</f>
        <v/>
      </c>
      <c r="B108" t="str">
        <f>IF(SUM('A5.3'!Q121:V121)=6,'Angaben KH-Standort'!$D$27,"")</f>
        <v/>
      </c>
      <c r="C108" t="str">
        <f>IF(SUM('A5.3'!Q121:V121)=6,'Angaben KH-Standort'!$D$13,"")</f>
        <v/>
      </c>
      <c r="D108" t="str">
        <f>IF(SUM('A5.3'!Q121:V121)=6,'A1'!$F$15,"")</f>
        <v/>
      </c>
      <c r="E108" t="str">
        <f>IF(SUM('A5.3'!Q121:V121)=6,'A5.3'!C121,"")</f>
        <v/>
      </c>
      <c r="F108" t="str">
        <f>IF(SUM('A5.3'!Q121:V121)=6,'A5.3'!D121,"")</f>
        <v/>
      </c>
      <c r="G108" t="str">
        <f>IF(SUM('A5.3'!Q121:V121)=6,'A5.3'!E121,"")</f>
        <v/>
      </c>
      <c r="H108" t="str">
        <f>IF(SUM('A5.3'!Q121:V121)=6,'A5.3'!F121,"")</f>
        <v/>
      </c>
      <c r="I108" t="str">
        <f>IF(SUM('A5.3'!Q121:V121)=6,'A5.3'!G121,"")</f>
        <v/>
      </c>
      <c r="J108" t="str">
        <f>IF(SUM('A5.3'!Q121:V121)=6,'A5.3'!H121,"")</f>
        <v/>
      </c>
    </row>
    <row r="109" spans="1:10" x14ac:dyDescent="0.25">
      <c r="A109" t="str">
        <f>IF(SUM('A5.3'!Q122:V122)=6,'Angaben KH-Standort'!$D$26,"")</f>
        <v/>
      </c>
      <c r="B109" t="str">
        <f>IF(SUM('A5.3'!Q122:V122)=6,'Angaben KH-Standort'!$D$27,"")</f>
        <v/>
      </c>
      <c r="C109" t="str">
        <f>IF(SUM('A5.3'!Q122:V122)=6,'Angaben KH-Standort'!$D$13,"")</f>
        <v/>
      </c>
      <c r="D109" t="str">
        <f>IF(SUM('A5.3'!Q122:V122)=6,'A1'!$F$15,"")</f>
        <v/>
      </c>
      <c r="E109" t="str">
        <f>IF(SUM('A5.3'!Q122:V122)=6,'A5.3'!C122,"")</f>
        <v/>
      </c>
      <c r="F109" t="str">
        <f>IF(SUM('A5.3'!Q122:V122)=6,'A5.3'!D122,"")</f>
        <v/>
      </c>
      <c r="G109" t="str">
        <f>IF(SUM('A5.3'!Q122:V122)=6,'A5.3'!E122,"")</f>
        <v/>
      </c>
      <c r="H109" t="str">
        <f>IF(SUM('A5.3'!Q122:V122)=6,'A5.3'!F122,"")</f>
        <v/>
      </c>
      <c r="I109" t="str">
        <f>IF(SUM('A5.3'!Q122:V122)=6,'A5.3'!G122,"")</f>
        <v/>
      </c>
      <c r="J109" t="str">
        <f>IF(SUM('A5.3'!Q122:V122)=6,'A5.3'!H122,"")</f>
        <v/>
      </c>
    </row>
    <row r="110" spans="1:10" x14ac:dyDescent="0.25">
      <c r="A110" t="str">
        <f>IF(SUM('A5.3'!Q123:V123)=6,'Angaben KH-Standort'!$D$26,"")</f>
        <v/>
      </c>
      <c r="B110" t="str">
        <f>IF(SUM('A5.3'!Q123:V123)=6,'Angaben KH-Standort'!$D$27,"")</f>
        <v/>
      </c>
      <c r="C110" t="str">
        <f>IF(SUM('A5.3'!Q123:V123)=6,'Angaben KH-Standort'!$D$13,"")</f>
        <v/>
      </c>
      <c r="D110" t="str">
        <f>IF(SUM('A5.3'!Q123:V123)=6,'A1'!$F$15,"")</f>
        <v/>
      </c>
      <c r="E110" t="str">
        <f>IF(SUM('A5.3'!Q123:V123)=6,'A5.3'!C123,"")</f>
        <v/>
      </c>
      <c r="F110" t="str">
        <f>IF(SUM('A5.3'!Q123:V123)=6,'A5.3'!D123,"")</f>
        <v/>
      </c>
      <c r="G110" t="str">
        <f>IF(SUM('A5.3'!Q123:V123)=6,'A5.3'!E123,"")</f>
        <v/>
      </c>
      <c r="H110" t="str">
        <f>IF(SUM('A5.3'!Q123:V123)=6,'A5.3'!F123,"")</f>
        <v/>
      </c>
      <c r="I110" t="str">
        <f>IF(SUM('A5.3'!Q123:V123)=6,'A5.3'!G123,"")</f>
        <v/>
      </c>
      <c r="J110" t="str">
        <f>IF(SUM('A5.3'!Q123:V123)=6,'A5.3'!H123,"")</f>
        <v/>
      </c>
    </row>
    <row r="111" spans="1:10" x14ac:dyDescent="0.25">
      <c r="A111" t="str">
        <f>IF(SUM('A5.3'!Q124:V124)=6,'Angaben KH-Standort'!$D$26,"")</f>
        <v/>
      </c>
      <c r="B111" t="str">
        <f>IF(SUM('A5.3'!Q124:V124)=6,'Angaben KH-Standort'!$D$27,"")</f>
        <v/>
      </c>
      <c r="C111" t="str">
        <f>IF(SUM('A5.3'!Q124:V124)=6,'Angaben KH-Standort'!$D$13,"")</f>
        <v/>
      </c>
      <c r="D111" t="str">
        <f>IF(SUM('A5.3'!Q124:V124)=6,'A1'!$F$15,"")</f>
        <v/>
      </c>
      <c r="E111" t="str">
        <f>IF(SUM('A5.3'!Q124:V124)=6,'A5.3'!C124,"")</f>
        <v/>
      </c>
      <c r="F111" t="str">
        <f>IF(SUM('A5.3'!Q124:V124)=6,'A5.3'!D124,"")</f>
        <v/>
      </c>
      <c r="G111" t="str">
        <f>IF(SUM('A5.3'!Q124:V124)=6,'A5.3'!E124,"")</f>
        <v/>
      </c>
      <c r="H111" t="str">
        <f>IF(SUM('A5.3'!Q124:V124)=6,'A5.3'!F124,"")</f>
        <v/>
      </c>
      <c r="I111" t="str">
        <f>IF(SUM('A5.3'!Q124:V124)=6,'A5.3'!G124,"")</f>
        <v/>
      </c>
      <c r="J111" t="str">
        <f>IF(SUM('A5.3'!Q124:V124)=6,'A5.3'!H124,"")</f>
        <v/>
      </c>
    </row>
    <row r="112" spans="1:10" x14ac:dyDescent="0.25">
      <c r="A112" t="str">
        <f>IF(SUM('A5.3'!Q125:V125)=6,'Angaben KH-Standort'!$D$26,"")</f>
        <v/>
      </c>
      <c r="B112" t="str">
        <f>IF(SUM('A5.3'!Q125:V125)=6,'Angaben KH-Standort'!$D$27,"")</f>
        <v/>
      </c>
      <c r="C112" t="str">
        <f>IF(SUM('A5.3'!Q125:V125)=6,'Angaben KH-Standort'!$D$13,"")</f>
        <v/>
      </c>
      <c r="D112" t="str">
        <f>IF(SUM('A5.3'!Q125:V125)=6,'A1'!$F$15,"")</f>
        <v/>
      </c>
      <c r="E112" t="str">
        <f>IF(SUM('A5.3'!Q125:V125)=6,'A5.3'!C125,"")</f>
        <v/>
      </c>
      <c r="F112" t="str">
        <f>IF(SUM('A5.3'!Q125:V125)=6,'A5.3'!D125,"")</f>
        <v/>
      </c>
      <c r="G112" t="str">
        <f>IF(SUM('A5.3'!Q125:V125)=6,'A5.3'!E125,"")</f>
        <v/>
      </c>
      <c r="H112" t="str">
        <f>IF(SUM('A5.3'!Q125:V125)=6,'A5.3'!F125,"")</f>
        <v/>
      </c>
      <c r="I112" t="str">
        <f>IF(SUM('A5.3'!Q125:V125)=6,'A5.3'!G125,"")</f>
        <v/>
      </c>
      <c r="J112" t="str">
        <f>IF(SUM('A5.3'!Q125:V125)=6,'A5.3'!H125,"")</f>
        <v/>
      </c>
    </row>
    <row r="113" spans="1:10" x14ac:dyDescent="0.25">
      <c r="A113" t="str">
        <f>IF(SUM('A5.3'!Q126:V126)=6,'Angaben KH-Standort'!$D$26,"")</f>
        <v/>
      </c>
      <c r="B113" t="str">
        <f>IF(SUM('A5.3'!Q126:V126)=6,'Angaben KH-Standort'!$D$27,"")</f>
        <v/>
      </c>
      <c r="C113" t="str">
        <f>IF(SUM('A5.3'!Q126:V126)=6,'Angaben KH-Standort'!$D$13,"")</f>
        <v/>
      </c>
      <c r="D113" t="str">
        <f>IF(SUM('A5.3'!Q126:V126)=6,'A1'!$F$15,"")</f>
        <v/>
      </c>
      <c r="E113" t="str">
        <f>IF(SUM('A5.3'!Q126:V126)=6,'A5.3'!C126,"")</f>
        <v/>
      </c>
      <c r="F113" t="str">
        <f>IF(SUM('A5.3'!Q126:V126)=6,'A5.3'!D126,"")</f>
        <v/>
      </c>
      <c r="G113" t="str">
        <f>IF(SUM('A5.3'!Q126:V126)=6,'A5.3'!E126,"")</f>
        <v/>
      </c>
      <c r="H113" t="str">
        <f>IF(SUM('A5.3'!Q126:V126)=6,'A5.3'!F126,"")</f>
        <v/>
      </c>
      <c r="I113" t="str">
        <f>IF(SUM('A5.3'!Q126:V126)=6,'A5.3'!G126,"")</f>
        <v/>
      </c>
      <c r="J113" t="str">
        <f>IF(SUM('A5.3'!Q126:V126)=6,'A5.3'!H126,"")</f>
        <v/>
      </c>
    </row>
    <row r="114" spans="1:10" x14ac:dyDescent="0.25">
      <c r="A114" t="str">
        <f>IF(SUM('A5.3'!Q127:V127)=6,'Angaben KH-Standort'!$D$26,"")</f>
        <v/>
      </c>
      <c r="B114" t="str">
        <f>IF(SUM('A5.3'!Q127:V127)=6,'Angaben KH-Standort'!$D$27,"")</f>
        <v/>
      </c>
      <c r="C114" t="str">
        <f>IF(SUM('A5.3'!Q127:V127)=6,'Angaben KH-Standort'!$D$13,"")</f>
        <v/>
      </c>
      <c r="D114" t="str">
        <f>IF(SUM('A5.3'!Q127:V127)=6,'A1'!$F$15,"")</f>
        <v/>
      </c>
      <c r="E114" t="str">
        <f>IF(SUM('A5.3'!Q127:V127)=6,'A5.3'!C127,"")</f>
        <v/>
      </c>
      <c r="F114" t="str">
        <f>IF(SUM('A5.3'!Q127:V127)=6,'A5.3'!D127,"")</f>
        <v/>
      </c>
      <c r="G114" t="str">
        <f>IF(SUM('A5.3'!Q127:V127)=6,'A5.3'!E127,"")</f>
        <v/>
      </c>
      <c r="H114" t="str">
        <f>IF(SUM('A5.3'!Q127:V127)=6,'A5.3'!F127,"")</f>
        <v/>
      </c>
      <c r="I114" t="str">
        <f>IF(SUM('A5.3'!Q127:V127)=6,'A5.3'!G127,"")</f>
        <v/>
      </c>
      <c r="J114" t="str">
        <f>IF(SUM('A5.3'!Q127:V127)=6,'A5.3'!H127,"")</f>
        <v/>
      </c>
    </row>
    <row r="115" spans="1:10" x14ac:dyDescent="0.25">
      <c r="A115" t="str">
        <f>IF(SUM('A5.3'!Q128:V128)=6,'Angaben KH-Standort'!$D$26,"")</f>
        <v/>
      </c>
      <c r="B115" t="str">
        <f>IF(SUM('A5.3'!Q128:V128)=6,'Angaben KH-Standort'!$D$27,"")</f>
        <v/>
      </c>
      <c r="C115" t="str">
        <f>IF(SUM('A5.3'!Q128:V128)=6,'Angaben KH-Standort'!$D$13,"")</f>
        <v/>
      </c>
      <c r="D115" t="str">
        <f>IF(SUM('A5.3'!Q128:V128)=6,'A1'!$F$15,"")</f>
        <v/>
      </c>
      <c r="E115" t="str">
        <f>IF(SUM('A5.3'!Q128:V128)=6,'A5.3'!C128,"")</f>
        <v/>
      </c>
      <c r="F115" t="str">
        <f>IF(SUM('A5.3'!Q128:V128)=6,'A5.3'!D128,"")</f>
        <v/>
      </c>
      <c r="G115" t="str">
        <f>IF(SUM('A5.3'!Q128:V128)=6,'A5.3'!E128,"")</f>
        <v/>
      </c>
      <c r="H115" t="str">
        <f>IF(SUM('A5.3'!Q128:V128)=6,'A5.3'!F128,"")</f>
        <v/>
      </c>
      <c r="I115" t="str">
        <f>IF(SUM('A5.3'!Q128:V128)=6,'A5.3'!G128,"")</f>
        <v/>
      </c>
      <c r="J115" t="str">
        <f>IF(SUM('A5.3'!Q128:V128)=6,'A5.3'!H128,"")</f>
        <v/>
      </c>
    </row>
    <row r="116" spans="1:10" x14ac:dyDescent="0.25">
      <c r="A116" t="str">
        <f>IF(SUM('A5.3'!Q129:V129)=6,'Angaben KH-Standort'!$D$26,"")</f>
        <v/>
      </c>
      <c r="B116" t="str">
        <f>IF(SUM('A5.3'!Q129:V129)=6,'Angaben KH-Standort'!$D$27,"")</f>
        <v/>
      </c>
      <c r="C116" t="str">
        <f>IF(SUM('A5.3'!Q129:V129)=6,'Angaben KH-Standort'!$D$13,"")</f>
        <v/>
      </c>
      <c r="D116" t="str">
        <f>IF(SUM('A5.3'!Q129:V129)=6,'A1'!$F$15,"")</f>
        <v/>
      </c>
      <c r="E116" t="str">
        <f>IF(SUM('A5.3'!Q129:V129)=6,'A5.3'!C129,"")</f>
        <v/>
      </c>
      <c r="F116" t="str">
        <f>IF(SUM('A5.3'!Q129:V129)=6,'A5.3'!D129,"")</f>
        <v/>
      </c>
      <c r="G116" t="str">
        <f>IF(SUM('A5.3'!Q129:V129)=6,'A5.3'!E129,"")</f>
        <v/>
      </c>
      <c r="H116" t="str">
        <f>IF(SUM('A5.3'!Q129:V129)=6,'A5.3'!F129,"")</f>
        <v/>
      </c>
      <c r="I116" t="str">
        <f>IF(SUM('A5.3'!Q129:V129)=6,'A5.3'!G129,"")</f>
        <v/>
      </c>
      <c r="J116" t="str">
        <f>IF(SUM('A5.3'!Q129:V129)=6,'A5.3'!H129,"")</f>
        <v/>
      </c>
    </row>
    <row r="117" spans="1:10" x14ac:dyDescent="0.25">
      <c r="A117" t="str">
        <f>IF(SUM('A5.3'!Q130:V130)=6,'Angaben KH-Standort'!$D$26,"")</f>
        <v/>
      </c>
      <c r="B117" t="str">
        <f>IF(SUM('A5.3'!Q130:V130)=6,'Angaben KH-Standort'!$D$27,"")</f>
        <v/>
      </c>
      <c r="C117" t="str">
        <f>IF(SUM('A5.3'!Q130:V130)=6,'Angaben KH-Standort'!$D$13,"")</f>
        <v/>
      </c>
      <c r="D117" t="str">
        <f>IF(SUM('A5.3'!Q130:V130)=6,'A1'!$F$15,"")</f>
        <v/>
      </c>
      <c r="E117" t="str">
        <f>IF(SUM('A5.3'!Q130:V130)=6,'A5.3'!C130,"")</f>
        <v/>
      </c>
      <c r="F117" t="str">
        <f>IF(SUM('A5.3'!Q130:V130)=6,'A5.3'!D130,"")</f>
        <v/>
      </c>
      <c r="G117" t="str">
        <f>IF(SUM('A5.3'!Q130:V130)=6,'A5.3'!E130,"")</f>
        <v/>
      </c>
      <c r="H117" t="str">
        <f>IF(SUM('A5.3'!Q130:V130)=6,'A5.3'!F130,"")</f>
        <v/>
      </c>
      <c r="I117" t="str">
        <f>IF(SUM('A5.3'!Q130:V130)=6,'A5.3'!G130,"")</f>
        <v/>
      </c>
      <c r="J117" t="str">
        <f>IF(SUM('A5.3'!Q130:V130)=6,'A5.3'!H130,"")</f>
        <v/>
      </c>
    </row>
    <row r="118" spans="1:10" x14ac:dyDescent="0.25">
      <c r="A118" t="str">
        <f>IF(SUM('A5.3'!Q131:V131)=6,'Angaben KH-Standort'!$D$26,"")</f>
        <v/>
      </c>
      <c r="B118" t="str">
        <f>IF(SUM('A5.3'!Q131:V131)=6,'Angaben KH-Standort'!$D$27,"")</f>
        <v/>
      </c>
      <c r="C118" t="str">
        <f>IF(SUM('A5.3'!Q131:V131)=6,'Angaben KH-Standort'!$D$13,"")</f>
        <v/>
      </c>
      <c r="D118" t="str">
        <f>IF(SUM('A5.3'!Q131:V131)=6,'A1'!$F$15,"")</f>
        <v/>
      </c>
      <c r="E118" t="str">
        <f>IF(SUM('A5.3'!Q131:V131)=6,'A5.3'!C131,"")</f>
        <v/>
      </c>
      <c r="F118" t="str">
        <f>IF(SUM('A5.3'!Q131:V131)=6,'A5.3'!D131,"")</f>
        <v/>
      </c>
      <c r="G118" t="str">
        <f>IF(SUM('A5.3'!Q131:V131)=6,'A5.3'!E131,"")</f>
        <v/>
      </c>
      <c r="H118" t="str">
        <f>IF(SUM('A5.3'!Q131:V131)=6,'A5.3'!F131,"")</f>
        <v/>
      </c>
      <c r="I118" t="str">
        <f>IF(SUM('A5.3'!Q131:V131)=6,'A5.3'!G131,"")</f>
        <v/>
      </c>
      <c r="J118" t="str">
        <f>IF(SUM('A5.3'!Q131:V131)=6,'A5.3'!H131,"")</f>
        <v/>
      </c>
    </row>
    <row r="119" spans="1:10" x14ac:dyDescent="0.25">
      <c r="A119" t="str">
        <f>IF(SUM('A5.3'!Q132:V132)=6,'Angaben KH-Standort'!$D$26,"")</f>
        <v/>
      </c>
      <c r="B119" t="str">
        <f>IF(SUM('A5.3'!Q132:V132)=6,'Angaben KH-Standort'!$D$27,"")</f>
        <v/>
      </c>
      <c r="C119" t="str">
        <f>IF(SUM('A5.3'!Q132:V132)=6,'Angaben KH-Standort'!$D$13,"")</f>
        <v/>
      </c>
      <c r="D119" t="str">
        <f>IF(SUM('A5.3'!Q132:V132)=6,'A1'!$F$15,"")</f>
        <v/>
      </c>
      <c r="E119" t="str">
        <f>IF(SUM('A5.3'!Q132:V132)=6,'A5.3'!C132,"")</f>
        <v/>
      </c>
      <c r="F119" t="str">
        <f>IF(SUM('A5.3'!Q132:V132)=6,'A5.3'!D132,"")</f>
        <v/>
      </c>
      <c r="G119" t="str">
        <f>IF(SUM('A5.3'!Q132:V132)=6,'A5.3'!E132,"")</f>
        <v/>
      </c>
      <c r="H119" t="str">
        <f>IF(SUM('A5.3'!Q132:V132)=6,'A5.3'!F132,"")</f>
        <v/>
      </c>
      <c r="I119" t="str">
        <f>IF(SUM('A5.3'!Q132:V132)=6,'A5.3'!G132,"")</f>
        <v/>
      </c>
      <c r="J119" t="str">
        <f>IF(SUM('A5.3'!Q132:V132)=6,'A5.3'!H132,"")</f>
        <v/>
      </c>
    </row>
    <row r="120" spans="1:10" x14ac:dyDescent="0.25">
      <c r="A120" t="str">
        <f>IF(SUM('A5.3'!Q133:V133)=6,'Angaben KH-Standort'!$D$26,"")</f>
        <v/>
      </c>
      <c r="B120" t="str">
        <f>IF(SUM('A5.3'!Q133:V133)=6,'Angaben KH-Standort'!$D$27,"")</f>
        <v/>
      </c>
      <c r="C120" t="str">
        <f>IF(SUM('A5.3'!Q133:V133)=6,'Angaben KH-Standort'!$D$13,"")</f>
        <v/>
      </c>
      <c r="D120" t="str">
        <f>IF(SUM('A5.3'!Q133:V133)=6,'A1'!$F$15,"")</f>
        <v/>
      </c>
      <c r="E120" t="str">
        <f>IF(SUM('A5.3'!Q133:V133)=6,'A5.3'!C133,"")</f>
        <v/>
      </c>
      <c r="F120" t="str">
        <f>IF(SUM('A5.3'!Q133:V133)=6,'A5.3'!D133,"")</f>
        <v/>
      </c>
      <c r="G120" t="str">
        <f>IF(SUM('A5.3'!Q133:V133)=6,'A5.3'!E133,"")</f>
        <v/>
      </c>
      <c r="H120" t="str">
        <f>IF(SUM('A5.3'!Q133:V133)=6,'A5.3'!F133,"")</f>
        <v/>
      </c>
      <c r="I120" t="str">
        <f>IF(SUM('A5.3'!Q133:V133)=6,'A5.3'!G133,"")</f>
        <v/>
      </c>
      <c r="J120" t="str">
        <f>IF(SUM('A5.3'!Q133:V133)=6,'A5.3'!H133,"")</f>
        <v/>
      </c>
    </row>
    <row r="121" spans="1:10" x14ac:dyDescent="0.25">
      <c r="A121" t="str">
        <f>IF(SUM('A5.3'!Q134:V134)=6,'Angaben KH-Standort'!$D$26,"")</f>
        <v/>
      </c>
      <c r="B121" t="str">
        <f>IF(SUM('A5.3'!Q134:V134)=6,'Angaben KH-Standort'!$D$27,"")</f>
        <v/>
      </c>
      <c r="C121" t="str">
        <f>IF(SUM('A5.3'!Q134:V134)=6,'Angaben KH-Standort'!$D$13,"")</f>
        <v/>
      </c>
      <c r="D121" t="str">
        <f>IF(SUM('A5.3'!Q134:V134)=6,'A1'!$F$15,"")</f>
        <v/>
      </c>
      <c r="E121" t="str">
        <f>IF(SUM('A5.3'!Q134:V134)=6,'A5.3'!C134,"")</f>
        <v/>
      </c>
      <c r="F121" t="str">
        <f>IF(SUM('A5.3'!Q134:V134)=6,'A5.3'!D134,"")</f>
        <v/>
      </c>
      <c r="G121" t="str">
        <f>IF(SUM('A5.3'!Q134:V134)=6,'A5.3'!E134,"")</f>
        <v/>
      </c>
      <c r="H121" t="str">
        <f>IF(SUM('A5.3'!Q134:V134)=6,'A5.3'!F134,"")</f>
        <v/>
      </c>
      <c r="I121" t="str">
        <f>IF(SUM('A5.3'!Q134:V134)=6,'A5.3'!G134,"")</f>
        <v/>
      </c>
      <c r="J121" t="str">
        <f>IF(SUM('A5.3'!Q134:V134)=6,'A5.3'!H134,"")</f>
        <v/>
      </c>
    </row>
    <row r="122" spans="1:10" x14ac:dyDescent="0.25">
      <c r="A122" t="str">
        <f>IF(SUM('A5.3'!Q135:V135)=6,'Angaben KH-Standort'!$D$26,"")</f>
        <v/>
      </c>
      <c r="B122" t="str">
        <f>IF(SUM('A5.3'!Q135:V135)=6,'Angaben KH-Standort'!$D$27,"")</f>
        <v/>
      </c>
      <c r="C122" t="str">
        <f>IF(SUM('A5.3'!Q135:V135)=6,'Angaben KH-Standort'!$D$13,"")</f>
        <v/>
      </c>
      <c r="D122" t="str">
        <f>IF(SUM('A5.3'!Q135:V135)=6,'A1'!$F$15,"")</f>
        <v/>
      </c>
      <c r="E122" t="str">
        <f>IF(SUM('A5.3'!Q135:V135)=6,'A5.3'!C135,"")</f>
        <v/>
      </c>
      <c r="F122" t="str">
        <f>IF(SUM('A5.3'!Q135:V135)=6,'A5.3'!D135,"")</f>
        <v/>
      </c>
      <c r="G122" t="str">
        <f>IF(SUM('A5.3'!Q135:V135)=6,'A5.3'!E135,"")</f>
        <v/>
      </c>
      <c r="H122" t="str">
        <f>IF(SUM('A5.3'!Q135:V135)=6,'A5.3'!F135,"")</f>
        <v/>
      </c>
      <c r="I122" t="str">
        <f>IF(SUM('A5.3'!Q135:V135)=6,'A5.3'!G135,"")</f>
        <v/>
      </c>
      <c r="J122" t="str">
        <f>IF(SUM('A5.3'!Q135:V135)=6,'A5.3'!H135,"")</f>
        <v/>
      </c>
    </row>
    <row r="123" spans="1:10" x14ac:dyDescent="0.25">
      <c r="A123" t="str">
        <f>IF(SUM('A5.3'!Q136:V136)=6,'Angaben KH-Standort'!$D$26,"")</f>
        <v/>
      </c>
      <c r="B123" t="str">
        <f>IF(SUM('A5.3'!Q136:V136)=6,'Angaben KH-Standort'!$D$27,"")</f>
        <v/>
      </c>
      <c r="C123" t="str">
        <f>IF(SUM('A5.3'!Q136:V136)=6,'Angaben KH-Standort'!$D$13,"")</f>
        <v/>
      </c>
      <c r="D123" t="str">
        <f>IF(SUM('A5.3'!Q136:V136)=6,'A1'!$F$15,"")</f>
        <v/>
      </c>
      <c r="E123" t="str">
        <f>IF(SUM('A5.3'!Q136:V136)=6,'A5.3'!C136,"")</f>
        <v/>
      </c>
      <c r="F123" t="str">
        <f>IF(SUM('A5.3'!Q136:V136)=6,'A5.3'!D136,"")</f>
        <v/>
      </c>
      <c r="G123" t="str">
        <f>IF(SUM('A5.3'!Q136:V136)=6,'A5.3'!E136,"")</f>
        <v/>
      </c>
      <c r="H123" t="str">
        <f>IF(SUM('A5.3'!Q136:V136)=6,'A5.3'!F136,"")</f>
        <v/>
      </c>
      <c r="I123" t="str">
        <f>IF(SUM('A5.3'!Q136:V136)=6,'A5.3'!G136,"")</f>
        <v/>
      </c>
      <c r="J123" t="str">
        <f>IF(SUM('A5.3'!Q136:V136)=6,'A5.3'!H136,"")</f>
        <v/>
      </c>
    </row>
    <row r="124" spans="1:10" x14ac:dyDescent="0.25">
      <c r="A124" t="str">
        <f>IF(SUM('A5.3'!Q137:V137)=6,'Angaben KH-Standort'!$D$26,"")</f>
        <v/>
      </c>
      <c r="B124" t="str">
        <f>IF(SUM('A5.3'!Q137:V137)=6,'Angaben KH-Standort'!$D$27,"")</f>
        <v/>
      </c>
      <c r="C124" t="str">
        <f>IF(SUM('A5.3'!Q137:V137)=6,'Angaben KH-Standort'!$D$13,"")</f>
        <v/>
      </c>
      <c r="D124" t="str">
        <f>IF(SUM('A5.3'!Q137:V137)=6,'A1'!$F$15,"")</f>
        <v/>
      </c>
      <c r="E124" t="str">
        <f>IF(SUM('A5.3'!Q137:V137)=6,'A5.3'!C137,"")</f>
        <v/>
      </c>
      <c r="F124" t="str">
        <f>IF(SUM('A5.3'!Q137:V137)=6,'A5.3'!D137,"")</f>
        <v/>
      </c>
      <c r="G124" t="str">
        <f>IF(SUM('A5.3'!Q137:V137)=6,'A5.3'!E137,"")</f>
        <v/>
      </c>
      <c r="H124" t="str">
        <f>IF(SUM('A5.3'!Q137:V137)=6,'A5.3'!F137,"")</f>
        <v/>
      </c>
      <c r="I124" t="str">
        <f>IF(SUM('A5.3'!Q137:V137)=6,'A5.3'!G137,"")</f>
        <v/>
      </c>
      <c r="J124" t="str">
        <f>IF(SUM('A5.3'!Q137:V137)=6,'A5.3'!H137,"")</f>
        <v/>
      </c>
    </row>
    <row r="125" spans="1:10" x14ac:dyDescent="0.25">
      <c r="A125" t="str">
        <f>IF(SUM('A5.3'!Q138:V138)=6,'Angaben KH-Standort'!$D$26,"")</f>
        <v/>
      </c>
      <c r="B125" t="str">
        <f>IF(SUM('A5.3'!Q138:V138)=6,'Angaben KH-Standort'!$D$27,"")</f>
        <v/>
      </c>
      <c r="C125" t="str">
        <f>IF(SUM('A5.3'!Q138:V138)=6,'Angaben KH-Standort'!$D$13,"")</f>
        <v/>
      </c>
      <c r="D125" t="str">
        <f>IF(SUM('A5.3'!Q138:V138)=6,'A1'!$F$15,"")</f>
        <v/>
      </c>
      <c r="E125" t="str">
        <f>IF(SUM('A5.3'!Q138:V138)=6,'A5.3'!C138,"")</f>
        <v/>
      </c>
      <c r="F125" t="str">
        <f>IF(SUM('A5.3'!Q138:V138)=6,'A5.3'!D138,"")</f>
        <v/>
      </c>
      <c r="G125" t="str">
        <f>IF(SUM('A5.3'!Q138:V138)=6,'A5.3'!E138,"")</f>
        <v/>
      </c>
      <c r="H125" t="str">
        <f>IF(SUM('A5.3'!Q138:V138)=6,'A5.3'!F138,"")</f>
        <v/>
      </c>
      <c r="I125" t="str">
        <f>IF(SUM('A5.3'!Q138:V138)=6,'A5.3'!G138,"")</f>
        <v/>
      </c>
      <c r="J125" t="str">
        <f>IF(SUM('A5.3'!Q138:V138)=6,'A5.3'!H138,"")</f>
        <v/>
      </c>
    </row>
    <row r="126" spans="1:10" x14ac:dyDescent="0.25">
      <c r="A126" t="str">
        <f>IF(SUM('A5.3'!Q139:V139)=6,'Angaben KH-Standort'!$D$26,"")</f>
        <v/>
      </c>
      <c r="B126" t="str">
        <f>IF(SUM('A5.3'!Q139:V139)=6,'Angaben KH-Standort'!$D$27,"")</f>
        <v/>
      </c>
      <c r="C126" t="str">
        <f>IF(SUM('A5.3'!Q139:V139)=6,'Angaben KH-Standort'!$D$13,"")</f>
        <v/>
      </c>
      <c r="D126" t="str">
        <f>IF(SUM('A5.3'!Q139:V139)=6,'A1'!$F$15,"")</f>
        <v/>
      </c>
      <c r="E126" t="str">
        <f>IF(SUM('A5.3'!Q139:V139)=6,'A5.3'!C139,"")</f>
        <v/>
      </c>
      <c r="F126" t="str">
        <f>IF(SUM('A5.3'!Q139:V139)=6,'A5.3'!D139,"")</f>
        <v/>
      </c>
      <c r="G126" t="str">
        <f>IF(SUM('A5.3'!Q139:V139)=6,'A5.3'!E139,"")</f>
        <v/>
      </c>
      <c r="H126" t="str">
        <f>IF(SUM('A5.3'!Q139:V139)=6,'A5.3'!F139,"")</f>
        <v/>
      </c>
      <c r="I126" t="str">
        <f>IF(SUM('A5.3'!Q139:V139)=6,'A5.3'!G139,"")</f>
        <v/>
      </c>
      <c r="J126" t="str">
        <f>IF(SUM('A5.3'!Q139:V139)=6,'A5.3'!H139,"")</f>
        <v/>
      </c>
    </row>
    <row r="127" spans="1:10" x14ac:dyDescent="0.25">
      <c r="A127" t="str">
        <f>IF(SUM('A5.3'!Q140:V140)=6,'Angaben KH-Standort'!$D$26,"")</f>
        <v/>
      </c>
      <c r="B127" t="str">
        <f>IF(SUM('A5.3'!Q140:V140)=6,'Angaben KH-Standort'!$D$27,"")</f>
        <v/>
      </c>
      <c r="C127" t="str">
        <f>IF(SUM('A5.3'!Q140:V140)=6,'Angaben KH-Standort'!$D$13,"")</f>
        <v/>
      </c>
      <c r="D127" t="str">
        <f>IF(SUM('A5.3'!Q140:V140)=6,'A1'!$F$15,"")</f>
        <v/>
      </c>
      <c r="E127" t="str">
        <f>IF(SUM('A5.3'!Q140:V140)=6,'A5.3'!C140,"")</f>
        <v/>
      </c>
      <c r="F127" t="str">
        <f>IF(SUM('A5.3'!Q140:V140)=6,'A5.3'!D140,"")</f>
        <v/>
      </c>
      <c r="G127" t="str">
        <f>IF(SUM('A5.3'!Q140:V140)=6,'A5.3'!E140,"")</f>
        <v/>
      </c>
      <c r="H127" t="str">
        <f>IF(SUM('A5.3'!Q140:V140)=6,'A5.3'!F140,"")</f>
        <v/>
      </c>
      <c r="I127" t="str">
        <f>IF(SUM('A5.3'!Q140:V140)=6,'A5.3'!G140,"")</f>
        <v/>
      </c>
      <c r="J127" t="str">
        <f>IF(SUM('A5.3'!Q140:V140)=6,'A5.3'!H140,"")</f>
        <v/>
      </c>
    </row>
    <row r="128" spans="1:10" x14ac:dyDescent="0.25">
      <c r="A128" t="str">
        <f>IF(SUM('A5.3'!Q141:V141)=6,'Angaben KH-Standort'!$D$26,"")</f>
        <v/>
      </c>
      <c r="B128" t="str">
        <f>IF(SUM('A5.3'!Q141:V141)=6,'Angaben KH-Standort'!$D$27,"")</f>
        <v/>
      </c>
      <c r="C128" t="str">
        <f>IF(SUM('A5.3'!Q141:V141)=6,'Angaben KH-Standort'!$D$13,"")</f>
        <v/>
      </c>
      <c r="D128" t="str">
        <f>IF(SUM('A5.3'!Q141:V141)=6,'A1'!$F$15,"")</f>
        <v/>
      </c>
      <c r="E128" t="str">
        <f>IF(SUM('A5.3'!Q141:V141)=6,'A5.3'!C141,"")</f>
        <v/>
      </c>
      <c r="F128" t="str">
        <f>IF(SUM('A5.3'!Q141:V141)=6,'A5.3'!D141,"")</f>
        <v/>
      </c>
      <c r="G128" t="str">
        <f>IF(SUM('A5.3'!Q141:V141)=6,'A5.3'!E141,"")</f>
        <v/>
      </c>
      <c r="H128" t="str">
        <f>IF(SUM('A5.3'!Q141:V141)=6,'A5.3'!F141,"")</f>
        <v/>
      </c>
      <c r="I128" t="str">
        <f>IF(SUM('A5.3'!Q141:V141)=6,'A5.3'!G141,"")</f>
        <v/>
      </c>
      <c r="J128" t="str">
        <f>IF(SUM('A5.3'!Q141:V141)=6,'A5.3'!H141,"")</f>
        <v/>
      </c>
    </row>
    <row r="129" spans="1:10" x14ac:dyDescent="0.25">
      <c r="A129" t="str">
        <f>IF(SUM('A5.3'!Q142:V142)=6,'Angaben KH-Standort'!$D$26,"")</f>
        <v/>
      </c>
      <c r="B129" t="str">
        <f>IF(SUM('A5.3'!Q142:V142)=6,'Angaben KH-Standort'!$D$27,"")</f>
        <v/>
      </c>
      <c r="C129" t="str">
        <f>IF(SUM('A5.3'!Q142:V142)=6,'Angaben KH-Standort'!$D$13,"")</f>
        <v/>
      </c>
      <c r="D129" t="str">
        <f>IF(SUM('A5.3'!Q142:V142)=6,'A1'!$F$15,"")</f>
        <v/>
      </c>
      <c r="E129" t="str">
        <f>IF(SUM('A5.3'!Q142:V142)=6,'A5.3'!C142,"")</f>
        <v/>
      </c>
      <c r="F129" t="str">
        <f>IF(SUM('A5.3'!Q142:V142)=6,'A5.3'!D142,"")</f>
        <v/>
      </c>
      <c r="G129" t="str">
        <f>IF(SUM('A5.3'!Q142:V142)=6,'A5.3'!E142,"")</f>
        <v/>
      </c>
      <c r="H129" t="str">
        <f>IF(SUM('A5.3'!Q142:V142)=6,'A5.3'!F142,"")</f>
        <v/>
      </c>
      <c r="I129" t="str">
        <f>IF(SUM('A5.3'!Q142:V142)=6,'A5.3'!G142,"")</f>
        <v/>
      </c>
      <c r="J129" t="str">
        <f>IF(SUM('A5.3'!Q142:V142)=6,'A5.3'!H142,"")</f>
        <v/>
      </c>
    </row>
    <row r="130" spans="1:10" x14ac:dyDescent="0.25">
      <c r="A130" t="str">
        <f>IF(SUM('A5.3'!Q143:V143)=6,'Angaben KH-Standort'!$D$26,"")</f>
        <v/>
      </c>
      <c r="B130" t="str">
        <f>IF(SUM('A5.3'!Q143:V143)=6,'Angaben KH-Standort'!$D$27,"")</f>
        <v/>
      </c>
      <c r="C130" t="str">
        <f>IF(SUM('A5.3'!Q143:V143)=6,'Angaben KH-Standort'!$D$13,"")</f>
        <v/>
      </c>
      <c r="D130" t="str">
        <f>IF(SUM('A5.3'!Q143:V143)=6,'A1'!$F$15,"")</f>
        <v/>
      </c>
      <c r="E130" t="str">
        <f>IF(SUM('A5.3'!Q143:V143)=6,'A5.3'!C143,"")</f>
        <v/>
      </c>
      <c r="F130" t="str">
        <f>IF(SUM('A5.3'!Q143:V143)=6,'A5.3'!D143,"")</f>
        <v/>
      </c>
      <c r="G130" t="str">
        <f>IF(SUM('A5.3'!Q143:V143)=6,'A5.3'!E143,"")</f>
        <v/>
      </c>
      <c r="H130" t="str">
        <f>IF(SUM('A5.3'!Q143:V143)=6,'A5.3'!F143,"")</f>
        <v/>
      </c>
      <c r="I130" t="str">
        <f>IF(SUM('A5.3'!Q143:V143)=6,'A5.3'!G143,"")</f>
        <v/>
      </c>
      <c r="J130" t="str">
        <f>IF(SUM('A5.3'!Q143:V143)=6,'A5.3'!H143,"")</f>
        <v/>
      </c>
    </row>
    <row r="131" spans="1:10" x14ac:dyDescent="0.25">
      <c r="A131" t="str">
        <f>IF(SUM('A5.3'!Q144:V144)=6,'Angaben KH-Standort'!$D$26,"")</f>
        <v/>
      </c>
      <c r="B131" t="str">
        <f>IF(SUM('A5.3'!Q144:V144)=6,'Angaben KH-Standort'!$D$27,"")</f>
        <v/>
      </c>
      <c r="C131" t="str">
        <f>IF(SUM('A5.3'!Q144:V144)=6,'Angaben KH-Standort'!$D$13,"")</f>
        <v/>
      </c>
      <c r="D131" t="str">
        <f>IF(SUM('A5.3'!Q144:V144)=6,'A1'!$F$15,"")</f>
        <v/>
      </c>
      <c r="E131" t="str">
        <f>IF(SUM('A5.3'!Q144:V144)=6,'A5.3'!C144,"")</f>
        <v/>
      </c>
      <c r="F131" t="str">
        <f>IF(SUM('A5.3'!Q144:V144)=6,'A5.3'!D144,"")</f>
        <v/>
      </c>
      <c r="G131" t="str">
        <f>IF(SUM('A5.3'!Q144:V144)=6,'A5.3'!E144,"")</f>
        <v/>
      </c>
      <c r="H131" t="str">
        <f>IF(SUM('A5.3'!Q144:V144)=6,'A5.3'!F144,"")</f>
        <v/>
      </c>
      <c r="I131" t="str">
        <f>IF(SUM('A5.3'!Q144:V144)=6,'A5.3'!G144,"")</f>
        <v/>
      </c>
      <c r="J131" t="str">
        <f>IF(SUM('A5.3'!Q144:V144)=6,'A5.3'!H144,"")</f>
        <v/>
      </c>
    </row>
    <row r="132" spans="1:10" x14ac:dyDescent="0.25">
      <c r="A132" t="str">
        <f>IF(SUM('A5.3'!Q145:V145)=6,'Angaben KH-Standort'!$D$26,"")</f>
        <v/>
      </c>
      <c r="B132" t="str">
        <f>IF(SUM('A5.3'!Q145:V145)=6,'Angaben KH-Standort'!$D$27,"")</f>
        <v/>
      </c>
      <c r="C132" t="str">
        <f>IF(SUM('A5.3'!Q145:V145)=6,'Angaben KH-Standort'!$D$13,"")</f>
        <v/>
      </c>
      <c r="D132" t="str">
        <f>IF(SUM('A5.3'!Q145:V145)=6,'A1'!$F$15,"")</f>
        <v/>
      </c>
      <c r="E132" t="str">
        <f>IF(SUM('A5.3'!Q145:V145)=6,'A5.3'!C145,"")</f>
        <v/>
      </c>
      <c r="F132" t="str">
        <f>IF(SUM('A5.3'!Q145:V145)=6,'A5.3'!D145,"")</f>
        <v/>
      </c>
      <c r="G132" t="str">
        <f>IF(SUM('A5.3'!Q145:V145)=6,'A5.3'!E145,"")</f>
        <v/>
      </c>
      <c r="H132" t="str">
        <f>IF(SUM('A5.3'!Q145:V145)=6,'A5.3'!F145,"")</f>
        <v/>
      </c>
      <c r="I132" t="str">
        <f>IF(SUM('A5.3'!Q145:V145)=6,'A5.3'!G145,"")</f>
        <v/>
      </c>
      <c r="J132" t="str">
        <f>IF(SUM('A5.3'!Q145:V145)=6,'A5.3'!H145,"")</f>
        <v/>
      </c>
    </row>
    <row r="133" spans="1:10" x14ac:dyDescent="0.25">
      <c r="A133" t="str">
        <f>IF(SUM('A5.3'!Q146:V146)=6,'Angaben KH-Standort'!$D$26,"")</f>
        <v/>
      </c>
      <c r="B133" t="str">
        <f>IF(SUM('A5.3'!Q146:V146)=6,'Angaben KH-Standort'!$D$27,"")</f>
        <v/>
      </c>
      <c r="C133" t="str">
        <f>IF(SUM('A5.3'!Q146:V146)=6,'Angaben KH-Standort'!$D$13,"")</f>
        <v/>
      </c>
      <c r="D133" t="str">
        <f>IF(SUM('A5.3'!Q146:V146)=6,'A1'!$F$15,"")</f>
        <v/>
      </c>
      <c r="E133" t="str">
        <f>IF(SUM('A5.3'!Q146:V146)=6,'A5.3'!C146,"")</f>
        <v/>
      </c>
      <c r="F133" t="str">
        <f>IF(SUM('A5.3'!Q146:V146)=6,'A5.3'!D146,"")</f>
        <v/>
      </c>
      <c r="G133" t="str">
        <f>IF(SUM('A5.3'!Q146:V146)=6,'A5.3'!E146,"")</f>
        <v/>
      </c>
      <c r="H133" t="str">
        <f>IF(SUM('A5.3'!Q146:V146)=6,'A5.3'!F146,"")</f>
        <v/>
      </c>
      <c r="I133" t="str">
        <f>IF(SUM('A5.3'!Q146:V146)=6,'A5.3'!G146,"")</f>
        <v/>
      </c>
      <c r="J133" t="str">
        <f>IF(SUM('A5.3'!Q146:V146)=6,'A5.3'!H146,"")</f>
        <v/>
      </c>
    </row>
    <row r="134" spans="1:10" x14ac:dyDescent="0.25">
      <c r="A134" t="str">
        <f>IF(SUM('A5.3'!Q147:V147)=6,'Angaben KH-Standort'!$D$26,"")</f>
        <v/>
      </c>
      <c r="B134" t="str">
        <f>IF(SUM('A5.3'!Q147:V147)=6,'Angaben KH-Standort'!$D$27,"")</f>
        <v/>
      </c>
      <c r="C134" t="str">
        <f>IF(SUM('A5.3'!Q147:V147)=6,'Angaben KH-Standort'!$D$13,"")</f>
        <v/>
      </c>
      <c r="D134" t="str">
        <f>IF(SUM('A5.3'!Q147:V147)=6,'A1'!$F$15,"")</f>
        <v/>
      </c>
      <c r="E134" t="str">
        <f>IF(SUM('A5.3'!Q147:V147)=6,'A5.3'!C147,"")</f>
        <v/>
      </c>
      <c r="F134" t="str">
        <f>IF(SUM('A5.3'!Q147:V147)=6,'A5.3'!D147,"")</f>
        <v/>
      </c>
      <c r="G134" t="str">
        <f>IF(SUM('A5.3'!Q147:V147)=6,'A5.3'!E147,"")</f>
        <v/>
      </c>
      <c r="H134" t="str">
        <f>IF(SUM('A5.3'!Q147:V147)=6,'A5.3'!F147,"")</f>
        <v/>
      </c>
      <c r="I134" t="str">
        <f>IF(SUM('A5.3'!Q147:V147)=6,'A5.3'!G147,"")</f>
        <v/>
      </c>
      <c r="J134" t="str">
        <f>IF(SUM('A5.3'!Q147:V147)=6,'A5.3'!H147,"")</f>
        <v/>
      </c>
    </row>
    <row r="135" spans="1:10" x14ac:dyDescent="0.25">
      <c r="A135" t="str">
        <f>IF(SUM('A5.3'!Q148:V148)=6,'Angaben KH-Standort'!$D$26,"")</f>
        <v/>
      </c>
      <c r="B135" t="str">
        <f>IF(SUM('A5.3'!Q148:V148)=6,'Angaben KH-Standort'!$D$27,"")</f>
        <v/>
      </c>
      <c r="C135" t="str">
        <f>IF(SUM('A5.3'!Q148:V148)=6,'Angaben KH-Standort'!$D$13,"")</f>
        <v/>
      </c>
      <c r="D135" t="str">
        <f>IF(SUM('A5.3'!Q148:V148)=6,'A1'!$F$15,"")</f>
        <v/>
      </c>
      <c r="E135" t="str">
        <f>IF(SUM('A5.3'!Q148:V148)=6,'A5.3'!C148,"")</f>
        <v/>
      </c>
      <c r="F135" t="str">
        <f>IF(SUM('A5.3'!Q148:V148)=6,'A5.3'!D148,"")</f>
        <v/>
      </c>
      <c r="G135" t="str">
        <f>IF(SUM('A5.3'!Q148:V148)=6,'A5.3'!E148,"")</f>
        <v/>
      </c>
      <c r="H135" t="str">
        <f>IF(SUM('A5.3'!Q148:V148)=6,'A5.3'!F148,"")</f>
        <v/>
      </c>
      <c r="I135" t="str">
        <f>IF(SUM('A5.3'!Q148:V148)=6,'A5.3'!G148,"")</f>
        <v/>
      </c>
      <c r="J135" t="str">
        <f>IF(SUM('A5.3'!Q148:V148)=6,'A5.3'!H148,"")</f>
        <v/>
      </c>
    </row>
    <row r="136" spans="1:10" x14ac:dyDescent="0.25">
      <c r="A136" t="str">
        <f>IF(SUM('A5.3'!Q149:V149)=6,'Angaben KH-Standort'!$D$26,"")</f>
        <v/>
      </c>
      <c r="B136" t="str">
        <f>IF(SUM('A5.3'!Q149:V149)=6,'Angaben KH-Standort'!$D$27,"")</f>
        <v/>
      </c>
      <c r="C136" t="str">
        <f>IF(SUM('A5.3'!Q149:V149)=6,'Angaben KH-Standort'!$D$13,"")</f>
        <v/>
      </c>
      <c r="D136" t="str">
        <f>IF(SUM('A5.3'!Q149:V149)=6,'A1'!$F$15,"")</f>
        <v/>
      </c>
      <c r="E136" t="str">
        <f>IF(SUM('A5.3'!Q149:V149)=6,'A5.3'!C149,"")</f>
        <v/>
      </c>
      <c r="F136" t="str">
        <f>IF(SUM('A5.3'!Q149:V149)=6,'A5.3'!D149,"")</f>
        <v/>
      </c>
      <c r="G136" t="str">
        <f>IF(SUM('A5.3'!Q149:V149)=6,'A5.3'!E149,"")</f>
        <v/>
      </c>
      <c r="H136" t="str">
        <f>IF(SUM('A5.3'!Q149:V149)=6,'A5.3'!F149,"")</f>
        <v/>
      </c>
      <c r="I136" t="str">
        <f>IF(SUM('A5.3'!Q149:V149)=6,'A5.3'!G149,"")</f>
        <v/>
      </c>
      <c r="J136" t="str">
        <f>IF(SUM('A5.3'!Q149:V149)=6,'A5.3'!H149,"")</f>
        <v/>
      </c>
    </row>
    <row r="137" spans="1:10" x14ac:dyDescent="0.25">
      <c r="A137" t="str">
        <f>IF(SUM('A5.3'!Q150:V150)=6,'Angaben KH-Standort'!$D$26,"")</f>
        <v/>
      </c>
      <c r="B137" t="str">
        <f>IF(SUM('A5.3'!Q150:V150)=6,'Angaben KH-Standort'!$D$27,"")</f>
        <v/>
      </c>
      <c r="C137" t="str">
        <f>IF(SUM('A5.3'!Q150:V150)=6,'Angaben KH-Standort'!$D$13,"")</f>
        <v/>
      </c>
      <c r="D137" t="str">
        <f>IF(SUM('A5.3'!Q150:V150)=6,'A1'!$F$15,"")</f>
        <v/>
      </c>
      <c r="E137" t="str">
        <f>IF(SUM('A5.3'!Q150:V150)=6,'A5.3'!C150,"")</f>
        <v/>
      </c>
      <c r="F137" t="str">
        <f>IF(SUM('A5.3'!Q150:V150)=6,'A5.3'!D150,"")</f>
        <v/>
      </c>
      <c r="G137" t="str">
        <f>IF(SUM('A5.3'!Q150:V150)=6,'A5.3'!E150,"")</f>
        <v/>
      </c>
      <c r="H137" t="str">
        <f>IF(SUM('A5.3'!Q150:V150)=6,'A5.3'!F150,"")</f>
        <v/>
      </c>
      <c r="I137" t="str">
        <f>IF(SUM('A5.3'!Q150:V150)=6,'A5.3'!G150,"")</f>
        <v/>
      </c>
      <c r="J137" t="str">
        <f>IF(SUM('A5.3'!Q150:V150)=6,'A5.3'!H150,"")</f>
        <v/>
      </c>
    </row>
    <row r="138" spans="1:10" x14ac:dyDescent="0.25">
      <c r="A138" t="str">
        <f>IF(SUM('A5.3'!Q151:V151)=6,'Angaben KH-Standort'!$D$26,"")</f>
        <v/>
      </c>
      <c r="B138" t="str">
        <f>IF(SUM('A5.3'!Q151:V151)=6,'Angaben KH-Standort'!$D$27,"")</f>
        <v/>
      </c>
      <c r="C138" t="str">
        <f>IF(SUM('A5.3'!Q151:V151)=6,'Angaben KH-Standort'!$D$13,"")</f>
        <v/>
      </c>
      <c r="D138" t="str">
        <f>IF(SUM('A5.3'!Q151:V151)=6,'A1'!$F$15,"")</f>
        <v/>
      </c>
      <c r="E138" t="str">
        <f>IF(SUM('A5.3'!Q151:V151)=6,'A5.3'!C151,"")</f>
        <v/>
      </c>
      <c r="F138" t="str">
        <f>IF(SUM('A5.3'!Q151:V151)=6,'A5.3'!D151,"")</f>
        <v/>
      </c>
      <c r="G138" t="str">
        <f>IF(SUM('A5.3'!Q151:V151)=6,'A5.3'!E151,"")</f>
        <v/>
      </c>
      <c r="H138" t="str">
        <f>IF(SUM('A5.3'!Q151:V151)=6,'A5.3'!F151,"")</f>
        <v/>
      </c>
      <c r="I138" t="str">
        <f>IF(SUM('A5.3'!Q151:V151)=6,'A5.3'!G151,"")</f>
        <v/>
      </c>
      <c r="J138" t="str">
        <f>IF(SUM('A5.3'!Q151:V151)=6,'A5.3'!H151,"")</f>
        <v/>
      </c>
    </row>
    <row r="139" spans="1:10" x14ac:dyDescent="0.25">
      <c r="A139" t="str">
        <f>IF(SUM('A5.3'!Q152:V152)=6,'Angaben KH-Standort'!$D$26,"")</f>
        <v/>
      </c>
      <c r="B139" t="str">
        <f>IF(SUM('A5.3'!Q152:V152)=6,'Angaben KH-Standort'!$D$27,"")</f>
        <v/>
      </c>
      <c r="C139" t="str">
        <f>IF(SUM('A5.3'!Q152:V152)=6,'Angaben KH-Standort'!$D$13,"")</f>
        <v/>
      </c>
      <c r="D139" t="str">
        <f>IF(SUM('A5.3'!Q152:V152)=6,'A1'!$F$15,"")</f>
        <v/>
      </c>
      <c r="E139" t="str">
        <f>IF(SUM('A5.3'!Q152:V152)=6,'A5.3'!C152,"")</f>
        <v/>
      </c>
      <c r="F139" t="str">
        <f>IF(SUM('A5.3'!Q152:V152)=6,'A5.3'!D152,"")</f>
        <v/>
      </c>
      <c r="G139" t="str">
        <f>IF(SUM('A5.3'!Q152:V152)=6,'A5.3'!E152,"")</f>
        <v/>
      </c>
      <c r="H139" t="str">
        <f>IF(SUM('A5.3'!Q152:V152)=6,'A5.3'!F152,"")</f>
        <v/>
      </c>
      <c r="I139" t="str">
        <f>IF(SUM('A5.3'!Q152:V152)=6,'A5.3'!G152,"")</f>
        <v/>
      </c>
      <c r="J139" t="str">
        <f>IF(SUM('A5.3'!Q152:V152)=6,'A5.3'!H152,"")</f>
        <v/>
      </c>
    </row>
    <row r="140" spans="1:10" x14ac:dyDescent="0.25">
      <c r="A140" t="str">
        <f>IF(SUM('A5.3'!Q153:V153)=6,'Angaben KH-Standort'!$D$26,"")</f>
        <v/>
      </c>
      <c r="B140" t="str">
        <f>IF(SUM('A5.3'!Q153:V153)=6,'Angaben KH-Standort'!$D$27,"")</f>
        <v/>
      </c>
      <c r="C140" t="str">
        <f>IF(SUM('A5.3'!Q153:V153)=6,'Angaben KH-Standort'!$D$13,"")</f>
        <v/>
      </c>
      <c r="D140" t="str">
        <f>IF(SUM('A5.3'!Q153:V153)=6,'A1'!$F$15,"")</f>
        <v/>
      </c>
      <c r="E140" t="str">
        <f>IF(SUM('A5.3'!Q153:V153)=6,'A5.3'!C153,"")</f>
        <v/>
      </c>
      <c r="F140" t="str">
        <f>IF(SUM('A5.3'!Q153:V153)=6,'A5.3'!D153,"")</f>
        <v/>
      </c>
      <c r="G140" t="str">
        <f>IF(SUM('A5.3'!Q153:V153)=6,'A5.3'!E153,"")</f>
        <v/>
      </c>
      <c r="H140" t="str">
        <f>IF(SUM('A5.3'!Q153:V153)=6,'A5.3'!F153,"")</f>
        <v/>
      </c>
      <c r="I140" t="str">
        <f>IF(SUM('A5.3'!Q153:V153)=6,'A5.3'!G153,"")</f>
        <v/>
      </c>
      <c r="J140" t="str">
        <f>IF(SUM('A5.3'!Q153:V153)=6,'A5.3'!H153,"")</f>
        <v/>
      </c>
    </row>
    <row r="141" spans="1:10" x14ac:dyDescent="0.25">
      <c r="A141" t="str">
        <f>IF(SUM('A5.3'!Q154:V154)=6,'Angaben KH-Standort'!$D$26,"")</f>
        <v/>
      </c>
      <c r="B141" t="str">
        <f>IF(SUM('A5.3'!Q154:V154)=6,'Angaben KH-Standort'!$D$27,"")</f>
        <v/>
      </c>
      <c r="C141" t="str">
        <f>IF(SUM('A5.3'!Q154:V154)=6,'Angaben KH-Standort'!$D$13,"")</f>
        <v/>
      </c>
      <c r="D141" t="str">
        <f>IF(SUM('A5.3'!Q154:V154)=6,'A1'!$F$15,"")</f>
        <v/>
      </c>
      <c r="E141" t="str">
        <f>IF(SUM('A5.3'!Q154:V154)=6,'A5.3'!C154,"")</f>
        <v/>
      </c>
      <c r="F141" t="str">
        <f>IF(SUM('A5.3'!Q154:V154)=6,'A5.3'!D154,"")</f>
        <v/>
      </c>
      <c r="G141" t="str">
        <f>IF(SUM('A5.3'!Q154:V154)=6,'A5.3'!E154,"")</f>
        <v/>
      </c>
      <c r="H141" t="str">
        <f>IF(SUM('A5.3'!Q154:V154)=6,'A5.3'!F154,"")</f>
        <v/>
      </c>
      <c r="I141" t="str">
        <f>IF(SUM('A5.3'!Q154:V154)=6,'A5.3'!G154,"")</f>
        <v/>
      </c>
      <c r="J141" t="str">
        <f>IF(SUM('A5.3'!Q154:V154)=6,'A5.3'!H154,"")</f>
        <v/>
      </c>
    </row>
    <row r="142" spans="1:10" x14ac:dyDescent="0.25">
      <c r="A142" t="str">
        <f>IF(SUM('A5.3'!Q155:V155)=6,'Angaben KH-Standort'!$D$26,"")</f>
        <v/>
      </c>
      <c r="B142" t="str">
        <f>IF(SUM('A5.3'!Q155:V155)=6,'Angaben KH-Standort'!$D$27,"")</f>
        <v/>
      </c>
      <c r="C142" t="str">
        <f>IF(SUM('A5.3'!Q155:V155)=6,'Angaben KH-Standort'!$D$13,"")</f>
        <v/>
      </c>
      <c r="D142" t="str">
        <f>IF(SUM('A5.3'!Q155:V155)=6,'A1'!$F$15,"")</f>
        <v/>
      </c>
      <c r="E142" t="str">
        <f>IF(SUM('A5.3'!Q155:V155)=6,'A5.3'!C155,"")</f>
        <v/>
      </c>
      <c r="F142" t="str">
        <f>IF(SUM('A5.3'!Q155:V155)=6,'A5.3'!D155,"")</f>
        <v/>
      </c>
      <c r="G142" t="str">
        <f>IF(SUM('A5.3'!Q155:V155)=6,'A5.3'!E155,"")</f>
        <v/>
      </c>
      <c r="H142" t="str">
        <f>IF(SUM('A5.3'!Q155:V155)=6,'A5.3'!F155,"")</f>
        <v/>
      </c>
      <c r="I142" t="str">
        <f>IF(SUM('A5.3'!Q155:V155)=6,'A5.3'!G155,"")</f>
        <v/>
      </c>
      <c r="J142" t="str">
        <f>IF(SUM('A5.3'!Q155:V155)=6,'A5.3'!H155,"")</f>
        <v/>
      </c>
    </row>
    <row r="143" spans="1:10" x14ac:dyDescent="0.25">
      <c r="A143" t="str">
        <f>IF(SUM('A5.3'!Q156:V156)=6,'Angaben KH-Standort'!$D$26,"")</f>
        <v/>
      </c>
      <c r="B143" t="str">
        <f>IF(SUM('A5.3'!Q156:V156)=6,'Angaben KH-Standort'!$D$27,"")</f>
        <v/>
      </c>
      <c r="C143" t="str">
        <f>IF(SUM('A5.3'!Q156:V156)=6,'Angaben KH-Standort'!$D$13,"")</f>
        <v/>
      </c>
      <c r="D143" t="str">
        <f>IF(SUM('A5.3'!Q156:V156)=6,'A1'!$F$15,"")</f>
        <v/>
      </c>
      <c r="E143" t="str">
        <f>IF(SUM('A5.3'!Q156:V156)=6,'A5.3'!C156,"")</f>
        <v/>
      </c>
      <c r="F143" t="str">
        <f>IF(SUM('A5.3'!Q156:V156)=6,'A5.3'!D156,"")</f>
        <v/>
      </c>
      <c r="G143" t="str">
        <f>IF(SUM('A5.3'!Q156:V156)=6,'A5.3'!E156,"")</f>
        <v/>
      </c>
      <c r="H143" t="str">
        <f>IF(SUM('A5.3'!Q156:V156)=6,'A5.3'!F156,"")</f>
        <v/>
      </c>
      <c r="I143" t="str">
        <f>IF(SUM('A5.3'!Q156:V156)=6,'A5.3'!G156,"")</f>
        <v/>
      </c>
      <c r="J143" t="str">
        <f>IF(SUM('A5.3'!Q156:V156)=6,'A5.3'!H156,"")</f>
        <v/>
      </c>
    </row>
    <row r="144" spans="1:10" x14ac:dyDescent="0.25">
      <c r="A144" t="str">
        <f>IF(SUM('A5.3'!Q157:V157)=6,'Angaben KH-Standort'!$D$26,"")</f>
        <v/>
      </c>
      <c r="B144" t="str">
        <f>IF(SUM('A5.3'!Q157:V157)=6,'Angaben KH-Standort'!$D$27,"")</f>
        <v/>
      </c>
      <c r="C144" t="str">
        <f>IF(SUM('A5.3'!Q157:V157)=6,'Angaben KH-Standort'!$D$13,"")</f>
        <v/>
      </c>
      <c r="D144" t="str">
        <f>IF(SUM('A5.3'!Q157:V157)=6,'A1'!$F$15,"")</f>
        <v/>
      </c>
      <c r="E144" t="str">
        <f>IF(SUM('A5.3'!Q157:V157)=6,'A5.3'!C157,"")</f>
        <v/>
      </c>
      <c r="F144" t="str">
        <f>IF(SUM('A5.3'!Q157:V157)=6,'A5.3'!D157,"")</f>
        <v/>
      </c>
      <c r="G144" t="str">
        <f>IF(SUM('A5.3'!Q157:V157)=6,'A5.3'!E157,"")</f>
        <v/>
      </c>
      <c r="H144" t="str">
        <f>IF(SUM('A5.3'!Q157:V157)=6,'A5.3'!F157,"")</f>
        <v/>
      </c>
      <c r="I144" t="str">
        <f>IF(SUM('A5.3'!Q157:V157)=6,'A5.3'!G157,"")</f>
        <v/>
      </c>
      <c r="J144" t="str">
        <f>IF(SUM('A5.3'!Q157:V157)=6,'A5.3'!H157,"")</f>
        <v/>
      </c>
    </row>
    <row r="145" spans="1:10" x14ac:dyDescent="0.25">
      <c r="A145" t="str">
        <f>IF(SUM('A5.3'!Q158:V158)=6,'Angaben KH-Standort'!$D$26,"")</f>
        <v/>
      </c>
      <c r="B145" t="str">
        <f>IF(SUM('A5.3'!Q158:V158)=6,'Angaben KH-Standort'!$D$27,"")</f>
        <v/>
      </c>
      <c r="C145" t="str">
        <f>IF(SUM('A5.3'!Q158:V158)=6,'Angaben KH-Standort'!$D$13,"")</f>
        <v/>
      </c>
      <c r="D145" t="str">
        <f>IF(SUM('A5.3'!Q158:V158)=6,'A1'!$F$15,"")</f>
        <v/>
      </c>
      <c r="E145" t="str">
        <f>IF(SUM('A5.3'!Q158:V158)=6,'A5.3'!C158,"")</f>
        <v/>
      </c>
      <c r="F145" t="str">
        <f>IF(SUM('A5.3'!Q158:V158)=6,'A5.3'!D158,"")</f>
        <v/>
      </c>
      <c r="G145" t="str">
        <f>IF(SUM('A5.3'!Q158:V158)=6,'A5.3'!E158,"")</f>
        <v/>
      </c>
      <c r="H145" t="str">
        <f>IF(SUM('A5.3'!Q158:V158)=6,'A5.3'!F158,"")</f>
        <v/>
      </c>
      <c r="I145" t="str">
        <f>IF(SUM('A5.3'!Q158:V158)=6,'A5.3'!G158,"")</f>
        <v/>
      </c>
      <c r="J145" t="str">
        <f>IF(SUM('A5.3'!Q158:V158)=6,'A5.3'!H158,"")</f>
        <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J117"/>
  <sheetViews>
    <sheetView zoomScale="85" zoomScaleNormal="85" workbookViewId="0">
      <selection activeCell="A107" sqref="A107"/>
    </sheetView>
  </sheetViews>
  <sheetFormatPr baseColWidth="10" defaultRowHeight="15" x14ac:dyDescent="0.25"/>
  <cols>
    <col min="1" max="1" width="32" bestFit="1" customWidth="1"/>
    <col min="5" max="5" width="27.140625" bestFit="1" customWidth="1"/>
    <col min="8" max="8" width="19.28515625" bestFit="1" customWidth="1"/>
  </cols>
  <sheetData>
    <row r="1" spans="1:10" x14ac:dyDescent="0.25">
      <c r="A1" t="s">
        <v>152</v>
      </c>
      <c r="B1" t="s">
        <v>153</v>
      </c>
      <c r="C1" t="s">
        <v>154</v>
      </c>
      <c r="D1" t="s">
        <v>155</v>
      </c>
      <c r="E1" t="s">
        <v>156</v>
      </c>
      <c r="F1" t="s">
        <v>162</v>
      </c>
      <c r="G1" t="s">
        <v>163</v>
      </c>
      <c r="H1" t="s">
        <v>164</v>
      </c>
      <c r="I1" t="s">
        <v>165</v>
      </c>
      <c r="J1" t="s">
        <v>166</v>
      </c>
    </row>
    <row r="2" spans="1:10" x14ac:dyDescent="0.25">
      <c r="A2" t="str">
        <f>IF(SUM('A6'!U16:Z16)=6,'Angaben KH-Standort'!$D$26,"")</f>
        <v/>
      </c>
      <c r="B2" t="str">
        <f>IF(SUM('A6'!U16:Z16)=6,'Angaben KH-Standort'!$D$27,"")</f>
        <v/>
      </c>
      <c r="C2" t="str">
        <f>IF(SUM('A6'!U16:Z16)=6,'Angaben KH-Standort'!$D$13,"")</f>
        <v/>
      </c>
      <c r="D2" t="str">
        <f>IF(SUM('A6'!U16:Z16)=6,'A1'!$F$15,"")</f>
        <v/>
      </c>
      <c r="E2" t="str">
        <f>IF(SUM('A6'!U16:Z16)=6,'A6'!C16,"")</f>
        <v/>
      </c>
      <c r="F2" t="str">
        <f>IF(SUM('A6'!U16:Z16)=6,'A6'!D16,"")</f>
        <v/>
      </c>
      <c r="G2" t="str">
        <f>IF(SUM('A6'!U16:Z16)=6,'A6'!E16,"")</f>
        <v/>
      </c>
      <c r="H2" s="194" t="str">
        <f>IF(SUM('A6'!U16:Z16)=6,'A6'!F16,"")</f>
        <v/>
      </c>
      <c r="I2" s="194" t="str">
        <f>IF(SUM('A6'!U16:Z16)=6,'A6'!G16,"")</f>
        <v/>
      </c>
      <c r="J2" s="194" t="str">
        <f>IF(SUM('A6'!U16:Z16)=6,'A6'!H16,"")</f>
        <v/>
      </c>
    </row>
    <row r="3" spans="1:10" x14ac:dyDescent="0.25">
      <c r="A3" t="str">
        <f>IF(SUM('A6'!U17:Z17)=6,'Angaben KH-Standort'!$D$26,"")</f>
        <v/>
      </c>
      <c r="B3" t="str">
        <f>IF(SUM('A6'!U17:Z17)=6,'Angaben KH-Standort'!$D$27,"")</f>
        <v/>
      </c>
      <c r="C3" t="str">
        <f>IF(SUM('A6'!U17:Z17)=6,'Angaben KH-Standort'!$D$13,"")</f>
        <v/>
      </c>
      <c r="D3" t="str">
        <f>IF(SUM('A6'!U17:Z17)=6,'A1'!$F$15,"")</f>
        <v/>
      </c>
      <c r="E3" t="str">
        <f>IF(SUM('A6'!U17:Z17)=6,'A6'!C17,"")</f>
        <v/>
      </c>
      <c r="F3" t="str">
        <f>IF(SUM('A6'!U17:Z17)=6,'A6'!D17,"")</f>
        <v/>
      </c>
      <c r="G3" t="str">
        <f>IF(SUM('A6'!U17:Z17)=6,'A6'!E17,"")</f>
        <v/>
      </c>
      <c r="H3" s="194" t="str">
        <f>IF(SUM('A6'!U17:Z17)=6,'A6'!F17,"")</f>
        <v/>
      </c>
      <c r="I3" s="194" t="str">
        <f>IF(SUM('A6'!U17:Z17)=6,'A6'!G17,"")</f>
        <v/>
      </c>
      <c r="J3" s="194" t="str">
        <f>IF(SUM('A6'!U17:Z17)=6,'A6'!H17,"")</f>
        <v/>
      </c>
    </row>
    <row r="4" spans="1:10" x14ac:dyDescent="0.25">
      <c r="A4" t="str">
        <f>IF(SUM('A6'!U18:Z18)=6,'Angaben KH-Standort'!$D$26,"")</f>
        <v/>
      </c>
      <c r="B4" t="str">
        <f>IF(SUM('A6'!U18:Z18)=6,'Angaben KH-Standort'!$D$27,"")</f>
        <v/>
      </c>
      <c r="C4" t="str">
        <f>IF(SUM('A6'!U18:Z18)=6,'Angaben KH-Standort'!$D$13,"")</f>
        <v/>
      </c>
      <c r="D4" t="str">
        <f>IF(SUM('A6'!U18:Z18)=6,'A1'!$F$15,"")</f>
        <v/>
      </c>
      <c r="E4" t="str">
        <f>IF(SUM('A6'!U18:Z18)=6,'A6'!C18,"")</f>
        <v/>
      </c>
      <c r="F4" t="str">
        <f>IF(SUM('A6'!U18:Z18)=6,'A6'!D18,"")</f>
        <v/>
      </c>
      <c r="G4" t="str">
        <f>IF(SUM('A6'!U18:Z18)=6,'A6'!E18,"")</f>
        <v/>
      </c>
      <c r="H4" s="194" t="str">
        <f>IF(SUM('A6'!U18:Z18)=6,'A6'!F18,"")</f>
        <v/>
      </c>
      <c r="I4" s="194" t="str">
        <f>IF(SUM('A6'!U18:Z18)=6,'A6'!G18,"")</f>
        <v/>
      </c>
      <c r="J4" s="194" t="str">
        <f>IF(SUM('A6'!U18:Z18)=6,'A6'!H18,"")</f>
        <v/>
      </c>
    </row>
    <row r="5" spans="1:10" x14ac:dyDescent="0.25">
      <c r="A5" t="str">
        <f>IF(SUM('A6'!U19:Z19)=6,'Angaben KH-Standort'!$D$26,"")</f>
        <v/>
      </c>
      <c r="B5" t="str">
        <f>IF(SUM('A6'!U19:Z19)=6,'Angaben KH-Standort'!$D$27,"")</f>
        <v/>
      </c>
      <c r="C5" t="str">
        <f>IF(SUM('A6'!U19:Z19)=6,'Angaben KH-Standort'!$D$13,"")</f>
        <v/>
      </c>
      <c r="D5" t="str">
        <f>IF(SUM('A6'!U19:Z19)=6,'A1'!$F$15,"")</f>
        <v/>
      </c>
      <c r="E5" t="str">
        <f>IF(SUM('A6'!U19:Z19)=6,'A6'!C19,"")</f>
        <v/>
      </c>
      <c r="F5" t="str">
        <f>IF(SUM('A6'!U19:Z19)=6,'A6'!D19,"")</f>
        <v/>
      </c>
      <c r="G5" t="str">
        <f>IF(SUM('A6'!U19:Z19)=6,'A6'!E19,"")</f>
        <v/>
      </c>
      <c r="H5" s="194" t="str">
        <f>IF(SUM('A6'!U19:Z19)=6,'A6'!F19,"")</f>
        <v/>
      </c>
      <c r="I5" s="194" t="str">
        <f>IF(SUM('A6'!U19:Z19)=6,'A6'!G19,"")</f>
        <v/>
      </c>
      <c r="J5" s="194" t="str">
        <f>IF(SUM('A6'!U19:Z19)=6,'A6'!H19,"")</f>
        <v/>
      </c>
    </row>
    <row r="6" spans="1:10" x14ac:dyDescent="0.25">
      <c r="A6" t="str">
        <f>IF(SUM('A6'!U20:Z20)=6,'Angaben KH-Standort'!$D$26,"")</f>
        <v/>
      </c>
      <c r="B6" t="str">
        <f>IF(SUM('A6'!U20:Z20)=6,'Angaben KH-Standort'!$D$27,"")</f>
        <v/>
      </c>
      <c r="C6" t="str">
        <f>IF(SUM('A6'!U20:Z20)=6,'Angaben KH-Standort'!$D$13,"")</f>
        <v/>
      </c>
      <c r="D6" t="str">
        <f>IF(SUM('A6'!U20:Z20)=6,'A1'!$F$15,"")</f>
        <v/>
      </c>
      <c r="E6" t="str">
        <f>IF(SUM('A6'!U20:Z20)=6,'A6'!C20,"")</f>
        <v/>
      </c>
      <c r="F6" t="str">
        <f>IF(SUM('A6'!U20:Z20)=6,'A6'!D20,"")</f>
        <v/>
      </c>
      <c r="G6" t="str">
        <f>IF(SUM('A6'!U20:Z20)=6,'A6'!E20,"")</f>
        <v/>
      </c>
      <c r="H6" s="194" t="str">
        <f>IF(SUM('A6'!U20:Z20)=6,'A6'!F20,"")</f>
        <v/>
      </c>
      <c r="I6" s="194" t="str">
        <f>IF(SUM('A6'!U20:Z20)=6,'A6'!G20,"")</f>
        <v/>
      </c>
      <c r="J6" s="194" t="str">
        <f>IF(SUM('A6'!U20:Z20)=6,'A6'!H20,"")</f>
        <v/>
      </c>
    </row>
    <row r="7" spans="1:10" x14ac:dyDescent="0.25">
      <c r="A7" t="str">
        <f>IF(SUM('A6'!U21:Z21)=6,'Angaben KH-Standort'!$D$26,"")</f>
        <v/>
      </c>
      <c r="B7" t="str">
        <f>IF(SUM('A6'!U21:Z21)=6,'Angaben KH-Standort'!$D$27,"")</f>
        <v/>
      </c>
      <c r="C7" t="str">
        <f>IF(SUM('A6'!U21:Z21)=6,'Angaben KH-Standort'!$D$13,"")</f>
        <v/>
      </c>
      <c r="D7" t="str">
        <f>IF(SUM('A6'!U21:Z21)=6,'A1'!$F$15,"")</f>
        <v/>
      </c>
      <c r="E7" t="str">
        <f>IF(SUM('A6'!U21:Z21)=6,'A6'!C21,"")</f>
        <v/>
      </c>
      <c r="F7" t="str">
        <f>IF(SUM('A6'!U21:Z21)=6,'A6'!D21,"")</f>
        <v/>
      </c>
      <c r="G7" t="str">
        <f>IF(SUM('A6'!U21:Z21)=6,'A6'!E21,"")</f>
        <v/>
      </c>
      <c r="H7" s="194" t="str">
        <f>IF(SUM('A6'!U21:Z21)=6,'A6'!F21,"")</f>
        <v/>
      </c>
      <c r="I7" s="194" t="str">
        <f>IF(SUM('A6'!U21:Z21)=6,'A6'!G21,"")</f>
        <v/>
      </c>
      <c r="J7" s="194" t="str">
        <f>IF(SUM('A6'!U21:Z21)=6,'A6'!H21,"")</f>
        <v/>
      </c>
    </row>
    <row r="8" spans="1:10" x14ac:dyDescent="0.25">
      <c r="A8" t="str">
        <f>IF(SUM('A6'!U22:Z22)=6,'Angaben KH-Standort'!$D$26,"")</f>
        <v/>
      </c>
      <c r="B8" t="str">
        <f>IF(SUM('A6'!U22:Z22)=6,'Angaben KH-Standort'!$D$27,"")</f>
        <v/>
      </c>
      <c r="C8" t="str">
        <f>IF(SUM('A6'!U22:Z22)=6,'Angaben KH-Standort'!$D$13,"")</f>
        <v/>
      </c>
      <c r="D8" t="str">
        <f>IF(SUM('A6'!U22:Z22)=6,'A1'!$F$15,"")</f>
        <v/>
      </c>
      <c r="E8" t="str">
        <f>IF(SUM('A6'!U22:Z22)=6,'A6'!C22,"")</f>
        <v/>
      </c>
      <c r="F8" t="str">
        <f>IF(SUM('A6'!U22:Z22)=6,'A6'!D22,"")</f>
        <v/>
      </c>
      <c r="G8" t="str">
        <f>IF(SUM('A6'!U22:Z22)=6,'A6'!E22,"")</f>
        <v/>
      </c>
      <c r="H8" s="194" t="str">
        <f>IF(SUM('A6'!U22:Z22)=6,'A6'!F22,"")</f>
        <v/>
      </c>
      <c r="I8" s="194" t="str">
        <f>IF(SUM('A6'!U22:Z22)=6,'A6'!G22,"")</f>
        <v/>
      </c>
      <c r="J8" s="194" t="str">
        <f>IF(SUM('A6'!U22:Z22)=6,'A6'!H22,"")</f>
        <v/>
      </c>
    </row>
    <row r="9" spans="1:10" x14ac:dyDescent="0.25">
      <c r="A9" t="str">
        <f>IF(SUM('A6'!U23:Z23)=6,'Angaben KH-Standort'!$D$26,"")</f>
        <v/>
      </c>
      <c r="B9" t="str">
        <f>IF(SUM('A6'!U23:Z23)=6,'Angaben KH-Standort'!$D$27,"")</f>
        <v/>
      </c>
      <c r="C9" t="str">
        <f>IF(SUM('A6'!U23:Z23)=6,'Angaben KH-Standort'!$D$13,"")</f>
        <v/>
      </c>
      <c r="D9" t="str">
        <f>IF(SUM('A6'!U23:Z23)=6,'A1'!$F$15,"")</f>
        <v/>
      </c>
      <c r="E9" t="str">
        <f>IF(SUM('A6'!U23:Z23)=6,'A6'!C23,"")</f>
        <v/>
      </c>
      <c r="F9" t="str">
        <f>IF(SUM('A6'!U23:Z23)=6,'A6'!D23,"")</f>
        <v/>
      </c>
      <c r="G9" t="str">
        <f>IF(SUM('A6'!U23:Z23)=6,'A6'!E23,"")</f>
        <v/>
      </c>
      <c r="H9" s="194" t="str">
        <f>IF(SUM('A6'!U23:Z23)=6,'A6'!F23,"")</f>
        <v/>
      </c>
      <c r="I9" s="194" t="str">
        <f>IF(SUM('A6'!U23:Z23)=6,'A6'!G23,"")</f>
        <v/>
      </c>
      <c r="J9" s="194" t="str">
        <f>IF(SUM('A6'!U23:Z23)=6,'A6'!H23,"")</f>
        <v/>
      </c>
    </row>
    <row r="10" spans="1:10" x14ac:dyDescent="0.25">
      <c r="A10" t="str">
        <f>IF(SUM('A6'!U24:Z24)=6,'Angaben KH-Standort'!$D$26,"")</f>
        <v/>
      </c>
      <c r="B10" t="str">
        <f>IF(SUM('A6'!U24:Z24)=6,'Angaben KH-Standort'!$D$27,"")</f>
        <v/>
      </c>
      <c r="C10" t="str">
        <f>IF(SUM('A6'!U24:Z24)=6,'Angaben KH-Standort'!$D$13,"")</f>
        <v/>
      </c>
      <c r="D10" t="str">
        <f>IF(SUM('A6'!U24:Z24)=6,'A1'!$F$15,"")</f>
        <v/>
      </c>
      <c r="E10" t="str">
        <f>IF(SUM('A6'!U24:Z24)=6,'A6'!C24,"")</f>
        <v/>
      </c>
      <c r="F10" t="str">
        <f>IF(SUM('A6'!U24:Z24)=6,'A6'!D24,"")</f>
        <v/>
      </c>
      <c r="G10" t="str">
        <f>IF(SUM('A6'!U24:Z24)=6,'A6'!E24,"")</f>
        <v/>
      </c>
      <c r="H10" s="194" t="str">
        <f>IF(SUM('A6'!U24:Z24)=6,'A6'!F24,"")</f>
        <v/>
      </c>
      <c r="I10" s="194" t="str">
        <f>IF(SUM('A6'!U24:Z24)=6,'A6'!G24,"")</f>
        <v/>
      </c>
      <c r="J10" s="194" t="str">
        <f>IF(SUM('A6'!U24:Z24)=6,'A6'!H24,"")</f>
        <v/>
      </c>
    </row>
    <row r="11" spans="1:10" x14ac:dyDescent="0.25">
      <c r="A11" t="str">
        <f>IF(SUM('A6'!U25:Z25)=6,'Angaben KH-Standort'!$D$26,"")</f>
        <v/>
      </c>
      <c r="B11" t="str">
        <f>IF(SUM('A6'!U25:Z25)=6,'Angaben KH-Standort'!$D$27,"")</f>
        <v/>
      </c>
      <c r="C11" t="str">
        <f>IF(SUM('A6'!U25:Z25)=6,'Angaben KH-Standort'!$D$13,"")</f>
        <v/>
      </c>
      <c r="D11" t="str">
        <f>IF(SUM('A6'!U25:Z25)=6,'A1'!$F$15,"")</f>
        <v/>
      </c>
      <c r="E11" t="str">
        <f>IF(SUM('A6'!U25:Z25)=6,'A6'!C25,"")</f>
        <v/>
      </c>
      <c r="F11" t="str">
        <f>IF(SUM('A6'!U25:Z25)=6,'A6'!D25,"")</f>
        <v/>
      </c>
      <c r="G11" t="str">
        <f>IF(SUM('A6'!U25:Z25)=6,'A6'!E25,"")</f>
        <v/>
      </c>
      <c r="H11" s="194" t="str">
        <f>IF(SUM('A6'!U25:Z25)=6,'A6'!F25,"")</f>
        <v/>
      </c>
      <c r="I11" s="194" t="str">
        <f>IF(SUM('A6'!U25:Z25)=6,'A6'!G25,"")</f>
        <v/>
      </c>
      <c r="J11" s="194" t="str">
        <f>IF(SUM('A6'!U25:Z25)=6,'A6'!H25,"")</f>
        <v/>
      </c>
    </row>
    <row r="12" spans="1:10" x14ac:dyDescent="0.25">
      <c r="A12" t="str">
        <f>IF(SUM('A6'!U26:Z26)=6,'Angaben KH-Standort'!$D$26,"")</f>
        <v/>
      </c>
      <c r="B12" t="str">
        <f>IF(SUM('A6'!U26:Z26)=6,'Angaben KH-Standort'!$D$27,"")</f>
        <v/>
      </c>
      <c r="C12" t="str">
        <f>IF(SUM('A6'!U26:Z26)=6,'Angaben KH-Standort'!$D$13,"")</f>
        <v/>
      </c>
      <c r="D12" t="str">
        <f>IF(SUM('A6'!U26:Z26)=6,'A1'!$F$15,"")</f>
        <v/>
      </c>
      <c r="E12" t="str">
        <f>IF(SUM('A6'!U26:Z26)=6,'A6'!C26,"")</f>
        <v/>
      </c>
      <c r="F12" t="str">
        <f>IF(SUM('A6'!U26:Z26)=6,'A6'!D26,"")</f>
        <v/>
      </c>
      <c r="G12" t="str">
        <f>IF(SUM('A6'!U26:Z26)=6,'A6'!E26,"")</f>
        <v/>
      </c>
      <c r="H12" s="194" t="str">
        <f>IF(SUM('A6'!U26:Z26)=6,'A6'!F26,"")</f>
        <v/>
      </c>
      <c r="I12" s="194" t="str">
        <f>IF(SUM('A6'!U26:Z26)=6,'A6'!G26,"")</f>
        <v/>
      </c>
      <c r="J12" s="194" t="str">
        <f>IF(SUM('A6'!U26:Z26)=6,'A6'!H26,"")</f>
        <v/>
      </c>
    </row>
    <row r="13" spans="1:10" x14ac:dyDescent="0.25">
      <c r="A13" t="str">
        <f>IF(SUM('A6'!U27:Z27)=6,'Angaben KH-Standort'!$D$26,"")</f>
        <v/>
      </c>
      <c r="B13" t="str">
        <f>IF(SUM('A6'!U27:Z27)=6,'Angaben KH-Standort'!$D$27,"")</f>
        <v/>
      </c>
      <c r="C13" t="str">
        <f>IF(SUM('A6'!U27:Z27)=6,'Angaben KH-Standort'!$D$13,"")</f>
        <v/>
      </c>
      <c r="D13" t="str">
        <f>IF(SUM('A6'!U27:Z27)=6,'A1'!$F$15,"")</f>
        <v/>
      </c>
      <c r="E13" t="str">
        <f>IF(SUM('A6'!U27:Z27)=6,'A6'!C27,"")</f>
        <v/>
      </c>
      <c r="F13" t="str">
        <f>IF(SUM('A6'!U27:Z27)=6,'A6'!D27,"")</f>
        <v/>
      </c>
      <c r="G13" t="str">
        <f>IF(SUM('A6'!U27:Z27)=6,'A6'!E27,"")</f>
        <v/>
      </c>
      <c r="H13" s="194" t="str">
        <f>IF(SUM('A6'!U27:Z27)=6,'A6'!F27,"")</f>
        <v/>
      </c>
      <c r="I13" s="194" t="str">
        <f>IF(SUM('A6'!U27:Z27)=6,'A6'!G27,"")</f>
        <v/>
      </c>
      <c r="J13" s="194" t="str">
        <f>IF(SUM('A6'!U27:Z27)=6,'A6'!H27,"")</f>
        <v/>
      </c>
    </row>
    <row r="14" spans="1:10" x14ac:dyDescent="0.25">
      <c r="A14" t="str">
        <f>IF(SUM('A6'!U28:Z28)=6,'Angaben KH-Standort'!$D$26,"")</f>
        <v/>
      </c>
      <c r="B14" t="str">
        <f>IF(SUM('A6'!U28:Z28)=6,'Angaben KH-Standort'!$D$27,"")</f>
        <v/>
      </c>
      <c r="C14" t="str">
        <f>IF(SUM('A6'!U28:Z28)=6,'Angaben KH-Standort'!$D$13,"")</f>
        <v/>
      </c>
      <c r="D14" t="str">
        <f>IF(SUM('A6'!U28:Z28)=6,'A1'!$F$15,"")</f>
        <v/>
      </c>
      <c r="E14" t="str">
        <f>IF(SUM('A6'!U28:Z28)=6,'A6'!C28,"")</f>
        <v/>
      </c>
      <c r="F14" t="str">
        <f>IF(SUM('A6'!U28:Z28)=6,'A6'!D28,"")</f>
        <v/>
      </c>
      <c r="G14" t="str">
        <f>IF(SUM('A6'!U28:Z28)=6,'A6'!E28,"")</f>
        <v/>
      </c>
      <c r="H14" s="194" t="str">
        <f>IF(SUM('A6'!U28:Z28)=6,'A6'!F28,"")</f>
        <v/>
      </c>
      <c r="I14" s="194" t="str">
        <f>IF(SUM('A6'!U28:Z28)=6,'A6'!G28,"")</f>
        <v/>
      </c>
      <c r="J14" s="194" t="str">
        <f>IF(SUM('A6'!U28:Z28)=6,'A6'!H28,"")</f>
        <v/>
      </c>
    </row>
    <row r="15" spans="1:10" x14ac:dyDescent="0.25">
      <c r="A15" t="str">
        <f>IF(SUM('A6'!U29:Z29)=6,'Angaben KH-Standort'!$D$26,"")</f>
        <v/>
      </c>
      <c r="B15" t="str">
        <f>IF(SUM('A6'!U29:Z29)=6,'Angaben KH-Standort'!$D$27,"")</f>
        <v/>
      </c>
      <c r="C15" t="str">
        <f>IF(SUM('A6'!U29:Z29)=6,'Angaben KH-Standort'!$D$13,"")</f>
        <v/>
      </c>
      <c r="D15" t="str">
        <f>IF(SUM('A6'!U29:Z29)=6,'A1'!$F$15,"")</f>
        <v/>
      </c>
      <c r="E15" t="str">
        <f>IF(SUM('A6'!U29:Z29)=6,'A6'!C29,"")</f>
        <v/>
      </c>
      <c r="F15" t="str">
        <f>IF(SUM('A6'!U29:Z29)=6,'A6'!D29,"")</f>
        <v/>
      </c>
      <c r="G15" t="str">
        <f>IF(SUM('A6'!U29:Z29)=6,'A6'!E29,"")</f>
        <v/>
      </c>
      <c r="H15" s="194" t="str">
        <f>IF(SUM('A6'!U29:Z29)=6,'A6'!F29,"")</f>
        <v/>
      </c>
      <c r="I15" s="194" t="str">
        <f>IF(SUM('A6'!U29:Z29)=6,'A6'!G29,"")</f>
        <v/>
      </c>
      <c r="J15" s="194" t="str">
        <f>IF(SUM('A6'!U29:Z29)=6,'A6'!H29,"")</f>
        <v/>
      </c>
    </row>
    <row r="16" spans="1:10" x14ac:dyDescent="0.25">
      <c r="A16" t="str">
        <f>IF(SUM('A6'!U30:Z30)=6,'Angaben KH-Standort'!$D$26,"")</f>
        <v/>
      </c>
      <c r="B16" t="str">
        <f>IF(SUM('A6'!U30:Z30)=6,'Angaben KH-Standort'!$D$27,"")</f>
        <v/>
      </c>
      <c r="C16" t="str">
        <f>IF(SUM('A6'!U30:Z30)=6,'Angaben KH-Standort'!$D$13,"")</f>
        <v/>
      </c>
      <c r="D16" t="str">
        <f>IF(SUM('A6'!U30:Z30)=6,'A1'!$F$15,"")</f>
        <v/>
      </c>
      <c r="E16" t="str">
        <f>IF(SUM('A6'!U30:Z30)=6,'A6'!C30,"")</f>
        <v/>
      </c>
      <c r="F16" t="str">
        <f>IF(SUM('A6'!U30:Z30)=6,'A6'!D30,"")</f>
        <v/>
      </c>
      <c r="G16" t="str">
        <f>IF(SUM('A6'!U30:Z30)=6,'A6'!E30,"")</f>
        <v/>
      </c>
      <c r="H16" s="194" t="str">
        <f>IF(SUM('A6'!U30:Z30)=6,'A6'!F30,"")</f>
        <v/>
      </c>
      <c r="I16" s="194" t="str">
        <f>IF(SUM('A6'!U30:Z30)=6,'A6'!G30,"")</f>
        <v/>
      </c>
      <c r="J16" s="194" t="str">
        <f>IF(SUM('A6'!U30:Z30)=6,'A6'!H30,"")</f>
        <v/>
      </c>
    </row>
    <row r="17" spans="1:10" x14ac:dyDescent="0.25">
      <c r="A17" t="str">
        <f>IF(SUM('A6'!U31:Z31)=6,'Angaben KH-Standort'!$D$26,"")</f>
        <v/>
      </c>
      <c r="B17" t="str">
        <f>IF(SUM('A6'!U31:Z31)=6,'Angaben KH-Standort'!$D$27,"")</f>
        <v/>
      </c>
      <c r="C17" t="str">
        <f>IF(SUM('A6'!U31:Z31)=6,'Angaben KH-Standort'!$D$13,"")</f>
        <v/>
      </c>
      <c r="D17" t="str">
        <f>IF(SUM('A6'!U31:Z31)=6,'A1'!$F$15,"")</f>
        <v/>
      </c>
      <c r="E17" t="str">
        <f>IF(SUM('A6'!U31:Z31)=6,'A6'!C31,"")</f>
        <v/>
      </c>
      <c r="F17" t="str">
        <f>IF(SUM('A6'!U31:Z31)=6,'A6'!D31,"")</f>
        <v/>
      </c>
      <c r="G17" t="str">
        <f>IF(SUM('A6'!U31:Z31)=6,'A6'!E31,"")</f>
        <v/>
      </c>
      <c r="H17" s="194" t="str">
        <f>IF(SUM('A6'!U31:Z31)=6,'A6'!F31,"")</f>
        <v/>
      </c>
      <c r="I17" s="194" t="str">
        <f>IF(SUM('A6'!U31:Z31)=6,'A6'!G31,"")</f>
        <v/>
      </c>
      <c r="J17" s="194" t="str">
        <f>IF(SUM('A6'!U31:Z31)=6,'A6'!H31,"")</f>
        <v/>
      </c>
    </row>
    <row r="18" spans="1:10" x14ac:dyDescent="0.25">
      <c r="A18" t="str">
        <f>IF(SUM('A6'!U32:Z32)=6,'Angaben KH-Standort'!$D$26,"")</f>
        <v/>
      </c>
      <c r="B18" t="str">
        <f>IF(SUM('A6'!U32:Z32)=6,'Angaben KH-Standort'!$D$27,"")</f>
        <v/>
      </c>
      <c r="C18" t="str">
        <f>IF(SUM('A6'!U32:Z32)=6,'Angaben KH-Standort'!$D$13,"")</f>
        <v/>
      </c>
      <c r="D18" t="str">
        <f>IF(SUM('A6'!U32:Z32)=6,'A1'!$F$15,"")</f>
        <v/>
      </c>
      <c r="E18" t="str">
        <f>IF(SUM('A6'!U32:Z32)=6,'A6'!C32,"")</f>
        <v/>
      </c>
      <c r="F18" t="str">
        <f>IF(SUM('A6'!U32:Z32)=6,'A6'!D32,"")</f>
        <v/>
      </c>
      <c r="G18" t="str">
        <f>IF(SUM('A6'!U32:Z32)=6,'A6'!E32,"")</f>
        <v/>
      </c>
      <c r="H18" s="194" t="str">
        <f>IF(SUM('A6'!U32:Z32)=6,'A6'!F32,"")</f>
        <v/>
      </c>
      <c r="I18" s="194" t="str">
        <f>IF(SUM('A6'!U32:Z32)=6,'A6'!G32,"")</f>
        <v/>
      </c>
      <c r="J18" s="194" t="str">
        <f>IF(SUM('A6'!U32:Z32)=6,'A6'!H32,"")</f>
        <v/>
      </c>
    </row>
    <row r="19" spans="1:10" x14ac:dyDescent="0.25">
      <c r="A19" t="str">
        <f>IF(SUM('A6'!U33:Z33)=6,'Angaben KH-Standort'!$D$26,"")</f>
        <v/>
      </c>
      <c r="B19" t="str">
        <f>IF(SUM('A6'!U33:Z33)=6,'Angaben KH-Standort'!$D$27,"")</f>
        <v/>
      </c>
      <c r="C19" t="str">
        <f>IF(SUM('A6'!U33:Z33)=6,'Angaben KH-Standort'!$D$13,"")</f>
        <v/>
      </c>
      <c r="D19" t="str">
        <f>IF(SUM('A6'!U33:Z33)=6,'A1'!$F$15,"")</f>
        <v/>
      </c>
      <c r="E19" t="str">
        <f>IF(SUM('A6'!U33:Z33)=6,'A6'!C33,"")</f>
        <v/>
      </c>
      <c r="F19" t="str">
        <f>IF(SUM('A6'!U33:Z33)=6,'A6'!D33,"")</f>
        <v/>
      </c>
      <c r="G19" t="str">
        <f>IF(SUM('A6'!U33:Z33)=6,'A6'!E33,"")</f>
        <v/>
      </c>
      <c r="H19" s="194" t="str">
        <f>IF(SUM('A6'!U33:Z33)=6,'A6'!F33,"")</f>
        <v/>
      </c>
      <c r="I19" s="194" t="str">
        <f>IF(SUM('A6'!U33:Z33)=6,'A6'!G33,"")</f>
        <v/>
      </c>
      <c r="J19" s="194" t="str">
        <f>IF(SUM('A6'!U33:Z33)=6,'A6'!H33,"")</f>
        <v/>
      </c>
    </row>
    <row r="20" spans="1:10" x14ac:dyDescent="0.25">
      <c r="A20" t="str">
        <f>IF(SUM('A6'!U34:Z34)=6,'Angaben KH-Standort'!$D$26,"")</f>
        <v/>
      </c>
      <c r="B20" t="str">
        <f>IF(SUM('A6'!U34:Z34)=6,'Angaben KH-Standort'!$D$27,"")</f>
        <v/>
      </c>
      <c r="C20" t="str">
        <f>IF(SUM('A6'!U34:Z34)=6,'Angaben KH-Standort'!$D$13,"")</f>
        <v/>
      </c>
      <c r="D20" t="str">
        <f>IF(SUM('A6'!U34:Z34)=6,'A1'!$F$15,"")</f>
        <v/>
      </c>
      <c r="E20" t="str">
        <f>IF(SUM('A6'!U34:Z34)=6,'A6'!C34,"")</f>
        <v/>
      </c>
      <c r="F20" t="str">
        <f>IF(SUM('A6'!U34:Z34)=6,'A6'!D34,"")</f>
        <v/>
      </c>
      <c r="G20" t="str">
        <f>IF(SUM('A6'!U34:Z34)=6,'A6'!E34,"")</f>
        <v/>
      </c>
      <c r="H20" s="194" t="str">
        <f>IF(SUM('A6'!U34:Z34)=6,'A6'!F34,"")</f>
        <v/>
      </c>
      <c r="I20" s="194" t="str">
        <f>IF(SUM('A6'!U34:Z34)=6,'A6'!G34,"")</f>
        <v/>
      </c>
      <c r="J20" s="194" t="str">
        <f>IF(SUM('A6'!U34:Z34)=6,'A6'!H34,"")</f>
        <v/>
      </c>
    </row>
    <row r="21" spans="1:10" x14ac:dyDescent="0.25">
      <c r="A21" t="str">
        <f>IF(SUM('A6'!U35:Z35)=6,'Angaben KH-Standort'!$D$26,"")</f>
        <v/>
      </c>
      <c r="B21" t="str">
        <f>IF(SUM('A6'!U35:Z35)=6,'Angaben KH-Standort'!$D$27,"")</f>
        <v/>
      </c>
      <c r="C21" t="str">
        <f>IF(SUM('A6'!U35:Z35)=6,'Angaben KH-Standort'!$D$13,"")</f>
        <v/>
      </c>
      <c r="D21" t="str">
        <f>IF(SUM('A6'!U35:Z35)=6,'A1'!$F$15,"")</f>
        <v/>
      </c>
      <c r="E21" t="str">
        <f>IF(SUM('A6'!U35:Z35)=6,'A6'!C35,"")</f>
        <v/>
      </c>
      <c r="F21" t="str">
        <f>IF(SUM('A6'!U35:Z35)=6,'A6'!D35,"")</f>
        <v/>
      </c>
      <c r="G21" t="str">
        <f>IF(SUM('A6'!U35:Z35)=6,'A6'!E35,"")</f>
        <v/>
      </c>
      <c r="H21" s="194" t="str">
        <f>IF(SUM('A6'!U35:Z35)=6,'A6'!F35,"")</f>
        <v/>
      </c>
      <c r="I21" s="194" t="str">
        <f>IF(SUM('A6'!U35:Z35)=6,'A6'!G35,"")</f>
        <v/>
      </c>
      <c r="J21" s="194" t="str">
        <f>IF(SUM('A6'!U35:Z35)=6,'A6'!H35,"")</f>
        <v/>
      </c>
    </row>
    <row r="22" spans="1:10" x14ac:dyDescent="0.25">
      <c r="A22" t="str">
        <f>IF(SUM('A6'!U36:Z36)=6,'Angaben KH-Standort'!$D$26,"")</f>
        <v/>
      </c>
      <c r="B22" t="str">
        <f>IF(SUM('A6'!U36:Z36)=6,'Angaben KH-Standort'!$D$27,"")</f>
        <v/>
      </c>
      <c r="C22" t="str">
        <f>IF(SUM('A6'!U36:Z36)=6,'Angaben KH-Standort'!$D$13,"")</f>
        <v/>
      </c>
      <c r="D22" t="str">
        <f>IF(SUM('A6'!U36:Z36)=6,'A1'!$F$15,"")</f>
        <v/>
      </c>
      <c r="E22" t="str">
        <f>IF(SUM('A6'!U36:Z36)=6,'A6'!C36,"")</f>
        <v/>
      </c>
      <c r="F22" t="str">
        <f>IF(SUM('A6'!U36:Z36)=6,'A6'!D36,"")</f>
        <v/>
      </c>
      <c r="G22" t="str">
        <f>IF(SUM('A6'!U36:Z36)=6,'A6'!E36,"")</f>
        <v/>
      </c>
      <c r="H22" s="194" t="str">
        <f>IF(SUM('A6'!U36:Z36)=6,'A6'!F36,"")</f>
        <v/>
      </c>
      <c r="I22" s="194" t="str">
        <f>IF(SUM('A6'!U36:Z36)=6,'A6'!G36,"")</f>
        <v/>
      </c>
      <c r="J22" s="194" t="str">
        <f>IF(SUM('A6'!U36:Z36)=6,'A6'!H36,"")</f>
        <v/>
      </c>
    </row>
    <row r="23" spans="1:10" x14ac:dyDescent="0.25">
      <c r="A23" t="str">
        <f>IF(SUM('A6'!U37:Z37)=6,'Angaben KH-Standort'!$D$26,"")</f>
        <v/>
      </c>
      <c r="B23" t="str">
        <f>IF(SUM('A6'!U37:Z37)=6,'Angaben KH-Standort'!$D$27,"")</f>
        <v/>
      </c>
      <c r="C23" t="str">
        <f>IF(SUM('A6'!U37:Z37)=6,'Angaben KH-Standort'!$D$13,"")</f>
        <v/>
      </c>
      <c r="D23" t="str">
        <f>IF(SUM('A6'!U37:Z37)=6,'A1'!$F$15,"")</f>
        <v/>
      </c>
      <c r="E23" t="str">
        <f>IF(SUM('A6'!U37:Z37)=6,'A6'!C37,"")</f>
        <v/>
      </c>
      <c r="F23" t="str">
        <f>IF(SUM('A6'!U37:Z37)=6,'A6'!D37,"")</f>
        <v/>
      </c>
      <c r="G23" t="str">
        <f>IF(SUM('A6'!U37:Z37)=6,'A6'!E37,"")</f>
        <v/>
      </c>
      <c r="H23" s="194" t="str">
        <f>IF(SUM('A6'!U37:Z37)=6,'A6'!F37,"")</f>
        <v/>
      </c>
      <c r="I23" s="194" t="str">
        <f>IF(SUM('A6'!U37:Z37)=6,'A6'!G37,"")</f>
        <v/>
      </c>
      <c r="J23" s="194" t="str">
        <f>IF(SUM('A6'!U37:Z37)=6,'A6'!H37,"")</f>
        <v/>
      </c>
    </row>
    <row r="24" spans="1:10" x14ac:dyDescent="0.25">
      <c r="A24" t="str">
        <f>IF(SUM('A6'!U38:Z38)=6,'Angaben KH-Standort'!$D$26,"")</f>
        <v/>
      </c>
      <c r="B24" t="str">
        <f>IF(SUM('A6'!U38:Z38)=6,'Angaben KH-Standort'!$D$27,"")</f>
        <v/>
      </c>
      <c r="C24" t="str">
        <f>IF(SUM('A6'!U38:Z38)=6,'Angaben KH-Standort'!$D$13,"")</f>
        <v/>
      </c>
      <c r="D24" t="str">
        <f>IF(SUM('A6'!U38:Z38)=6,'A1'!$F$15,"")</f>
        <v/>
      </c>
      <c r="E24" t="str">
        <f>IF(SUM('A6'!U38:Z38)=6,'A6'!C38,"")</f>
        <v/>
      </c>
      <c r="F24" t="str">
        <f>IF(SUM('A6'!U38:Z38)=6,'A6'!D38,"")</f>
        <v/>
      </c>
      <c r="G24" t="str">
        <f>IF(SUM('A6'!U38:Z38)=6,'A6'!E38,"")</f>
        <v/>
      </c>
      <c r="H24" s="194" t="str">
        <f>IF(SUM('A6'!U38:Z38)=6,'A6'!F38,"")</f>
        <v/>
      </c>
      <c r="I24" s="194" t="str">
        <f>IF(SUM('A6'!U38:Z38)=6,'A6'!G38,"")</f>
        <v/>
      </c>
      <c r="J24" s="194" t="str">
        <f>IF(SUM('A6'!U38:Z38)=6,'A6'!H38,"")</f>
        <v/>
      </c>
    </row>
    <row r="25" spans="1:10" x14ac:dyDescent="0.25">
      <c r="A25" t="str">
        <f>IF(SUM('A6'!U39:Z39)=6,'Angaben KH-Standort'!$D$26,"")</f>
        <v/>
      </c>
      <c r="B25" t="str">
        <f>IF(SUM('A6'!U39:Z39)=6,'Angaben KH-Standort'!$D$27,"")</f>
        <v/>
      </c>
      <c r="C25" t="str">
        <f>IF(SUM('A6'!U39:Z39)=6,'Angaben KH-Standort'!$D$13,"")</f>
        <v/>
      </c>
      <c r="D25" t="str">
        <f>IF(SUM('A6'!U39:Z39)=6,'A1'!$F$15,"")</f>
        <v/>
      </c>
      <c r="E25" t="str">
        <f>IF(SUM('A6'!U39:Z39)=6,'A6'!C39,"")</f>
        <v/>
      </c>
      <c r="F25" t="str">
        <f>IF(SUM('A6'!U39:Z39)=6,'A6'!D39,"")</f>
        <v/>
      </c>
      <c r="G25" t="str">
        <f>IF(SUM('A6'!U39:Z39)=6,'A6'!E39,"")</f>
        <v/>
      </c>
      <c r="H25" s="194" t="str">
        <f>IF(SUM('A6'!U39:Z39)=6,'A6'!F39,"")</f>
        <v/>
      </c>
      <c r="I25" s="194" t="str">
        <f>IF(SUM('A6'!U39:Z39)=6,'A6'!G39,"")</f>
        <v/>
      </c>
      <c r="J25" s="194" t="str">
        <f>IF(SUM('A6'!U39:Z39)=6,'A6'!H39,"")</f>
        <v/>
      </c>
    </row>
    <row r="26" spans="1:10" x14ac:dyDescent="0.25">
      <c r="A26" t="str">
        <f>IF(SUM('A6'!U40:Z40)=6,'Angaben KH-Standort'!$D$26,"")</f>
        <v/>
      </c>
      <c r="B26" t="str">
        <f>IF(SUM('A6'!U40:Z40)=6,'Angaben KH-Standort'!$D$27,"")</f>
        <v/>
      </c>
      <c r="C26" t="str">
        <f>IF(SUM('A6'!U40:Z40)=6,'Angaben KH-Standort'!$D$13,"")</f>
        <v/>
      </c>
      <c r="D26" t="str">
        <f>IF(SUM('A6'!U40:Z40)=6,'A1'!$F$15,"")</f>
        <v/>
      </c>
      <c r="E26" t="str">
        <f>IF(SUM('A6'!U40:Z40)=6,'A6'!C40,"")</f>
        <v/>
      </c>
      <c r="F26" t="str">
        <f>IF(SUM('A6'!U40:Z40)=6,'A6'!D40,"")</f>
        <v/>
      </c>
      <c r="G26" t="str">
        <f>IF(SUM('A6'!U40:Z40)=6,'A6'!E40,"")</f>
        <v/>
      </c>
      <c r="H26" s="194" t="str">
        <f>IF(SUM('A6'!U40:Z40)=6,'A6'!F40,"")</f>
        <v/>
      </c>
      <c r="I26" s="194" t="str">
        <f>IF(SUM('A6'!U40:Z40)=6,'A6'!G40,"")</f>
        <v/>
      </c>
      <c r="J26" s="194" t="str">
        <f>IF(SUM('A6'!U40:Z40)=6,'A6'!H40,"")</f>
        <v/>
      </c>
    </row>
    <row r="27" spans="1:10" x14ac:dyDescent="0.25">
      <c r="A27" t="str">
        <f>IF(SUM('A6'!U41:Z41)=6,'Angaben KH-Standort'!$D$26,"")</f>
        <v/>
      </c>
      <c r="B27" t="str">
        <f>IF(SUM('A6'!U41:Z41)=6,'Angaben KH-Standort'!$D$27,"")</f>
        <v/>
      </c>
      <c r="C27" t="str">
        <f>IF(SUM('A6'!U41:Z41)=6,'Angaben KH-Standort'!$D$13,"")</f>
        <v/>
      </c>
      <c r="D27" t="str">
        <f>IF(SUM('A6'!U41:Z41)=6,'A1'!$F$15,"")</f>
        <v/>
      </c>
      <c r="E27" t="str">
        <f>IF(SUM('A6'!U41:Z41)=6,'A6'!C41,"")</f>
        <v/>
      </c>
      <c r="F27" t="str">
        <f>IF(SUM('A6'!U41:Z41)=6,'A6'!D41,"")</f>
        <v/>
      </c>
      <c r="G27" t="str">
        <f>IF(SUM('A6'!U41:Z41)=6,'A6'!E41,"")</f>
        <v/>
      </c>
      <c r="H27" s="194" t="str">
        <f>IF(SUM('A6'!U41:Z41)=6,'A6'!F41,"")</f>
        <v/>
      </c>
      <c r="I27" s="194" t="str">
        <f>IF(SUM('A6'!U41:Z41)=6,'A6'!G41,"")</f>
        <v/>
      </c>
      <c r="J27" s="194" t="str">
        <f>IF(SUM('A6'!U41:Z41)=6,'A6'!H41,"")</f>
        <v/>
      </c>
    </row>
    <row r="28" spans="1:10" x14ac:dyDescent="0.25">
      <c r="A28" t="str">
        <f>IF(SUM('A6'!U42:Z42)=6,'Angaben KH-Standort'!$D$26,"")</f>
        <v/>
      </c>
      <c r="B28" t="str">
        <f>IF(SUM('A6'!U42:Z42)=6,'Angaben KH-Standort'!$D$27,"")</f>
        <v/>
      </c>
      <c r="C28" t="str">
        <f>IF(SUM('A6'!U42:Z42)=6,'Angaben KH-Standort'!$D$13,"")</f>
        <v/>
      </c>
      <c r="D28" t="str">
        <f>IF(SUM('A6'!U42:Z42)=6,'A1'!$F$15,"")</f>
        <v/>
      </c>
      <c r="E28" t="str">
        <f>IF(SUM('A6'!U42:Z42)=6,'A6'!C42,"")</f>
        <v/>
      </c>
      <c r="F28" t="str">
        <f>IF(SUM('A6'!U42:Z42)=6,'A6'!D42,"")</f>
        <v/>
      </c>
      <c r="G28" t="str">
        <f>IF(SUM('A6'!U42:Z42)=6,'A6'!E42,"")</f>
        <v/>
      </c>
      <c r="H28" s="194" t="str">
        <f>IF(SUM('A6'!U42:Z42)=6,'A6'!F42,"")</f>
        <v/>
      </c>
      <c r="I28" s="194" t="str">
        <f>IF(SUM('A6'!U42:Z42)=6,'A6'!G42,"")</f>
        <v/>
      </c>
      <c r="J28" s="194" t="str">
        <f>IF(SUM('A6'!U42:Z42)=6,'A6'!H42,"")</f>
        <v/>
      </c>
    </row>
    <row r="29" spans="1:10" x14ac:dyDescent="0.25">
      <c r="A29" t="str">
        <f>IF(SUM('A6'!U43:Z43)=6,'Angaben KH-Standort'!$D$26,"")</f>
        <v/>
      </c>
      <c r="B29" t="str">
        <f>IF(SUM('A6'!U43:Z43)=6,'Angaben KH-Standort'!$D$27,"")</f>
        <v/>
      </c>
      <c r="C29" t="str">
        <f>IF(SUM('A6'!U43:Z43)=6,'Angaben KH-Standort'!$D$13,"")</f>
        <v/>
      </c>
      <c r="D29" t="str">
        <f>IF(SUM('A6'!U43:Z43)=6,'A1'!$F$15,"")</f>
        <v/>
      </c>
      <c r="E29" t="str">
        <f>IF(SUM('A6'!U43:Z43)=6,'A6'!C43,"")</f>
        <v/>
      </c>
      <c r="F29" t="str">
        <f>IF(SUM('A6'!U43:Z43)=6,'A6'!D43,"")</f>
        <v/>
      </c>
      <c r="G29" t="str">
        <f>IF(SUM('A6'!U43:Z43)=6,'A6'!E43,"")</f>
        <v/>
      </c>
      <c r="H29" s="194" t="str">
        <f>IF(SUM('A6'!U43:Z43)=6,'A6'!F43,"")</f>
        <v/>
      </c>
      <c r="I29" s="194" t="str">
        <f>IF(SUM('A6'!U43:Z43)=6,'A6'!G43,"")</f>
        <v/>
      </c>
      <c r="J29" s="194" t="str">
        <f>IF(SUM('A6'!U43:Z43)=6,'A6'!H43,"")</f>
        <v/>
      </c>
    </row>
    <row r="30" spans="1:10" x14ac:dyDescent="0.25">
      <c r="A30" t="str">
        <f>IF(SUM('A6'!U44:Z44)=6,'Angaben KH-Standort'!$D$26,"")</f>
        <v/>
      </c>
      <c r="B30" t="str">
        <f>IF(SUM('A6'!U44:Z44)=6,'Angaben KH-Standort'!$D$27,"")</f>
        <v/>
      </c>
      <c r="C30" t="str">
        <f>IF(SUM('A6'!U44:Z44)=6,'Angaben KH-Standort'!$D$13,"")</f>
        <v/>
      </c>
      <c r="D30" t="str">
        <f>IF(SUM('A6'!U44:Z44)=6,'A1'!$F$15,"")</f>
        <v/>
      </c>
      <c r="E30" t="str">
        <f>IF(SUM('A6'!U44:Z44)=6,'A6'!C44,"")</f>
        <v/>
      </c>
      <c r="F30" t="str">
        <f>IF(SUM('A6'!U44:Z44)=6,'A6'!D44,"")</f>
        <v/>
      </c>
      <c r="G30" t="str">
        <f>IF(SUM('A6'!U44:Z44)=6,'A6'!E44,"")</f>
        <v/>
      </c>
      <c r="H30" s="194" t="str">
        <f>IF(SUM('A6'!U44:Z44)=6,'A6'!F44,"")</f>
        <v/>
      </c>
      <c r="I30" s="194" t="str">
        <f>IF(SUM('A6'!U44:Z44)=6,'A6'!G44,"")</f>
        <v/>
      </c>
      <c r="J30" s="194" t="str">
        <f>IF(SUM('A6'!U44:Z44)=6,'A6'!H44,"")</f>
        <v/>
      </c>
    </row>
    <row r="31" spans="1:10" x14ac:dyDescent="0.25">
      <c r="A31" t="str">
        <f>IF(SUM('A6'!U45:Z45)=6,'Angaben KH-Standort'!$D$26,"")</f>
        <v/>
      </c>
      <c r="B31" t="str">
        <f>IF(SUM('A6'!U45:Z45)=6,'Angaben KH-Standort'!$D$27,"")</f>
        <v/>
      </c>
      <c r="C31" t="str">
        <f>IF(SUM('A6'!U45:Z45)=6,'Angaben KH-Standort'!$D$13,"")</f>
        <v/>
      </c>
      <c r="D31" t="str">
        <f>IF(SUM('A6'!U45:Z45)=6,'A1'!$F$15,"")</f>
        <v/>
      </c>
      <c r="E31" t="str">
        <f>IF(SUM('A6'!U45:Z45)=6,'A6'!C45,"")</f>
        <v/>
      </c>
      <c r="F31" t="str">
        <f>IF(SUM('A6'!U45:Z45)=6,'A6'!D45,"")</f>
        <v/>
      </c>
      <c r="G31" t="str">
        <f>IF(SUM('A6'!U45:Z45)=6,'A6'!E45,"")</f>
        <v/>
      </c>
      <c r="H31" s="194" t="str">
        <f>IF(SUM('A6'!U45:Z45)=6,'A6'!F45,"")</f>
        <v/>
      </c>
      <c r="I31" s="194" t="str">
        <f>IF(SUM('A6'!U45:Z45)=6,'A6'!G45,"")</f>
        <v/>
      </c>
      <c r="J31" s="194" t="str">
        <f>IF(SUM('A6'!U45:Z45)=6,'A6'!H45,"")</f>
        <v/>
      </c>
    </row>
    <row r="32" spans="1:10" x14ac:dyDescent="0.25">
      <c r="A32" t="str">
        <f>IF(SUM('A6'!U46:Z46)=6,'Angaben KH-Standort'!$D$26,"")</f>
        <v/>
      </c>
      <c r="B32" t="str">
        <f>IF(SUM('A6'!U46:Z46)=6,'Angaben KH-Standort'!$D$27,"")</f>
        <v/>
      </c>
      <c r="C32" t="str">
        <f>IF(SUM('A6'!U46:Z46)=6,'Angaben KH-Standort'!$D$13,"")</f>
        <v/>
      </c>
      <c r="D32" t="str">
        <f>IF(SUM('A6'!U46:Z46)=6,'A1'!$F$15,"")</f>
        <v/>
      </c>
      <c r="E32" t="str">
        <f>IF(SUM('A6'!U46:Z46)=6,'A6'!C46,"")</f>
        <v/>
      </c>
      <c r="F32" t="str">
        <f>IF(SUM('A6'!U46:Z46)=6,'A6'!D46,"")</f>
        <v/>
      </c>
      <c r="G32" t="str">
        <f>IF(SUM('A6'!U46:Z46)=6,'A6'!E46,"")</f>
        <v/>
      </c>
      <c r="H32" s="194" t="str">
        <f>IF(SUM('A6'!U46:Z46)=6,'A6'!F46,"")</f>
        <v/>
      </c>
      <c r="I32" s="194" t="str">
        <f>IF(SUM('A6'!U46:Z46)=6,'A6'!G46,"")</f>
        <v/>
      </c>
      <c r="J32" s="194" t="str">
        <f>IF(SUM('A6'!U46:Z46)=6,'A6'!H46,"")</f>
        <v/>
      </c>
    </row>
    <row r="33" spans="1:10" x14ac:dyDescent="0.25">
      <c r="A33" t="str">
        <f>IF(SUM('A6'!U47:Z47)=6,'Angaben KH-Standort'!$D$26,"")</f>
        <v/>
      </c>
      <c r="B33" t="str">
        <f>IF(SUM('A6'!U47:Z47)=6,'Angaben KH-Standort'!$D$27,"")</f>
        <v/>
      </c>
      <c r="C33" t="str">
        <f>IF(SUM('A6'!U47:Z47)=6,'Angaben KH-Standort'!$D$13,"")</f>
        <v/>
      </c>
      <c r="D33" t="str">
        <f>IF(SUM('A6'!U47:Z47)=6,'A1'!$F$15,"")</f>
        <v/>
      </c>
      <c r="E33" t="str">
        <f>IF(SUM('A6'!U47:Z47)=6,'A6'!C47,"")</f>
        <v/>
      </c>
      <c r="F33" t="str">
        <f>IF(SUM('A6'!U47:Z47)=6,'A6'!D47,"")</f>
        <v/>
      </c>
      <c r="G33" t="str">
        <f>IF(SUM('A6'!U47:Z47)=6,'A6'!E47,"")</f>
        <v/>
      </c>
      <c r="H33" s="194" t="str">
        <f>IF(SUM('A6'!U47:Z47)=6,'A6'!F47,"")</f>
        <v/>
      </c>
      <c r="I33" s="194" t="str">
        <f>IF(SUM('A6'!U47:Z47)=6,'A6'!G47,"")</f>
        <v/>
      </c>
      <c r="J33" s="194" t="str">
        <f>IF(SUM('A6'!U47:Z47)=6,'A6'!H47,"")</f>
        <v/>
      </c>
    </row>
    <row r="34" spans="1:10" x14ac:dyDescent="0.25">
      <c r="A34" t="str">
        <f>IF(SUM('A6'!U48:Z48)=6,'Angaben KH-Standort'!$D$26,"")</f>
        <v/>
      </c>
      <c r="B34" t="str">
        <f>IF(SUM('A6'!U48:Z48)=6,'Angaben KH-Standort'!$D$27,"")</f>
        <v/>
      </c>
      <c r="C34" t="str">
        <f>IF(SUM('A6'!U48:Z48)=6,'Angaben KH-Standort'!$D$13,"")</f>
        <v/>
      </c>
      <c r="D34" t="str">
        <f>IF(SUM('A6'!U48:Z48)=6,'A1'!$F$15,"")</f>
        <v/>
      </c>
      <c r="E34" t="str">
        <f>IF(SUM('A6'!U48:Z48)=6,'A6'!C48,"")</f>
        <v/>
      </c>
      <c r="F34" t="str">
        <f>IF(SUM('A6'!U48:Z48)=6,'A6'!D48,"")</f>
        <v/>
      </c>
      <c r="G34" t="str">
        <f>IF(SUM('A6'!U48:Z48)=6,'A6'!E48,"")</f>
        <v/>
      </c>
      <c r="H34" s="194" t="str">
        <f>IF(SUM('A6'!U48:Z48)=6,'A6'!F48,"")</f>
        <v/>
      </c>
      <c r="I34" s="194" t="str">
        <f>IF(SUM('A6'!U48:Z48)=6,'A6'!G48,"")</f>
        <v/>
      </c>
      <c r="J34" s="194" t="str">
        <f>IF(SUM('A6'!U48:Z48)=6,'A6'!H48,"")</f>
        <v/>
      </c>
    </row>
    <row r="35" spans="1:10" x14ac:dyDescent="0.25">
      <c r="A35" t="str">
        <f>IF(SUM('A6'!U49:Z49)=6,'Angaben KH-Standort'!$D$26,"")</f>
        <v/>
      </c>
      <c r="B35" t="str">
        <f>IF(SUM('A6'!U49:Z49)=6,'Angaben KH-Standort'!$D$27,"")</f>
        <v/>
      </c>
      <c r="C35" t="str">
        <f>IF(SUM('A6'!U49:Z49)=6,'Angaben KH-Standort'!$D$13,"")</f>
        <v/>
      </c>
      <c r="D35" t="str">
        <f>IF(SUM('A6'!U49:Z49)=6,'A1'!$F$15,"")</f>
        <v/>
      </c>
      <c r="E35" t="str">
        <f>IF(SUM('A6'!U49:Z49)=6,'A6'!C49,"")</f>
        <v/>
      </c>
      <c r="F35" t="str">
        <f>IF(SUM('A6'!U49:Z49)=6,'A6'!D49,"")</f>
        <v/>
      </c>
      <c r="G35" t="str">
        <f>IF(SUM('A6'!U49:Z49)=6,'A6'!E49,"")</f>
        <v/>
      </c>
      <c r="H35" s="194" t="str">
        <f>IF(SUM('A6'!U49:Z49)=6,'A6'!F49,"")</f>
        <v/>
      </c>
      <c r="I35" s="194" t="str">
        <f>IF(SUM('A6'!U49:Z49)=6,'A6'!G49,"")</f>
        <v/>
      </c>
      <c r="J35" s="194" t="str">
        <f>IF(SUM('A6'!U49:Z49)=6,'A6'!H49,"")</f>
        <v/>
      </c>
    </row>
    <row r="36" spans="1:10" x14ac:dyDescent="0.25">
      <c r="A36" t="str">
        <f>IF(SUM('A6'!U50:Z50)=6,'Angaben KH-Standort'!$D$26,"")</f>
        <v/>
      </c>
      <c r="B36" t="str">
        <f>IF(SUM('A6'!U50:Z50)=6,'Angaben KH-Standort'!$D$27,"")</f>
        <v/>
      </c>
      <c r="C36" t="str">
        <f>IF(SUM('A6'!U50:Z50)=6,'Angaben KH-Standort'!$D$13,"")</f>
        <v/>
      </c>
      <c r="D36" t="str">
        <f>IF(SUM('A6'!U50:Z50)=6,'A1'!$F$15,"")</f>
        <v/>
      </c>
      <c r="E36" t="str">
        <f>IF(SUM('A6'!U50:Z50)=6,'A6'!C50,"")</f>
        <v/>
      </c>
      <c r="F36" t="str">
        <f>IF(SUM('A6'!U50:Z50)=6,'A6'!D50,"")</f>
        <v/>
      </c>
      <c r="G36" t="str">
        <f>IF(SUM('A6'!U50:Z50)=6,'A6'!E50,"")</f>
        <v/>
      </c>
      <c r="H36" s="194" t="str">
        <f>IF(SUM('A6'!U50:Z50)=6,'A6'!F50,"")</f>
        <v/>
      </c>
      <c r="I36" s="194" t="str">
        <f>IF(SUM('A6'!U50:Z50)=6,'A6'!G50,"")</f>
        <v/>
      </c>
      <c r="J36" s="194" t="str">
        <f>IF(SUM('A6'!U50:Z50)=6,'A6'!H50,"")</f>
        <v/>
      </c>
    </row>
    <row r="37" spans="1:10" x14ac:dyDescent="0.25">
      <c r="A37" t="str">
        <f>IF(SUM('A6'!U51:Z51)=6,'Angaben KH-Standort'!$D$26,"")</f>
        <v/>
      </c>
      <c r="B37" t="str">
        <f>IF(SUM('A6'!U51:Z51)=6,'Angaben KH-Standort'!$D$27,"")</f>
        <v/>
      </c>
      <c r="C37" t="str">
        <f>IF(SUM('A6'!U51:Z51)=6,'Angaben KH-Standort'!$D$13,"")</f>
        <v/>
      </c>
      <c r="D37" t="str">
        <f>IF(SUM('A6'!U51:Z51)=6,'A1'!$F$15,"")</f>
        <v/>
      </c>
      <c r="E37" t="str">
        <f>IF(SUM('A6'!U51:Z51)=6,'A6'!C51,"")</f>
        <v/>
      </c>
      <c r="F37" t="str">
        <f>IF(SUM('A6'!U51:Z51)=6,'A6'!D51,"")</f>
        <v/>
      </c>
      <c r="G37" t="str">
        <f>IF(SUM('A6'!U51:Z51)=6,'A6'!E51,"")</f>
        <v/>
      </c>
      <c r="H37" s="194" t="str">
        <f>IF(SUM('A6'!U51:Z51)=6,'A6'!F51,"")</f>
        <v/>
      </c>
      <c r="I37" s="194" t="str">
        <f>IF(SUM('A6'!U51:Z51)=6,'A6'!G51,"")</f>
        <v/>
      </c>
      <c r="J37" s="194" t="str">
        <f>IF(SUM('A6'!U51:Z51)=6,'A6'!H51,"")</f>
        <v/>
      </c>
    </row>
    <row r="38" spans="1:10" x14ac:dyDescent="0.25">
      <c r="A38" t="str">
        <f>IF(SUM('A6'!U52:Z52)=6,'Angaben KH-Standort'!$D$26,"")</f>
        <v/>
      </c>
      <c r="B38" t="str">
        <f>IF(SUM('A6'!U52:Z52)=6,'Angaben KH-Standort'!$D$27,"")</f>
        <v/>
      </c>
      <c r="C38" t="str">
        <f>IF(SUM('A6'!U52:Z52)=6,'Angaben KH-Standort'!$D$13,"")</f>
        <v/>
      </c>
      <c r="D38" t="str">
        <f>IF(SUM('A6'!U52:Z52)=6,'A1'!$F$15,"")</f>
        <v/>
      </c>
      <c r="E38" t="str">
        <f>IF(SUM('A6'!U52:Z52)=6,'A6'!C52,"")</f>
        <v/>
      </c>
      <c r="F38" t="str">
        <f>IF(SUM('A6'!U52:Z52)=6,'A6'!D52,"")</f>
        <v/>
      </c>
      <c r="G38" t="str">
        <f>IF(SUM('A6'!U52:Z52)=6,'A6'!E52,"")</f>
        <v/>
      </c>
      <c r="H38" s="194" t="str">
        <f>IF(SUM('A6'!U52:Z52)=6,'A6'!F52,"")</f>
        <v/>
      </c>
      <c r="I38" s="194" t="str">
        <f>IF(SUM('A6'!U52:Z52)=6,'A6'!G52,"")</f>
        <v/>
      </c>
      <c r="J38" s="194" t="str">
        <f>IF(SUM('A6'!U52:Z52)=6,'A6'!H52,"")</f>
        <v/>
      </c>
    </row>
    <row r="39" spans="1:10" x14ac:dyDescent="0.25">
      <c r="A39" t="str">
        <f>IF(SUM('A6'!U53:Z53)=6,'Angaben KH-Standort'!$D$26,"")</f>
        <v/>
      </c>
      <c r="B39" t="str">
        <f>IF(SUM('A6'!U53:Z53)=6,'Angaben KH-Standort'!$D$27,"")</f>
        <v/>
      </c>
      <c r="C39" t="str">
        <f>IF(SUM('A6'!U53:Z53)=6,'Angaben KH-Standort'!$D$13,"")</f>
        <v/>
      </c>
      <c r="D39" t="str">
        <f>IF(SUM('A6'!U53:Z53)=6,'A1'!$F$15,"")</f>
        <v/>
      </c>
      <c r="E39" t="str">
        <f>IF(SUM('A6'!U53:Z53)=6,'A6'!C53,"")</f>
        <v/>
      </c>
      <c r="F39" t="str">
        <f>IF(SUM('A6'!U53:Z53)=6,'A6'!D53,"")</f>
        <v/>
      </c>
      <c r="G39" t="str">
        <f>IF(SUM('A6'!U53:Z53)=6,'A6'!E53,"")</f>
        <v/>
      </c>
      <c r="H39" s="194" t="str">
        <f>IF(SUM('A6'!U53:Z53)=6,'A6'!F53,"")</f>
        <v/>
      </c>
      <c r="I39" s="194" t="str">
        <f>IF(SUM('A6'!U53:Z53)=6,'A6'!G53,"")</f>
        <v/>
      </c>
      <c r="J39" s="194" t="str">
        <f>IF(SUM('A6'!U53:Z53)=6,'A6'!H53,"")</f>
        <v/>
      </c>
    </row>
    <row r="40" spans="1:10" x14ac:dyDescent="0.25">
      <c r="A40" t="str">
        <f>IF(SUM('A6'!U54:Z54)=6,'Angaben KH-Standort'!$D$26,"")</f>
        <v/>
      </c>
      <c r="B40" t="str">
        <f>IF(SUM('A6'!U54:Z54)=6,'Angaben KH-Standort'!$D$27,"")</f>
        <v/>
      </c>
      <c r="C40" t="str">
        <f>IF(SUM('A6'!U54:Z54)=6,'Angaben KH-Standort'!$D$13,"")</f>
        <v/>
      </c>
      <c r="D40" t="str">
        <f>IF(SUM('A6'!U54:Z54)=6,'A1'!$F$15,"")</f>
        <v/>
      </c>
      <c r="E40" t="str">
        <f>IF(SUM('A6'!U54:Z54)=6,'A6'!C54,"")</f>
        <v/>
      </c>
      <c r="F40" t="str">
        <f>IF(SUM('A6'!U54:Z54)=6,'A6'!D54,"")</f>
        <v/>
      </c>
      <c r="G40" t="str">
        <f>IF(SUM('A6'!U54:Z54)=6,'A6'!E54,"")</f>
        <v/>
      </c>
      <c r="H40" s="194" t="str">
        <f>IF(SUM('A6'!U54:Z54)=6,'A6'!F54,"")</f>
        <v/>
      </c>
      <c r="I40" s="194" t="str">
        <f>IF(SUM('A6'!U54:Z54)=6,'A6'!G54,"")</f>
        <v/>
      </c>
      <c r="J40" s="194" t="str">
        <f>IF(SUM('A6'!U54:Z54)=6,'A6'!H54,"")</f>
        <v/>
      </c>
    </row>
    <row r="41" spans="1:10" x14ac:dyDescent="0.25">
      <c r="A41" t="str">
        <f>IF(SUM('A6'!U55:Z55)=6,'Angaben KH-Standort'!$D$26,"")</f>
        <v/>
      </c>
      <c r="B41" t="str">
        <f>IF(SUM('A6'!U55:Z55)=6,'Angaben KH-Standort'!$D$27,"")</f>
        <v/>
      </c>
      <c r="C41" t="str">
        <f>IF(SUM('A6'!U55:Z55)=6,'Angaben KH-Standort'!$D$13,"")</f>
        <v/>
      </c>
      <c r="D41" t="str">
        <f>IF(SUM('A6'!U55:Z55)=6,'A1'!$F$15,"")</f>
        <v/>
      </c>
      <c r="E41" t="str">
        <f>IF(SUM('A6'!U55:Z55)=6,'A6'!C55,"")</f>
        <v/>
      </c>
      <c r="F41" t="str">
        <f>IF(SUM('A6'!U55:Z55)=6,'A6'!D55,"")</f>
        <v/>
      </c>
      <c r="G41" t="str">
        <f>IF(SUM('A6'!U55:Z55)=6,'A6'!E55,"")</f>
        <v/>
      </c>
      <c r="H41" s="194" t="str">
        <f>IF(SUM('A6'!U55:Z55)=6,'A6'!F55,"")</f>
        <v/>
      </c>
      <c r="I41" s="194" t="str">
        <f>IF(SUM('A6'!U55:Z55)=6,'A6'!G55,"")</f>
        <v/>
      </c>
      <c r="J41" s="194" t="str">
        <f>IF(SUM('A6'!U55:Z55)=6,'A6'!H55,"")</f>
        <v/>
      </c>
    </row>
    <row r="42" spans="1:10" x14ac:dyDescent="0.25">
      <c r="A42" t="str">
        <f>IF(SUM('A6'!U56:Z56)=6,'Angaben KH-Standort'!$D$26,"")</f>
        <v/>
      </c>
      <c r="B42" t="str">
        <f>IF(SUM('A6'!U56:Z56)=6,'Angaben KH-Standort'!$D$27,"")</f>
        <v/>
      </c>
      <c r="C42" t="str">
        <f>IF(SUM('A6'!U56:Z56)=6,'Angaben KH-Standort'!$D$13,"")</f>
        <v/>
      </c>
      <c r="D42" t="str">
        <f>IF(SUM('A6'!U56:Z56)=6,'A1'!$F$15,"")</f>
        <v/>
      </c>
      <c r="E42" t="str">
        <f>IF(SUM('A6'!U56:Z56)=6,'A6'!C56,"")</f>
        <v/>
      </c>
      <c r="F42" t="str">
        <f>IF(SUM('A6'!U56:Z56)=6,'A6'!D56,"")</f>
        <v/>
      </c>
      <c r="G42" t="str">
        <f>IF(SUM('A6'!U56:Z56)=6,'A6'!E56,"")</f>
        <v/>
      </c>
      <c r="H42" s="194" t="str">
        <f>IF(SUM('A6'!U56:Z56)=6,'A6'!F56,"")</f>
        <v/>
      </c>
      <c r="I42" s="194" t="str">
        <f>IF(SUM('A6'!U56:Z56)=6,'A6'!G56,"")</f>
        <v/>
      </c>
      <c r="J42" s="194" t="str">
        <f>IF(SUM('A6'!U56:Z56)=6,'A6'!H56,"")</f>
        <v/>
      </c>
    </row>
    <row r="43" spans="1:10" x14ac:dyDescent="0.25">
      <c r="A43" t="str">
        <f>IF(SUM('A6'!U57:Z57)=6,'Angaben KH-Standort'!$D$26,"")</f>
        <v/>
      </c>
      <c r="B43" t="str">
        <f>IF(SUM('A6'!U57:Z57)=6,'Angaben KH-Standort'!$D$27,"")</f>
        <v/>
      </c>
      <c r="C43" t="str">
        <f>IF(SUM('A6'!U57:Z57)=6,'Angaben KH-Standort'!$D$13,"")</f>
        <v/>
      </c>
      <c r="D43" t="str">
        <f>IF(SUM('A6'!U57:Z57)=6,'A1'!$F$15,"")</f>
        <v/>
      </c>
      <c r="E43" t="str">
        <f>IF(SUM('A6'!U57:Z57)=6,'A6'!C57,"")</f>
        <v/>
      </c>
      <c r="F43" t="str">
        <f>IF(SUM('A6'!U57:Z57)=6,'A6'!D57,"")</f>
        <v/>
      </c>
      <c r="G43" t="str">
        <f>IF(SUM('A6'!U57:Z57)=6,'A6'!E57,"")</f>
        <v/>
      </c>
      <c r="H43" s="194" t="str">
        <f>IF(SUM('A6'!U57:Z57)=6,'A6'!F57,"")</f>
        <v/>
      </c>
      <c r="I43" s="194" t="str">
        <f>IF(SUM('A6'!U57:Z57)=6,'A6'!G57,"")</f>
        <v/>
      </c>
      <c r="J43" s="194" t="str">
        <f>IF(SUM('A6'!U57:Z57)=6,'A6'!H57,"")</f>
        <v/>
      </c>
    </row>
    <row r="44" spans="1:10" x14ac:dyDescent="0.25">
      <c r="A44" t="str">
        <f>IF(SUM('A6'!U58:Z58)=6,'Angaben KH-Standort'!$D$26,"")</f>
        <v/>
      </c>
      <c r="B44" t="str">
        <f>IF(SUM('A6'!U58:Z58)=6,'Angaben KH-Standort'!$D$27,"")</f>
        <v/>
      </c>
      <c r="C44" t="str">
        <f>IF(SUM('A6'!U58:Z58)=6,'Angaben KH-Standort'!$D$13,"")</f>
        <v/>
      </c>
      <c r="D44" t="str">
        <f>IF(SUM('A6'!U58:Z58)=6,'A1'!$F$15,"")</f>
        <v/>
      </c>
      <c r="E44" t="str">
        <f>IF(SUM('A6'!U58:Z58)=6,'A6'!C58,"")</f>
        <v/>
      </c>
      <c r="F44" t="str">
        <f>IF(SUM('A6'!U58:Z58)=6,'A6'!D58,"")</f>
        <v/>
      </c>
      <c r="G44" t="str">
        <f>IF(SUM('A6'!U58:Z58)=6,'A6'!E58,"")</f>
        <v/>
      </c>
      <c r="H44" s="194" t="str">
        <f>IF(SUM('A6'!U58:Z58)=6,'A6'!F58,"")</f>
        <v/>
      </c>
      <c r="I44" s="194" t="str">
        <f>IF(SUM('A6'!U58:Z58)=6,'A6'!G58,"")</f>
        <v/>
      </c>
      <c r="J44" s="194" t="str">
        <f>IF(SUM('A6'!U58:Z58)=6,'A6'!H58,"")</f>
        <v/>
      </c>
    </row>
    <row r="45" spans="1:10" x14ac:dyDescent="0.25">
      <c r="A45" t="str">
        <f>IF(SUM('A6'!U59:Z59)=6,'Angaben KH-Standort'!$D$26,"")</f>
        <v/>
      </c>
      <c r="B45" t="str">
        <f>IF(SUM('A6'!U59:Z59)=6,'Angaben KH-Standort'!$D$27,"")</f>
        <v/>
      </c>
      <c r="C45" t="str">
        <f>IF(SUM('A6'!U59:Z59)=6,'Angaben KH-Standort'!$D$13,"")</f>
        <v/>
      </c>
      <c r="D45" t="str">
        <f>IF(SUM('A6'!U59:Z59)=6,'A1'!$F$15,"")</f>
        <v/>
      </c>
      <c r="E45" t="str">
        <f>IF(SUM('A6'!U59:Z59)=6,'A6'!C59,"")</f>
        <v/>
      </c>
      <c r="F45" t="str">
        <f>IF(SUM('A6'!U59:Z59)=6,'A6'!D59,"")</f>
        <v/>
      </c>
      <c r="G45" t="str">
        <f>IF(SUM('A6'!U59:Z59)=6,'A6'!E59,"")</f>
        <v/>
      </c>
      <c r="H45" s="194" t="str">
        <f>IF(SUM('A6'!U59:Z59)=6,'A6'!F59,"")</f>
        <v/>
      </c>
      <c r="I45" s="194" t="str">
        <f>IF(SUM('A6'!U59:Z59)=6,'A6'!G59,"")</f>
        <v/>
      </c>
      <c r="J45" s="194" t="str">
        <f>IF(SUM('A6'!U59:Z59)=6,'A6'!H59,"")</f>
        <v/>
      </c>
    </row>
    <row r="46" spans="1:10" x14ac:dyDescent="0.25">
      <c r="A46" t="str">
        <f>IF(SUM('A6'!U60:Z60)=6,'Angaben KH-Standort'!$D$26,"")</f>
        <v/>
      </c>
      <c r="B46" t="str">
        <f>IF(SUM('A6'!U60:Z60)=6,'Angaben KH-Standort'!$D$27,"")</f>
        <v/>
      </c>
      <c r="C46" t="str">
        <f>IF(SUM('A6'!U60:Z60)=6,'Angaben KH-Standort'!$D$13,"")</f>
        <v/>
      </c>
      <c r="D46" t="str">
        <f>IF(SUM('A6'!U60:Z60)=6,'A1'!$F$15,"")</f>
        <v/>
      </c>
      <c r="E46" t="str">
        <f>IF(SUM('A6'!U60:Z60)=6,'A6'!C60,"")</f>
        <v/>
      </c>
      <c r="F46" t="str">
        <f>IF(SUM('A6'!U60:Z60)=6,'A6'!D60,"")</f>
        <v/>
      </c>
      <c r="G46" t="str">
        <f>IF(SUM('A6'!U60:Z60)=6,'A6'!E60,"")</f>
        <v/>
      </c>
      <c r="H46" s="194" t="str">
        <f>IF(SUM('A6'!U60:Z60)=6,'A6'!F60,"")</f>
        <v/>
      </c>
      <c r="I46" s="194" t="str">
        <f>IF(SUM('A6'!U60:Z60)=6,'A6'!G60,"")</f>
        <v/>
      </c>
      <c r="J46" s="194" t="str">
        <f>IF(SUM('A6'!U60:Z60)=6,'A6'!H60,"")</f>
        <v/>
      </c>
    </row>
    <row r="47" spans="1:10" x14ac:dyDescent="0.25">
      <c r="A47" t="str">
        <f>IF(SUM('A6'!U61:Z61)=6,'Angaben KH-Standort'!$D$26,"")</f>
        <v/>
      </c>
      <c r="B47" t="str">
        <f>IF(SUM('A6'!U61:Z61)=6,'Angaben KH-Standort'!$D$27,"")</f>
        <v/>
      </c>
      <c r="C47" t="str">
        <f>IF(SUM('A6'!U61:Z61)=6,'Angaben KH-Standort'!$D$13,"")</f>
        <v/>
      </c>
      <c r="D47" t="str">
        <f>IF(SUM('A6'!U61:Z61)=6,'A1'!$F$15,"")</f>
        <v/>
      </c>
      <c r="E47" t="str">
        <f>IF(SUM('A6'!U61:Z61)=6,'A6'!C61,"")</f>
        <v/>
      </c>
      <c r="F47" t="str">
        <f>IF(SUM('A6'!U61:Z61)=6,'A6'!D61,"")</f>
        <v/>
      </c>
      <c r="G47" t="str">
        <f>IF(SUM('A6'!U61:Z61)=6,'A6'!E61,"")</f>
        <v/>
      </c>
      <c r="H47" s="194" t="str">
        <f>IF(SUM('A6'!U61:Z61)=6,'A6'!F61,"")</f>
        <v/>
      </c>
      <c r="I47" s="194" t="str">
        <f>IF(SUM('A6'!U61:Z61)=6,'A6'!G61,"")</f>
        <v/>
      </c>
      <c r="J47" s="194" t="str">
        <f>IF(SUM('A6'!U61:Z61)=6,'A6'!H61,"")</f>
        <v/>
      </c>
    </row>
    <row r="48" spans="1:10" x14ac:dyDescent="0.25">
      <c r="A48" t="str">
        <f>IF(SUM('A6'!U62:Z62)=6,'Angaben KH-Standort'!$D$26,"")</f>
        <v/>
      </c>
      <c r="B48" t="str">
        <f>IF(SUM('A6'!U62:Z62)=6,'Angaben KH-Standort'!$D$27,"")</f>
        <v/>
      </c>
      <c r="C48" t="str">
        <f>IF(SUM('A6'!U62:Z62)=6,'Angaben KH-Standort'!$D$13,"")</f>
        <v/>
      </c>
      <c r="D48" t="str">
        <f>IF(SUM('A6'!U62:Z62)=6,'A1'!$F$15,"")</f>
        <v/>
      </c>
      <c r="E48" t="str">
        <f>IF(SUM('A6'!U62:Z62)=6,'A6'!C62,"")</f>
        <v/>
      </c>
      <c r="F48" t="str">
        <f>IF(SUM('A6'!U62:Z62)=6,'A6'!D62,"")</f>
        <v/>
      </c>
      <c r="G48" t="str">
        <f>IF(SUM('A6'!U62:Z62)=6,'A6'!E62,"")</f>
        <v/>
      </c>
      <c r="H48" s="194" t="str">
        <f>IF(SUM('A6'!U62:Z62)=6,'A6'!F62,"")</f>
        <v/>
      </c>
      <c r="I48" s="194" t="str">
        <f>IF(SUM('A6'!U62:Z62)=6,'A6'!G62,"")</f>
        <v/>
      </c>
      <c r="J48" s="194" t="str">
        <f>IF(SUM('A6'!U62:Z62)=6,'A6'!H62,"")</f>
        <v/>
      </c>
    </row>
    <row r="49" spans="1:10" x14ac:dyDescent="0.25">
      <c r="A49" t="str">
        <f>IF(SUM('A6'!U63:Z63)=6,'Angaben KH-Standort'!$D$26,"")</f>
        <v/>
      </c>
      <c r="B49" t="str">
        <f>IF(SUM('A6'!U63:Z63)=6,'Angaben KH-Standort'!$D$27,"")</f>
        <v/>
      </c>
      <c r="C49" t="str">
        <f>IF(SUM('A6'!U63:Z63)=6,'Angaben KH-Standort'!$D$13,"")</f>
        <v/>
      </c>
      <c r="D49" t="str">
        <f>IF(SUM('A6'!U63:Z63)=6,'A1'!$F$15,"")</f>
        <v/>
      </c>
      <c r="E49" t="str">
        <f>IF(SUM('A6'!U63:Z63)=6,'A6'!C63,"")</f>
        <v/>
      </c>
      <c r="F49" t="str">
        <f>IF(SUM('A6'!U63:Z63)=6,'A6'!D63,"")</f>
        <v/>
      </c>
      <c r="G49" t="str">
        <f>IF(SUM('A6'!U63:Z63)=6,'A6'!E63,"")</f>
        <v/>
      </c>
      <c r="H49" s="194" t="str">
        <f>IF(SUM('A6'!U63:Z63)=6,'A6'!F63,"")</f>
        <v/>
      </c>
      <c r="I49" s="194" t="str">
        <f>IF(SUM('A6'!U63:Z63)=6,'A6'!G63,"")</f>
        <v/>
      </c>
      <c r="J49" s="194" t="str">
        <f>IF(SUM('A6'!U63:Z63)=6,'A6'!H63,"")</f>
        <v/>
      </c>
    </row>
    <row r="50" spans="1:10" x14ac:dyDescent="0.25">
      <c r="A50" t="str">
        <f>IF(SUM('A6'!U64:Z64)=6,'Angaben KH-Standort'!$D$26,"")</f>
        <v/>
      </c>
      <c r="B50" t="str">
        <f>IF(SUM('A6'!U64:Z64)=6,'Angaben KH-Standort'!$D$27,"")</f>
        <v/>
      </c>
      <c r="C50" t="str">
        <f>IF(SUM('A6'!U64:Z64)=6,'Angaben KH-Standort'!$D$13,"")</f>
        <v/>
      </c>
      <c r="D50" t="str">
        <f>IF(SUM('A6'!U64:Z64)=6,'A1'!$F$15,"")</f>
        <v/>
      </c>
      <c r="E50" t="str">
        <f>IF(SUM('A6'!U64:Z64)=6,'A6'!C64,"")</f>
        <v/>
      </c>
      <c r="F50" t="str">
        <f>IF(SUM('A6'!U64:Z64)=6,'A6'!D64,"")</f>
        <v/>
      </c>
      <c r="G50" t="str">
        <f>IF(SUM('A6'!U64:Z64)=6,'A6'!E64,"")</f>
        <v/>
      </c>
      <c r="H50" s="194" t="str">
        <f>IF(SUM('A6'!U64:Z64)=6,'A6'!F64,"")</f>
        <v/>
      </c>
      <c r="I50" s="194" t="str">
        <f>IF(SUM('A6'!U64:Z64)=6,'A6'!G64,"")</f>
        <v/>
      </c>
      <c r="J50" s="194" t="str">
        <f>IF(SUM('A6'!U64:Z64)=6,'A6'!H64,"")</f>
        <v/>
      </c>
    </row>
    <row r="51" spans="1:10" x14ac:dyDescent="0.25">
      <c r="A51" t="str">
        <f>IF(SUM('A6'!U65:Z65)=6,'Angaben KH-Standort'!$D$26,"")</f>
        <v/>
      </c>
      <c r="B51" t="str">
        <f>IF(SUM('A6'!U65:Z65)=6,'Angaben KH-Standort'!$D$27,"")</f>
        <v/>
      </c>
      <c r="C51" t="str">
        <f>IF(SUM('A6'!U65:Z65)=6,'Angaben KH-Standort'!$D$13,"")</f>
        <v/>
      </c>
      <c r="D51" t="str">
        <f>IF(SUM('A6'!U65:Z65)=6,'A1'!$F$15,"")</f>
        <v/>
      </c>
      <c r="E51" t="str">
        <f>IF(SUM('A6'!U65:Z65)=6,'A6'!C65,"")</f>
        <v/>
      </c>
      <c r="F51" t="str">
        <f>IF(SUM('A6'!U65:Z65)=6,'A6'!D65,"")</f>
        <v/>
      </c>
      <c r="G51" t="str">
        <f>IF(SUM('A6'!U65:Z65)=6,'A6'!E65,"")</f>
        <v/>
      </c>
      <c r="H51" s="194" t="str">
        <f>IF(SUM('A6'!U65:Z65)=6,'A6'!F65,"")</f>
        <v/>
      </c>
      <c r="I51" s="194" t="str">
        <f>IF(SUM('A6'!U65:Z65)=6,'A6'!G65,"")</f>
        <v/>
      </c>
      <c r="J51" s="194" t="str">
        <f>IF(SUM('A6'!U65:Z65)=6,'A6'!H65,"")</f>
        <v/>
      </c>
    </row>
    <row r="52" spans="1:10" x14ac:dyDescent="0.25">
      <c r="A52" t="str">
        <f>IF(SUM('A6'!U66:Z66)=6,'Angaben KH-Standort'!$D$26,"")</f>
        <v/>
      </c>
      <c r="B52" t="str">
        <f>IF(SUM('A6'!U66:Z66)=6,'Angaben KH-Standort'!$D$27,"")</f>
        <v/>
      </c>
      <c r="C52" t="str">
        <f>IF(SUM('A6'!U66:Z66)=6,'Angaben KH-Standort'!$D$13,"")</f>
        <v/>
      </c>
      <c r="D52" t="str">
        <f>IF(SUM('A6'!U66:Z66)=6,'A1'!$F$15,"")</f>
        <v/>
      </c>
      <c r="E52" t="str">
        <f>IF(SUM('A6'!U66:Z66)=6,'A6'!C66,"")</f>
        <v/>
      </c>
      <c r="F52" t="str">
        <f>IF(SUM('A6'!U66:Z66)=6,'A6'!D66,"")</f>
        <v/>
      </c>
      <c r="G52" t="str">
        <f>IF(SUM('A6'!U66:Z66)=6,'A6'!E66,"")</f>
        <v/>
      </c>
      <c r="H52" s="194" t="str">
        <f>IF(SUM('A6'!U66:Z66)=6,'A6'!F66,"")</f>
        <v/>
      </c>
      <c r="I52" s="194" t="str">
        <f>IF(SUM('A6'!U66:Z66)=6,'A6'!G66,"")</f>
        <v/>
      </c>
      <c r="J52" s="194" t="str">
        <f>IF(SUM('A6'!U66:Z66)=6,'A6'!H66,"")</f>
        <v/>
      </c>
    </row>
    <row r="53" spans="1:10" x14ac:dyDescent="0.25">
      <c r="A53" t="str">
        <f>IF(SUM('A6'!U67:Z67)=6,'Angaben KH-Standort'!$D$26,"")</f>
        <v/>
      </c>
      <c r="B53" t="str">
        <f>IF(SUM('A6'!U67:Z67)=6,'Angaben KH-Standort'!$D$27,"")</f>
        <v/>
      </c>
      <c r="C53" t="str">
        <f>IF(SUM('A6'!U67:Z67)=6,'Angaben KH-Standort'!$D$13,"")</f>
        <v/>
      </c>
      <c r="D53" t="str">
        <f>IF(SUM('A6'!U67:Z67)=6,'A1'!$F$15,"")</f>
        <v/>
      </c>
      <c r="E53" t="str">
        <f>IF(SUM('A6'!U67:Z67)=6,'A6'!C67,"")</f>
        <v/>
      </c>
      <c r="F53" t="str">
        <f>IF(SUM('A6'!U67:Z67)=6,'A6'!D67,"")</f>
        <v/>
      </c>
      <c r="G53" t="str">
        <f>IF(SUM('A6'!U67:Z67)=6,'A6'!E67,"")</f>
        <v/>
      </c>
      <c r="H53" s="194" t="str">
        <f>IF(SUM('A6'!U67:Z67)=6,'A6'!F67,"")</f>
        <v/>
      </c>
      <c r="I53" s="194" t="str">
        <f>IF(SUM('A6'!U67:Z67)=6,'A6'!G67,"")</f>
        <v/>
      </c>
      <c r="J53" s="194" t="str">
        <f>IF(SUM('A6'!U67:Z67)=6,'A6'!H67,"")</f>
        <v/>
      </c>
    </row>
    <row r="54" spans="1:10" x14ac:dyDescent="0.25">
      <c r="A54" t="str">
        <f>IF(SUM('A6'!U68:Z68)=6,'Angaben KH-Standort'!$D$26,"")</f>
        <v/>
      </c>
      <c r="B54" t="str">
        <f>IF(SUM('A6'!U68:Z68)=6,'Angaben KH-Standort'!$D$27,"")</f>
        <v/>
      </c>
      <c r="C54" t="str">
        <f>IF(SUM('A6'!U68:Z68)=6,'Angaben KH-Standort'!$D$13,"")</f>
        <v/>
      </c>
      <c r="D54" t="str">
        <f>IF(SUM('A6'!U68:Z68)=6,'A1'!$F$15,"")</f>
        <v/>
      </c>
      <c r="E54" t="str">
        <f>IF(SUM('A6'!U68:Z68)=6,'A6'!C68,"")</f>
        <v/>
      </c>
      <c r="F54" t="str">
        <f>IF(SUM('A6'!U68:Z68)=6,'A6'!D68,"")</f>
        <v/>
      </c>
      <c r="G54" t="str">
        <f>IF(SUM('A6'!U68:Z68)=6,'A6'!E68,"")</f>
        <v/>
      </c>
      <c r="H54" s="194" t="str">
        <f>IF(SUM('A6'!U68:Z68)=6,'A6'!F68,"")</f>
        <v/>
      </c>
      <c r="I54" s="194" t="str">
        <f>IF(SUM('A6'!U68:Z68)=6,'A6'!G68,"")</f>
        <v/>
      </c>
      <c r="J54" s="194" t="str">
        <f>IF(SUM('A6'!U68:Z68)=6,'A6'!H68,"")</f>
        <v/>
      </c>
    </row>
    <row r="55" spans="1:10" x14ac:dyDescent="0.25">
      <c r="A55" t="str">
        <f>IF(SUM('A6'!U69:Z69)=6,'Angaben KH-Standort'!$D$26,"")</f>
        <v/>
      </c>
      <c r="B55" t="str">
        <f>IF(SUM('A6'!U69:Z69)=6,'Angaben KH-Standort'!$D$27,"")</f>
        <v/>
      </c>
      <c r="C55" t="str">
        <f>IF(SUM('A6'!U69:Z69)=6,'Angaben KH-Standort'!$D$13,"")</f>
        <v/>
      </c>
      <c r="D55" t="str">
        <f>IF(SUM('A6'!U69:Z69)=6,'A1'!$F$15,"")</f>
        <v/>
      </c>
      <c r="E55" t="str">
        <f>IF(SUM('A6'!U69:Z69)=6,'A6'!C69,"")</f>
        <v/>
      </c>
      <c r="F55" t="str">
        <f>IF(SUM('A6'!U69:Z69)=6,'A6'!D69,"")</f>
        <v/>
      </c>
      <c r="G55" t="str">
        <f>IF(SUM('A6'!U69:Z69)=6,'A6'!E69,"")</f>
        <v/>
      </c>
      <c r="H55" s="194" t="str">
        <f>IF(SUM('A6'!U69:Z69)=6,'A6'!F69,"")</f>
        <v/>
      </c>
      <c r="I55" s="194" t="str">
        <f>IF(SUM('A6'!U69:Z69)=6,'A6'!G69,"")</f>
        <v/>
      </c>
      <c r="J55" s="194" t="str">
        <f>IF(SUM('A6'!U69:Z69)=6,'A6'!H69,"")</f>
        <v/>
      </c>
    </row>
    <row r="56" spans="1:10" x14ac:dyDescent="0.25">
      <c r="A56" t="str">
        <f>IF(SUM('A6'!U70:Z70)=6,'Angaben KH-Standort'!$D$26,"")</f>
        <v/>
      </c>
      <c r="B56" t="str">
        <f>IF(SUM('A6'!U70:Z70)=6,'Angaben KH-Standort'!$D$27,"")</f>
        <v/>
      </c>
      <c r="C56" t="str">
        <f>IF(SUM('A6'!U70:Z70)=6,'Angaben KH-Standort'!$D$13,"")</f>
        <v/>
      </c>
      <c r="D56" t="str">
        <f>IF(SUM('A6'!U70:Z70)=6,'A1'!$F$15,"")</f>
        <v/>
      </c>
      <c r="E56" t="str">
        <f>IF(SUM('A6'!U70:Z70)=6,'A6'!C70,"")</f>
        <v/>
      </c>
      <c r="F56" t="str">
        <f>IF(SUM('A6'!U70:Z70)=6,'A6'!D70,"")</f>
        <v/>
      </c>
      <c r="G56" t="str">
        <f>IF(SUM('A6'!U70:Z70)=6,'A6'!E70,"")</f>
        <v/>
      </c>
      <c r="H56" s="194" t="str">
        <f>IF(SUM('A6'!U70:Z70)=6,'A6'!F70,"")</f>
        <v/>
      </c>
      <c r="I56" s="194" t="str">
        <f>IF(SUM('A6'!U70:Z70)=6,'A6'!G70,"")</f>
        <v/>
      </c>
      <c r="J56" s="194" t="str">
        <f>IF(SUM('A6'!U70:Z70)=6,'A6'!H70,"")</f>
        <v/>
      </c>
    </row>
    <row r="57" spans="1:10" x14ac:dyDescent="0.25">
      <c r="A57" t="str">
        <f>IF(SUM('A6'!U71:Z71)=6,'Angaben KH-Standort'!$D$26,"")</f>
        <v/>
      </c>
      <c r="B57" t="str">
        <f>IF(SUM('A6'!U71:Z71)=6,'Angaben KH-Standort'!$D$27,"")</f>
        <v/>
      </c>
      <c r="C57" t="str">
        <f>IF(SUM('A6'!U71:Z71)=6,'Angaben KH-Standort'!$D$13,"")</f>
        <v/>
      </c>
      <c r="D57" t="str">
        <f>IF(SUM('A6'!U71:Z71)=6,'A1'!$F$15,"")</f>
        <v/>
      </c>
      <c r="E57" t="str">
        <f>IF(SUM('A6'!U71:Z71)=6,'A6'!C71,"")</f>
        <v/>
      </c>
      <c r="F57" t="str">
        <f>IF(SUM('A6'!U71:Z71)=6,'A6'!D71,"")</f>
        <v/>
      </c>
      <c r="G57" t="str">
        <f>IF(SUM('A6'!U71:Z71)=6,'A6'!E71,"")</f>
        <v/>
      </c>
      <c r="H57" s="194" t="str">
        <f>IF(SUM('A6'!U71:Z71)=6,'A6'!F71,"")</f>
        <v/>
      </c>
      <c r="I57" s="194" t="str">
        <f>IF(SUM('A6'!U71:Z71)=6,'A6'!G71,"")</f>
        <v/>
      </c>
      <c r="J57" s="194" t="str">
        <f>IF(SUM('A6'!U71:Z71)=6,'A6'!H71,"")</f>
        <v/>
      </c>
    </row>
    <row r="58" spans="1:10" x14ac:dyDescent="0.25">
      <c r="A58" t="str">
        <f>IF(SUM('A6'!U72:Z72)=6,'Angaben KH-Standort'!$D$26,"")</f>
        <v/>
      </c>
      <c r="B58" t="str">
        <f>IF(SUM('A6'!U72:Z72)=6,'Angaben KH-Standort'!$D$27,"")</f>
        <v/>
      </c>
      <c r="C58" t="str">
        <f>IF(SUM('A6'!U72:Z72)=6,'Angaben KH-Standort'!$D$13,"")</f>
        <v/>
      </c>
      <c r="D58" t="str">
        <f>IF(SUM('A6'!U72:Z72)=6,'A1'!$F$15,"")</f>
        <v/>
      </c>
      <c r="E58" t="str">
        <f>IF(SUM('A6'!U72:Z72)=6,'A6'!C72,"")</f>
        <v/>
      </c>
      <c r="F58" t="str">
        <f>IF(SUM('A6'!U72:Z72)=6,'A6'!D72,"")</f>
        <v/>
      </c>
      <c r="G58" t="str">
        <f>IF(SUM('A6'!U72:Z72)=6,'A6'!E72,"")</f>
        <v/>
      </c>
      <c r="H58" s="194" t="str">
        <f>IF(SUM('A6'!U72:Z72)=6,'A6'!F72,"")</f>
        <v/>
      </c>
      <c r="I58" s="194" t="str">
        <f>IF(SUM('A6'!U72:Z72)=6,'A6'!G72,"")</f>
        <v/>
      </c>
      <c r="J58" s="194" t="str">
        <f>IF(SUM('A6'!U72:Z72)=6,'A6'!H72,"")</f>
        <v/>
      </c>
    </row>
    <row r="59" spans="1:10" x14ac:dyDescent="0.25">
      <c r="A59" t="str">
        <f>IF(SUM('A6'!U73:Z73)=6,'Angaben KH-Standort'!$D$26,"")</f>
        <v/>
      </c>
      <c r="B59" t="str">
        <f>IF(SUM('A6'!U73:Z73)=6,'Angaben KH-Standort'!$D$27,"")</f>
        <v/>
      </c>
      <c r="C59" t="str">
        <f>IF(SUM('A6'!U73:Z73)=6,'Angaben KH-Standort'!$D$13,"")</f>
        <v/>
      </c>
      <c r="D59" t="str">
        <f>IF(SUM('A6'!U73:Z73)=6,'A1'!$F$15,"")</f>
        <v/>
      </c>
      <c r="E59" t="str">
        <f>IF(SUM('A6'!U73:Z73)=6,'A6'!C73,"")</f>
        <v/>
      </c>
      <c r="F59" t="str">
        <f>IF(SUM('A6'!U73:Z73)=6,'A6'!D73,"")</f>
        <v/>
      </c>
      <c r="G59" t="str">
        <f>IF(SUM('A6'!U73:Z73)=6,'A6'!E73,"")</f>
        <v/>
      </c>
      <c r="H59" s="194" t="str">
        <f>IF(SUM('A6'!U73:Z73)=6,'A6'!F73,"")</f>
        <v/>
      </c>
      <c r="I59" s="194" t="str">
        <f>IF(SUM('A6'!U73:Z73)=6,'A6'!G73,"")</f>
        <v/>
      </c>
      <c r="J59" s="194" t="str">
        <f>IF(SUM('A6'!U73:Z73)=6,'A6'!H73,"")</f>
        <v/>
      </c>
    </row>
    <row r="60" spans="1:10" x14ac:dyDescent="0.25">
      <c r="A60" t="str">
        <f>IF(SUM('A6'!U74:Z74)=6,'Angaben KH-Standort'!$D$26,"")</f>
        <v/>
      </c>
      <c r="B60" t="str">
        <f>IF(SUM('A6'!U74:Z74)=6,'Angaben KH-Standort'!$D$27,"")</f>
        <v/>
      </c>
      <c r="C60" t="str">
        <f>IF(SUM('A6'!U74:Z74)=6,'Angaben KH-Standort'!$D$13,"")</f>
        <v/>
      </c>
      <c r="D60" t="str">
        <f>IF(SUM('A6'!U74:Z74)=6,'A1'!$F$15,"")</f>
        <v/>
      </c>
      <c r="E60" t="str">
        <f>IF(SUM('A6'!U74:Z74)=6,'A6'!C74,"")</f>
        <v/>
      </c>
      <c r="F60" t="str">
        <f>IF(SUM('A6'!U74:Z74)=6,'A6'!D74,"")</f>
        <v/>
      </c>
      <c r="G60" t="str">
        <f>IF(SUM('A6'!U74:Z74)=6,'A6'!E74,"")</f>
        <v/>
      </c>
      <c r="H60" s="194" t="str">
        <f>IF(SUM('A6'!U74:Z74)=6,'A6'!F74,"")</f>
        <v/>
      </c>
      <c r="I60" s="194" t="str">
        <f>IF(SUM('A6'!U74:Z74)=6,'A6'!G74,"")</f>
        <v/>
      </c>
      <c r="J60" s="194" t="str">
        <f>IF(SUM('A6'!U74:Z74)=6,'A6'!H74,"")</f>
        <v/>
      </c>
    </row>
    <row r="61" spans="1:10" x14ac:dyDescent="0.25">
      <c r="A61" t="str">
        <f>IF(SUM('A6'!U75:Z75)=6,'Angaben KH-Standort'!$D$26,"")</f>
        <v/>
      </c>
      <c r="B61" t="str">
        <f>IF(SUM('A6'!U75:Z75)=6,'Angaben KH-Standort'!$D$27,"")</f>
        <v/>
      </c>
      <c r="C61" t="str">
        <f>IF(SUM('A6'!U75:Z75)=6,'Angaben KH-Standort'!$D$13,"")</f>
        <v/>
      </c>
      <c r="D61" t="str">
        <f>IF(SUM('A6'!U75:Z75)=6,'A1'!$F$15,"")</f>
        <v/>
      </c>
      <c r="E61" t="str">
        <f>IF(SUM('A6'!U75:Z75)=6,'A6'!C75,"")</f>
        <v/>
      </c>
      <c r="F61" t="str">
        <f>IF(SUM('A6'!U75:Z75)=6,'A6'!D75,"")</f>
        <v/>
      </c>
      <c r="G61" t="str">
        <f>IF(SUM('A6'!U75:Z75)=6,'A6'!E75,"")</f>
        <v/>
      </c>
      <c r="H61" s="194" t="str">
        <f>IF(SUM('A6'!U75:Z75)=6,'A6'!F75,"")</f>
        <v/>
      </c>
      <c r="I61" s="194" t="str">
        <f>IF(SUM('A6'!U75:Z75)=6,'A6'!G75,"")</f>
        <v/>
      </c>
      <c r="J61" s="194" t="str">
        <f>IF(SUM('A6'!U75:Z75)=6,'A6'!H75,"")</f>
        <v/>
      </c>
    </row>
    <row r="62" spans="1:10" x14ac:dyDescent="0.25">
      <c r="A62" t="str">
        <f>IF(SUM('A6'!U76:Z76)=6,'Angaben KH-Standort'!$D$26,"")</f>
        <v/>
      </c>
      <c r="B62" t="str">
        <f>IF(SUM('A6'!U76:Z76)=6,'Angaben KH-Standort'!$D$27,"")</f>
        <v/>
      </c>
      <c r="C62" t="str">
        <f>IF(SUM('A6'!U76:Z76)=6,'Angaben KH-Standort'!$D$13,"")</f>
        <v/>
      </c>
      <c r="D62" t="str">
        <f>IF(SUM('A6'!U76:Z76)=6,'A1'!$F$15,"")</f>
        <v/>
      </c>
      <c r="E62" t="str">
        <f>IF(SUM('A6'!U76:Z76)=6,'A6'!C76,"")</f>
        <v/>
      </c>
      <c r="F62" t="str">
        <f>IF(SUM('A6'!U76:Z76)=6,'A6'!D76,"")</f>
        <v/>
      </c>
      <c r="G62" t="str">
        <f>IF(SUM('A6'!U76:Z76)=6,'A6'!E76,"")</f>
        <v/>
      </c>
      <c r="H62" s="194" t="str">
        <f>IF(SUM('A6'!U76:Z76)=6,'A6'!F76,"")</f>
        <v/>
      </c>
      <c r="I62" s="194" t="str">
        <f>IF(SUM('A6'!U76:Z76)=6,'A6'!G76,"")</f>
        <v/>
      </c>
      <c r="J62" s="194" t="str">
        <f>IF(SUM('A6'!U76:Z76)=6,'A6'!H76,"")</f>
        <v/>
      </c>
    </row>
    <row r="63" spans="1:10" x14ac:dyDescent="0.25">
      <c r="A63" t="str">
        <f>IF(SUM('A6'!U77:Z77)=6,'Angaben KH-Standort'!$D$26,"")</f>
        <v/>
      </c>
      <c r="B63" t="str">
        <f>IF(SUM('A6'!U77:Z77)=6,'Angaben KH-Standort'!$D$27,"")</f>
        <v/>
      </c>
      <c r="C63" t="str">
        <f>IF(SUM('A6'!U77:Z77)=6,'Angaben KH-Standort'!$D$13,"")</f>
        <v/>
      </c>
      <c r="D63" t="str">
        <f>IF(SUM('A6'!U77:Z77)=6,'A1'!$F$15,"")</f>
        <v/>
      </c>
      <c r="E63" t="str">
        <f>IF(SUM('A6'!U77:Z77)=6,'A6'!C77,"")</f>
        <v/>
      </c>
      <c r="F63" t="str">
        <f>IF(SUM('A6'!U77:Z77)=6,'A6'!D77,"")</f>
        <v/>
      </c>
      <c r="G63" t="str">
        <f>IF(SUM('A6'!U77:Z77)=6,'A6'!E77,"")</f>
        <v/>
      </c>
      <c r="H63" s="194" t="str">
        <f>IF(SUM('A6'!U77:Z77)=6,'A6'!F77,"")</f>
        <v/>
      </c>
      <c r="I63" s="194" t="str">
        <f>IF(SUM('A6'!U77:Z77)=6,'A6'!G77,"")</f>
        <v/>
      </c>
      <c r="J63" s="194" t="str">
        <f>IF(SUM('A6'!U77:Z77)=6,'A6'!H77,"")</f>
        <v/>
      </c>
    </row>
    <row r="64" spans="1:10" x14ac:dyDescent="0.25">
      <c r="A64" t="str">
        <f>IF(SUM('A6'!U78:Z78)=6,'Angaben KH-Standort'!$D$26,"")</f>
        <v/>
      </c>
      <c r="B64" t="str">
        <f>IF(SUM('A6'!U78:Z78)=6,'Angaben KH-Standort'!$D$27,"")</f>
        <v/>
      </c>
      <c r="C64" t="str">
        <f>IF(SUM('A6'!U78:Z78)=6,'Angaben KH-Standort'!$D$13,"")</f>
        <v/>
      </c>
      <c r="D64" t="str">
        <f>IF(SUM('A6'!U78:Z78)=6,'A1'!$F$15,"")</f>
        <v/>
      </c>
      <c r="E64" t="str">
        <f>IF(SUM('A6'!U78:Z78)=6,'A6'!C78,"")</f>
        <v/>
      </c>
      <c r="F64" t="str">
        <f>IF(SUM('A6'!U78:Z78)=6,'A6'!D78,"")</f>
        <v/>
      </c>
      <c r="G64" t="str">
        <f>IF(SUM('A6'!U78:Z78)=6,'A6'!E78,"")</f>
        <v/>
      </c>
      <c r="H64" s="194" t="str">
        <f>IF(SUM('A6'!U78:Z78)=6,'A6'!F78,"")</f>
        <v/>
      </c>
      <c r="I64" s="194" t="str">
        <f>IF(SUM('A6'!U78:Z78)=6,'A6'!G78,"")</f>
        <v/>
      </c>
      <c r="J64" s="194" t="str">
        <f>IF(SUM('A6'!U78:Z78)=6,'A6'!H78,"")</f>
        <v/>
      </c>
    </row>
    <row r="65" spans="1:10" x14ac:dyDescent="0.25">
      <c r="A65" t="str">
        <f>IF(SUM('A6'!U79:Z79)=6,'Angaben KH-Standort'!$D$26,"")</f>
        <v/>
      </c>
      <c r="B65" t="str">
        <f>IF(SUM('A6'!U79:Z79)=6,'Angaben KH-Standort'!$D$27,"")</f>
        <v/>
      </c>
      <c r="C65" t="str">
        <f>IF(SUM('A6'!U79:Z79)=6,'Angaben KH-Standort'!$D$13,"")</f>
        <v/>
      </c>
      <c r="D65" t="str">
        <f>IF(SUM('A6'!U79:Z79)=6,'A1'!$F$15,"")</f>
        <v/>
      </c>
      <c r="E65" t="str">
        <f>IF(SUM('A6'!U79:Z79)=6,'A6'!C79,"")</f>
        <v/>
      </c>
      <c r="F65" t="str">
        <f>IF(SUM('A6'!U79:Z79)=6,'A6'!D79,"")</f>
        <v/>
      </c>
      <c r="G65" t="str">
        <f>IF(SUM('A6'!U79:Z79)=6,'A6'!E79,"")</f>
        <v/>
      </c>
      <c r="H65" s="194" t="str">
        <f>IF(SUM('A6'!U79:Z79)=6,'A6'!F79,"")</f>
        <v/>
      </c>
      <c r="I65" s="194" t="str">
        <f>IF(SUM('A6'!U79:Z79)=6,'A6'!G79,"")</f>
        <v/>
      </c>
      <c r="J65" s="194" t="str">
        <f>IF(SUM('A6'!U79:Z79)=6,'A6'!H79,"")</f>
        <v/>
      </c>
    </row>
    <row r="66" spans="1:10" x14ac:dyDescent="0.25">
      <c r="A66" t="str">
        <f>IF(SUM('A6'!U80:Z80)=6,'Angaben KH-Standort'!$D$26,"")</f>
        <v/>
      </c>
      <c r="B66" t="str">
        <f>IF(SUM('A6'!U80:Z80)=6,'Angaben KH-Standort'!$D$27,"")</f>
        <v/>
      </c>
      <c r="C66" t="str">
        <f>IF(SUM('A6'!U80:Z80)=6,'Angaben KH-Standort'!$D$13,"")</f>
        <v/>
      </c>
      <c r="D66" t="str">
        <f>IF(SUM('A6'!U80:Z80)=6,'A1'!$F$15,"")</f>
        <v/>
      </c>
      <c r="E66" t="str">
        <f>IF(SUM('A6'!U80:Z80)=6,'A6'!C80,"")</f>
        <v/>
      </c>
      <c r="F66" t="str">
        <f>IF(SUM('A6'!U80:Z80)=6,'A6'!D80,"")</f>
        <v/>
      </c>
      <c r="G66" t="str">
        <f>IF(SUM('A6'!U80:Z80)=6,'A6'!E80,"")</f>
        <v/>
      </c>
      <c r="H66" s="194" t="str">
        <f>IF(SUM('A6'!U80:Z80)=6,'A6'!F80,"")</f>
        <v/>
      </c>
      <c r="I66" s="194" t="str">
        <f>IF(SUM('A6'!U80:Z80)=6,'A6'!G80,"")</f>
        <v/>
      </c>
      <c r="J66" s="194" t="str">
        <f>IF(SUM('A6'!U80:Z80)=6,'A6'!H80,"")</f>
        <v/>
      </c>
    </row>
    <row r="67" spans="1:10" x14ac:dyDescent="0.25">
      <c r="A67" t="str">
        <f>IF(SUM('A6'!U81:Z81)=6,'Angaben KH-Standort'!$D$26,"")</f>
        <v/>
      </c>
      <c r="B67" t="str">
        <f>IF(SUM('A6'!U81:Z81)=6,'Angaben KH-Standort'!$D$27,"")</f>
        <v/>
      </c>
      <c r="C67" t="str">
        <f>IF(SUM('A6'!U81:Z81)=6,'Angaben KH-Standort'!$D$13,"")</f>
        <v/>
      </c>
      <c r="D67" t="str">
        <f>IF(SUM('A6'!U81:Z81)=6,'A1'!$F$15,"")</f>
        <v/>
      </c>
      <c r="E67" t="str">
        <f>IF(SUM('A6'!U81:Z81)=6,'A6'!C81,"")</f>
        <v/>
      </c>
      <c r="F67" t="str">
        <f>IF(SUM('A6'!U81:Z81)=6,'A6'!D81,"")</f>
        <v/>
      </c>
      <c r="G67" t="str">
        <f>IF(SUM('A6'!U81:Z81)=6,'A6'!E81,"")</f>
        <v/>
      </c>
      <c r="H67" s="194" t="str">
        <f>IF(SUM('A6'!U81:Z81)=6,'A6'!F81,"")</f>
        <v/>
      </c>
      <c r="I67" s="194" t="str">
        <f>IF(SUM('A6'!U81:Z81)=6,'A6'!G81,"")</f>
        <v/>
      </c>
      <c r="J67" s="194" t="str">
        <f>IF(SUM('A6'!U81:Z81)=6,'A6'!H81,"")</f>
        <v/>
      </c>
    </row>
    <row r="68" spans="1:10" x14ac:dyDescent="0.25">
      <c r="A68" t="str">
        <f>IF(SUM('A6'!U82:Z82)=6,'Angaben KH-Standort'!$D$26,"")</f>
        <v/>
      </c>
      <c r="B68" t="str">
        <f>IF(SUM('A6'!U82:Z82)=6,'Angaben KH-Standort'!$D$27,"")</f>
        <v/>
      </c>
      <c r="C68" t="str">
        <f>IF(SUM('A6'!U82:Z82)=6,'Angaben KH-Standort'!$D$13,"")</f>
        <v/>
      </c>
      <c r="D68" t="str">
        <f>IF(SUM('A6'!U82:Z82)=6,'A1'!$F$15,"")</f>
        <v/>
      </c>
      <c r="E68" t="str">
        <f>IF(SUM('A6'!U82:Z82)=6,'A6'!C82,"")</f>
        <v/>
      </c>
      <c r="F68" t="str">
        <f>IF(SUM('A6'!U82:Z82)=6,'A6'!D82,"")</f>
        <v/>
      </c>
      <c r="G68" t="str">
        <f>IF(SUM('A6'!U82:Z82)=6,'A6'!E82,"")</f>
        <v/>
      </c>
      <c r="H68" s="194" t="str">
        <f>IF(SUM('A6'!U82:Z82)=6,'A6'!F82,"")</f>
        <v/>
      </c>
      <c r="I68" s="194" t="str">
        <f>IF(SUM('A6'!U82:Z82)=6,'A6'!G82,"")</f>
        <v/>
      </c>
      <c r="J68" s="194" t="str">
        <f>IF(SUM('A6'!U82:Z82)=6,'A6'!H82,"")</f>
        <v/>
      </c>
    </row>
    <row r="69" spans="1:10" x14ac:dyDescent="0.25">
      <c r="A69" t="str">
        <f>IF(SUM('A6'!U83:Z83)=6,'Angaben KH-Standort'!$D$26,"")</f>
        <v/>
      </c>
      <c r="B69" t="str">
        <f>IF(SUM('A6'!U83:Z83)=6,'Angaben KH-Standort'!$D$27,"")</f>
        <v/>
      </c>
      <c r="C69" t="str">
        <f>IF(SUM('A6'!U83:Z83)=6,'Angaben KH-Standort'!$D$13,"")</f>
        <v/>
      </c>
      <c r="D69" t="str">
        <f>IF(SUM('A6'!U83:Z83)=6,'A1'!$F$15,"")</f>
        <v/>
      </c>
      <c r="E69" t="str">
        <f>IF(SUM('A6'!U83:Z83)=6,'A6'!C83,"")</f>
        <v/>
      </c>
      <c r="F69" t="str">
        <f>IF(SUM('A6'!U83:Z83)=6,'A6'!D83,"")</f>
        <v/>
      </c>
      <c r="G69" t="str">
        <f>IF(SUM('A6'!U83:Z83)=6,'A6'!E83,"")</f>
        <v/>
      </c>
      <c r="H69" s="194" t="str">
        <f>IF(SUM('A6'!U83:Z83)=6,'A6'!F83,"")</f>
        <v/>
      </c>
      <c r="I69" s="194" t="str">
        <f>IF(SUM('A6'!U83:Z83)=6,'A6'!G83,"")</f>
        <v/>
      </c>
      <c r="J69" s="194" t="str">
        <f>IF(SUM('A6'!U83:Z83)=6,'A6'!H83,"")</f>
        <v/>
      </c>
    </row>
    <row r="70" spans="1:10" x14ac:dyDescent="0.25">
      <c r="A70" t="str">
        <f>IF(SUM('A6'!U84:Z84)=6,'Angaben KH-Standort'!$D$26,"")</f>
        <v/>
      </c>
      <c r="B70" t="str">
        <f>IF(SUM('A6'!U84:Z84)=6,'Angaben KH-Standort'!$D$27,"")</f>
        <v/>
      </c>
      <c r="C70" t="str">
        <f>IF(SUM('A6'!U84:Z84)=6,'Angaben KH-Standort'!$D$13,"")</f>
        <v/>
      </c>
      <c r="D70" t="str">
        <f>IF(SUM('A6'!U84:Z84)=6,'A1'!$F$15,"")</f>
        <v/>
      </c>
      <c r="E70" t="str">
        <f>IF(SUM('A6'!U84:Z84)=6,'A6'!C84,"")</f>
        <v/>
      </c>
      <c r="F70" t="str">
        <f>IF(SUM('A6'!U84:Z84)=6,'A6'!D84,"")</f>
        <v/>
      </c>
      <c r="G70" t="str">
        <f>IF(SUM('A6'!U84:Z84)=6,'A6'!E84,"")</f>
        <v/>
      </c>
      <c r="H70" s="194" t="str">
        <f>IF(SUM('A6'!U84:Z84)=6,'A6'!F84,"")</f>
        <v/>
      </c>
      <c r="I70" s="194" t="str">
        <f>IF(SUM('A6'!U84:Z84)=6,'A6'!G84,"")</f>
        <v/>
      </c>
      <c r="J70" s="194" t="str">
        <f>IF(SUM('A6'!U84:Z84)=6,'A6'!H84,"")</f>
        <v/>
      </c>
    </row>
    <row r="71" spans="1:10" x14ac:dyDescent="0.25">
      <c r="A71" t="str">
        <f>IF(SUM('A6'!U85:Z85)=6,'Angaben KH-Standort'!$D$26,"")</f>
        <v/>
      </c>
      <c r="B71" t="str">
        <f>IF(SUM('A6'!U85:Z85)=6,'Angaben KH-Standort'!$D$27,"")</f>
        <v/>
      </c>
      <c r="C71" t="str">
        <f>IF(SUM('A6'!U85:Z85)=6,'Angaben KH-Standort'!$D$13,"")</f>
        <v/>
      </c>
      <c r="D71" t="str">
        <f>IF(SUM('A6'!U85:Z85)=6,'A1'!$F$15,"")</f>
        <v/>
      </c>
      <c r="E71" t="str">
        <f>IF(SUM('A6'!U85:Z85)=6,'A6'!C85,"")</f>
        <v/>
      </c>
      <c r="F71" t="str">
        <f>IF(SUM('A6'!U85:Z85)=6,'A6'!D85,"")</f>
        <v/>
      </c>
      <c r="G71" t="str">
        <f>IF(SUM('A6'!U85:Z85)=6,'A6'!E85,"")</f>
        <v/>
      </c>
      <c r="H71" s="194" t="str">
        <f>IF(SUM('A6'!U85:Z85)=6,'A6'!F85,"")</f>
        <v/>
      </c>
      <c r="I71" s="194" t="str">
        <f>IF(SUM('A6'!U85:Z85)=6,'A6'!G85,"")</f>
        <v/>
      </c>
      <c r="J71" s="194" t="str">
        <f>IF(SUM('A6'!U85:Z85)=6,'A6'!H85,"")</f>
        <v/>
      </c>
    </row>
    <row r="72" spans="1:10" x14ac:dyDescent="0.25">
      <c r="A72" t="str">
        <f>IF(SUM('A6'!U86:Z86)=6,'Angaben KH-Standort'!$D$26,"")</f>
        <v/>
      </c>
      <c r="B72" t="str">
        <f>IF(SUM('A6'!U86:Z86)=6,'Angaben KH-Standort'!$D$27,"")</f>
        <v/>
      </c>
      <c r="C72" t="str">
        <f>IF(SUM('A6'!U86:Z86)=6,'Angaben KH-Standort'!$D$13,"")</f>
        <v/>
      </c>
      <c r="D72" t="str">
        <f>IF(SUM('A6'!U86:Z86)=6,'A1'!$F$15,"")</f>
        <v/>
      </c>
      <c r="E72" t="str">
        <f>IF(SUM('A6'!U86:Z86)=6,'A6'!C86,"")</f>
        <v/>
      </c>
      <c r="F72" t="str">
        <f>IF(SUM('A6'!U86:Z86)=6,'A6'!D86,"")</f>
        <v/>
      </c>
      <c r="G72" t="str">
        <f>IF(SUM('A6'!U86:Z86)=6,'A6'!E86,"")</f>
        <v/>
      </c>
      <c r="H72" s="194" t="str">
        <f>IF(SUM('A6'!U86:Z86)=6,'A6'!F86,"")</f>
        <v/>
      </c>
      <c r="I72" s="194" t="str">
        <f>IF(SUM('A6'!U86:Z86)=6,'A6'!G86,"")</f>
        <v/>
      </c>
      <c r="J72" s="194" t="str">
        <f>IF(SUM('A6'!U86:Z86)=6,'A6'!H86,"")</f>
        <v/>
      </c>
    </row>
    <row r="73" spans="1:10" x14ac:dyDescent="0.25">
      <c r="A73" t="str">
        <f>IF(SUM('A6'!U87:Z87)=6,'Angaben KH-Standort'!$D$26,"")</f>
        <v/>
      </c>
      <c r="B73" t="str">
        <f>IF(SUM('A6'!U87:Z87)=6,'Angaben KH-Standort'!$D$27,"")</f>
        <v/>
      </c>
      <c r="C73" t="str">
        <f>IF(SUM('A6'!U87:Z87)=6,'Angaben KH-Standort'!$D$13,"")</f>
        <v/>
      </c>
      <c r="D73" t="str">
        <f>IF(SUM('A6'!U87:Z87)=6,'A1'!$F$15,"")</f>
        <v/>
      </c>
      <c r="E73" t="str">
        <f>IF(SUM('A6'!U87:Z87)=6,'A6'!C87,"")</f>
        <v/>
      </c>
      <c r="F73" t="str">
        <f>IF(SUM('A6'!U87:Z87)=6,'A6'!D87,"")</f>
        <v/>
      </c>
      <c r="G73" t="str">
        <f>IF(SUM('A6'!U87:Z87)=6,'A6'!E87,"")</f>
        <v/>
      </c>
      <c r="H73" s="194" t="str">
        <f>IF(SUM('A6'!U87:Z87)=6,'A6'!F87,"")</f>
        <v/>
      </c>
      <c r="I73" s="194" t="str">
        <f>IF(SUM('A6'!U87:Z87)=6,'A6'!G87,"")</f>
        <v/>
      </c>
      <c r="J73" s="194" t="str">
        <f>IF(SUM('A6'!U87:Z87)=6,'A6'!H87,"")</f>
        <v/>
      </c>
    </row>
    <row r="74" spans="1:10" x14ac:dyDescent="0.25">
      <c r="A74" t="str">
        <f>IF(SUM('A6'!U88:Z88)=6,'Angaben KH-Standort'!$D$26,"")</f>
        <v/>
      </c>
      <c r="B74" t="str">
        <f>IF(SUM('A6'!U88:Z88)=6,'Angaben KH-Standort'!$D$27,"")</f>
        <v/>
      </c>
      <c r="C74" t="str">
        <f>IF(SUM('A6'!U88:Z88)=6,'Angaben KH-Standort'!$D$13,"")</f>
        <v/>
      </c>
      <c r="D74" t="str">
        <f>IF(SUM('A6'!U88:Z88)=6,'A1'!$F$15,"")</f>
        <v/>
      </c>
      <c r="E74" t="str">
        <f>IF(SUM('A6'!U88:Z88)=6,'A6'!C88,"")</f>
        <v/>
      </c>
      <c r="F74" t="str">
        <f>IF(SUM('A6'!U88:Z88)=6,'A6'!D88,"")</f>
        <v/>
      </c>
      <c r="G74" t="str">
        <f>IF(SUM('A6'!U88:Z88)=6,'A6'!E88,"")</f>
        <v/>
      </c>
      <c r="H74" s="194" t="str">
        <f>IF(SUM('A6'!U88:Z88)=6,'A6'!F88,"")</f>
        <v/>
      </c>
      <c r="I74" s="194" t="str">
        <f>IF(SUM('A6'!U88:Z88)=6,'A6'!G88,"")</f>
        <v/>
      </c>
      <c r="J74" s="194" t="str">
        <f>IF(SUM('A6'!U88:Z88)=6,'A6'!H88,"")</f>
        <v/>
      </c>
    </row>
    <row r="75" spans="1:10" x14ac:dyDescent="0.25">
      <c r="A75" t="str">
        <f>IF(SUM('A6'!U89:Z89)=6,'Angaben KH-Standort'!$D$26,"")</f>
        <v/>
      </c>
      <c r="B75" t="str">
        <f>IF(SUM('A6'!U89:Z89)=6,'Angaben KH-Standort'!$D$27,"")</f>
        <v/>
      </c>
      <c r="C75" t="str">
        <f>IF(SUM('A6'!U89:Z89)=6,'Angaben KH-Standort'!$D$13,"")</f>
        <v/>
      </c>
      <c r="D75" t="str">
        <f>IF(SUM('A6'!U89:Z89)=6,'A1'!$F$15,"")</f>
        <v/>
      </c>
      <c r="E75" t="str">
        <f>IF(SUM('A6'!U89:Z89)=6,'A6'!C89,"")</f>
        <v/>
      </c>
      <c r="F75" t="str">
        <f>IF(SUM('A6'!U89:Z89)=6,'A6'!D89,"")</f>
        <v/>
      </c>
      <c r="G75" t="str">
        <f>IF(SUM('A6'!U89:Z89)=6,'A6'!E89,"")</f>
        <v/>
      </c>
      <c r="H75" s="194" t="str">
        <f>IF(SUM('A6'!U89:Z89)=6,'A6'!F89,"")</f>
        <v/>
      </c>
      <c r="I75" s="194" t="str">
        <f>IF(SUM('A6'!U89:Z89)=6,'A6'!G89,"")</f>
        <v/>
      </c>
      <c r="J75" s="194" t="str">
        <f>IF(SUM('A6'!U89:Z89)=6,'A6'!H89,"")</f>
        <v/>
      </c>
    </row>
    <row r="76" spans="1:10" x14ac:dyDescent="0.25">
      <c r="A76" t="str">
        <f>IF(SUM('A6'!U90:Z90)=6,'Angaben KH-Standort'!$D$26,"")</f>
        <v/>
      </c>
      <c r="B76" t="str">
        <f>IF(SUM('A6'!U90:Z90)=6,'Angaben KH-Standort'!$D$27,"")</f>
        <v/>
      </c>
      <c r="C76" t="str">
        <f>IF(SUM('A6'!U90:Z90)=6,'Angaben KH-Standort'!$D$13,"")</f>
        <v/>
      </c>
      <c r="D76" t="str">
        <f>IF(SUM('A6'!U90:Z90)=6,'A1'!$F$15,"")</f>
        <v/>
      </c>
      <c r="E76" t="str">
        <f>IF(SUM('A6'!U90:Z90)=6,'A6'!C90,"")</f>
        <v/>
      </c>
      <c r="F76" t="str">
        <f>IF(SUM('A6'!U90:Z90)=6,'A6'!D90,"")</f>
        <v/>
      </c>
      <c r="G76" t="str">
        <f>IF(SUM('A6'!U90:Z90)=6,'A6'!E90,"")</f>
        <v/>
      </c>
      <c r="H76" s="194" t="str">
        <f>IF(SUM('A6'!U90:Z90)=6,'A6'!F90,"")</f>
        <v/>
      </c>
      <c r="I76" s="194" t="str">
        <f>IF(SUM('A6'!U90:Z90)=6,'A6'!G90,"")</f>
        <v/>
      </c>
      <c r="J76" s="194" t="str">
        <f>IF(SUM('A6'!U90:Z90)=6,'A6'!H90,"")</f>
        <v/>
      </c>
    </row>
    <row r="77" spans="1:10" x14ac:dyDescent="0.25">
      <c r="A77" t="str">
        <f>IF(SUM('A6'!U91:Z91)=6,'Angaben KH-Standort'!$D$26,"")</f>
        <v/>
      </c>
      <c r="B77" t="str">
        <f>IF(SUM('A6'!U91:Z91)=6,'Angaben KH-Standort'!$D$27,"")</f>
        <v/>
      </c>
      <c r="C77" t="str">
        <f>IF(SUM('A6'!U91:Z91)=6,'Angaben KH-Standort'!$D$13,"")</f>
        <v/>
      </c>
      <c r="D77" t="str">
        <f>IF(SUM('A6'!U91:Z91)=6,'A1'!$F$15,"")</f>
        <v/>
      </c>
      <c r="E77" t="str">
        <f>IF(SUM('A6'!U91:Z91)=6,'A6'!C91,"")</f>
        <v/>
      </c>
      <c r="F77" t="str">
        <f>IF(SUM('A6'!U91:Z91)=6,'A6'!D91,"")</f>
        <v/>
      </c>
      <c r="G77" t="str">
        <f>IF(SUM('A6'!U91:Z91)=6,'A6'!E91,"")</f>
        <v/>
      </c>
      <c r="H77" s="194" t="str">
        <f>IF(SUM('A6'!U91:Z91)=6,'A6'!F91,"")</f>
        <v/>
      </c>
      <c r="I77" s="194" t="str">
        <f>IF(SUM('A6'!U91:Z91)=6,'A6'!G91,"")</f>
        <v/>
      </c>
      <c r="J77" s="194" t="str">
        <f>IF(SUM('A6'!U91:Z91)=6,'A6'!H91,"")</f>
        <v/>
      </c>
    </row>
    <row r="78" spans="1:10" x14ac:dyDescent="0.25">
      <c r="A78" t="str">
        <f>IF(SUM('A6'!U92:Z92)=6,'Angaben KH-Standort'!$D$26,"")</f>
        <v/>
      </c>
      <c r="B78" t="str">
        <f>IF(SUM('A6'!U92:Z92)=6,'Angaben KH-Standort'!$D$27,"")</f>
        <v/>
      </c>
      <c r="C78" t="str">
        <f>IF(SUM('A6'!U92:Z92)=6,'Angaben KH-Standort'!$D$13,"")</f>
        <v/>
      </c>
      <c r="D78" t="str">
        <f>IF(SUM('A6'!U92:Z92)=6,'A1'!$F$15,"")</f>
        <v/>
      </c>
      <c r="E78" t="str">
        <f>IF(SUM('A6'!U92:Z92)=6,'A6'!C92,"")</f>
        <v/>
      </c>
      <c r="F78" t="str">
        <f>IF(SUM('A6'!U92:Z92)=6,'A6'!D92,"")</f>
        <v/>
      </c>
      <c r="G78" t="str">
        <f>IF(SUM('A6'!U92:Z92)=6,'A6'!E92,"")</f>
        <v/>
      </c>
      <c r="H78" s="194" t="str">
        <f>IF(SUM('A6'!U92:Z92)=6,'A6'!F92,"")</f>
        <v/>
      </c>
      <c r="I78" s="194" t="str">
        <f>IF(SUM('A6'!U92:Z92)=6,'A6'!G92,"")</f>
        <v/>
      </c>
      <c r="J78" s="194" t="str">
        <f>IF(SUM('A6'!U92:Z92)=6,'A6'!H92,"")</f>
        <v/>
      </c>
    </row>
    <row r="79" spans="1:10" x14ac:dyDescent="0.25">
      <c r="A79" t="str">
        <f>IF(SUM('A6'!U93:Z93)=6,'Angaben KH-Standort'!$D$26,"")</f>
        <v/>
      </c>
      <c r="B79" t="str">
        <f>IF(SUM('A6'!U93:Z93)=6,'Angaben KH-Standort'!$D$27,"")</f>
        <v/>
      </c>
      <c r="C79" t="str">
        <f>IF(SUM('A6'!U93:Z93)=6,'Angaben KH-Standort'!$D$13,"")</f>
        <v/>
      </c>
      <c r="D79" t="str">
        <f>IF(SUM('A6'!U93:Z93)=6,'A1'!$F$15,"")</f>
        <v/>
      </c>
      <c r="E79" t="str">
        <f>IF(SUM('A6'!U93:Z93)=6,'A6'!C93,"")</f>
        <v/>
      </c>
      <c r="F79" t="str">
        <f>IF(SUM('A6'!U93:Z93)=6,'A6'!D93,"")</f>
        <v/>
      </c>
      <c r="G79" t="str">
        <f>IF(SUM('A6'!U93:Z93)=6,'A6'!E93,"")</f>
        <v/>
      </c>
      <c r="H79" s="194" t="str">
        <f>IF(SUM('A6'!U93:Z93)=6,'A6'!F93,"")</f>
        <v/>
      </c>
      <c r="I79" s="194" t="str">
        <f>IF(SUM('A6'!U93:Z93)=6,'A6'!G93,"")</f>
        <v/>
      </c>
      <c r="J79" s="194" t="str">
        <f>IF(SUM('A6'!U93:Z93)=6,'A6'!H93,"")</f>
        <v/>
      </c>
    </row>
    <row r="80" spans="1:10" x14ac:dyDescent="0.25">
      <c r="A80" t="str">
        <f>IF(SUM('A6'!U94:Z94)=6,'Angaben KH-Standort'!$D$26,"")</f>
        <v/>
      </c>
      <c r="B80" t="str">
        <f>IF(SUM('A6'!U94:Z94)=6,'Angaben KH-Standort'!$D$27,"")</f>
        <v/>
      </c>
      <c r="C80" t="str">
        <f>IF(SUM('A6'!U94:Z94)=6,'Angaben KH-Standort'!$D$13,"")</f>
        <v/>
      </c>
      <c r="D80" t="str">
        <f>IF(SUM('A6'!U94:Z94)=6,'A1'!$F$15,"")</f>
        <v/>
      </c>
      <c r="E80" t="str">
        <f>IF(SUM('A6'!U94:Z94)=6,'A6'!C94,"")</f>
        <v/>
      </c>
      <c r="F80" t="str">
        <f>IF(SUM('A6'!U94:Z94)=6,'A6'!D94,"")</f>
        <v/>
      </c>
      <c r="G80" t="str">
        <f>IF(SUM('A6'!U94:Z94)=6,'A6'!E94,"")</f>
        <v/>
      </c>
      <c r="H80" s="194" t="str">
        <f>IF(SUM('A6'!U94:Z94)=6,'A6'!F94,"")</f>
        <v/>
      </c>
      <c r="I80" s="194" t="str">
        <f>IF(SUM('A6'!U94:Z94)=6,'A6'!G94,"")</f>
        <v/>
      </c>
      <c r="J80" s="194" t="str">
        <f>IF(SUM('A6'!U94:Z94)=6,'A6'!H94,"")</f>
        <v/>
      </c>
    </row>
    <row r="81" spans="1:10" x14ac:dyDescent="0.25">
      <c r="A81" t="str">
        <f>IF(SUM('A6'!U95:Z95)=6,'Angaben KH-Standort'!$D$26,"")</f>
        <v/>
      </c>
      <c r="B81" t="str">
        <f>IF(SUM('A6'!U95:Z95)=6,'Angaben KH-Standort'!$D$27,"")</f>
        <v/>
      </c>
      <c r="C81" t="str">
        <f>IF(SUM('A6'!U95:Z95)=6,'Angaben KH-Standort'!$D$13,"")</f>
        <v/>
      </c>
      <c r="D81" t="str">
        <f>IF(SUM('A6'!U95:Z95)=6,'A1'!$F$15,"")</f>
        <v/>
      </c>
      <c r="E81" t="str">
        <f>IF(SUM('A6'!U95:Z95)=6,'A6'!C95,"")</f>
        <v/>
      </c>
      <c r="F81" t="str">
        <f>IF(SUM('A6'!U95:Z95)=6,'A6'!D95,"")</f>
        <v/>
      </c>
      <c r="G81" t="str">
        <f>IF(SUM('A6'!U95:Z95)=6,'A6'!E95,"")</f>
        <v/>
      </c>
      <c r="H81" s="194" t="str">
        <f>IF(SUM('A6'!U95:Z95)=6,'A6'!F95,"")</f>
        <v/>
      </c>
      <c r="I81" s="194" t="str">
        <f>IF(SUM('A6'!U95:Z95)=6,'A6'!G95,"")</f>
        <v/>
      </c>
      <c r="J81" s="194" t="str">
        <f>IF(SUM('A6'!U95:Z95)=6,'A6'!H95,"")</f>
        <v/>
      </c>
    </row>
    <row r="82" spans="1:10" x14ac:dyDescent="0.25">
      <c r="A82" t="str">
        <f>IF(SUM('A6'!U96:Z96)=6,'Angaben KH-Standort'!$D$26,"")</f>
        <v/>
      </c>
      <c r="B82" t="str">
        <f>IF(SUM('A6'!U96:Z96)=6,'Angaben KH-Standort'!$D$27,"")</f>
        <v/>
      </c>
      <c r="C82" t="str">
        <f>IF(SUM('A6'!U96:Z96)=6,'Angaben KH-Standort'!$D$13,"")</f>
        <v/>
      </c>
      <c r="D82" t="str">
        <f>IF(SUM('A6'!U96:Z96)=6,'A1'!$F$15,"")</f>
        <v/>
      </c>
      <c r="E82" t="str">
        <f>IF(SUM('A6'!U96:Z96)=6,'A6'!C96,"")</f>
        <v/>
      </c>
      <c r="F82" t="str">
        <f>IF(SUM('A6'!U96:Z96)=6,'A6'!D96,"")</f>
        <v/>
      </c>
      <c r="G82" t="str">
        <f>IF(SUM('A6'!U96:Z96)=6,'A6'!E96,"")</f>
        <v/>
      </c>
      <c r="H82" s="194" t="str">
        <f>IF(SUM('A6'!U96:Z96)=6,'A6'!F96,"")</f>
        <v/>
      </c>
      <c r="I82" s="194" t="str">
        <f>IF(SUM('A6'!U96:Z96)=6,'A6'!G96,"")</f>
        <v/>
      </c>
      <c r="J82" s="194" t="str">
        <f>IF(SUM('A6'!U96:Z96)=6,'A6'!H96,"")</f>
        <v/>
      </c>
    </row>
    <row r="83" spans="1:10" x14ac:dyDescent="0.25">
      <c r="A83" t="str">
        <f>IF(SUM('A6'!U97:Z97)=6,'Angaben KH-Standort'!$D$26,"")</f>
        <v/>
      </c>
      <c r="B83" t="str">
        <f>IF(SUM('A6'!U97:Z97)=6,'Angaben KH-Standort'!$D$27,"")</f>
        <v/>
      </c>
      <c r="C83" t="str">
        <f>IF(SUM('A6'!U97:Z97)=6,'Angaben KH-Standort'!$D$13,"")</f>
        <v/>
      </c>
      <c r="D83" t="str">
        <f>IF(SUM('A6'!U97:Z97)=6,'A1'!$F$15,"")</f>
        <v/>
      </c>
      <c r="E83" t="str">
        <f>IF(SUM('A6'!U97:Z97)=6,'A6'!C97,"")</f>
        <v/>
      </c>
      <c r="F83" t="str">
        <f>IF(SUM('A6'!U97:Z97)=6,'A6'!D97,"")</f>
        <v/>
      </c>
      <c r="G83" t="str">
        <f>IF(SUM('A6'!U97:Z97)=6,'A6'!E97,"")</f>
        <v/>
      </c>
      <c r="H83" s="194" t="str">
        <f>IF(SUM('A6'!U97:Z97)=6,'A6'!F97,"")</f>
        <v/>
      </c>
      <c r="I83" s="194" t="str">
        <f>IF(SUM('A6'!U97:Z97)=6,'A6'!G97,"")</f>
        <v/>
      </c>
      <c r="J83" s="194" t="str">
        <f>IF(SUM('A6'!U97:Z97)=6,'A6'!H97,"")</f>
        <v/>
      </c>
    </row>
    <row r="84" spans="1:10" x14ac:dyDescent="0.25">
      <c r="A84" t="str">
        <f>IF(SUM('A6'!U98:Z98)=6,'Angaben KH-Standort'!$D$26,"")</f>
        <v/>
      </c>
      <c r="B84" t="str">
        <f>IF(SUM('A6'!U98:Z98)=6,'Angaben KH-Standort'!$D$27,"")</f>
        <v/>
      </c>
      <c r="C84" t="str">
        <f>IF(SUM('A6'!U98:Z98)=6,'Angaben KH-Standort'!$D$13,"")</f>
        <v/>
      </c>
      <c r="D84" t="str">
        <f>IF(SUM('A6'!U98:Z98)=6,'A1'!$F$15,"")</f>
        <v/>
      </c>
      <c r="E84" t="str">
        <f>IF(SUM('A6'!U98:Z98)=6,'A6'!C98,"")</f>
        <v/>
      </c>
      <c r="F84" t="str">
        <f>IF(SUM('A6'!U98:Z98)=6,'A6'!D98,"")</f>
        <v/>
      </c>
      <c r="G84" t="str">
        <f>IF(SUM('A6'!U98:Z98)=6,'A6'!E98,"")</f>
        <v/>
      </c>
      <c r="H84" s="194" t="str">
        <f>IF(SUM('A6'!U98:Z98)=6,'A6'!F98,"")</f>
        <v/>
      </c>
      <c r="I84" s="194" t="str">
        <f>IF(SUM('A6'!U98:Z98)=6,'A6'!G98,"")</f>
        <v/>
      </c>
      <c r="J84" s="194" t="str">
        <f>IF(SUM('A6'!U98:Z98)=6,'A6'!H98,"")</f>
        <v/>
      </c>
    </row>
    <row r="85" spans="1:10" x14ac:dyDescent="0.25">
      <c r="A85" t="str">
        <f>IF(SUM('A6'!U99:Z99)=6,'Angaben KH-Standort'!$D$26,"")</f>
        <v/>
      </c>
      <c r="B85" t="str">
        <f>IF(SUM('A6'!U99:Z99)=6,'Angaben KH-Standort'!$D$27,"")</f>
        <v/>
      </c>
      <c r="C85" t="str">
        <f>IF(SUM('A6'!U99:Z99)=6,'Angaben KH-Standort'!$D$13,"")</f>
        <v/>
      </c>
      <c r="D85" t="str">
        <f>IF(SUM('A6'!U99:Z99)=6,'A1'!$F$15,"")</f>
        <v/>
      </c>
      <c r="E85" t="str">
        <f>IF(SUM('A6'!U99:Z99)=6,'A6'!C99,"")</f>
        <v/>
      </c>
      <c r="F85" t="str">
        <f>IF(SUM('A6'!U99:Z99)=6,'A6'!D99,"")</f>
        <v/>
      </c>
      <c r="G85" t="str">
        <f>IF(SUM('A6'!U99:Z99)=6,'A6'!E99,"")</f>
        <v/>
      </c>
      <c r="H85" s="194" t="str">
        <f>IF(SUM('A6'!U99:Z99)=6,'A6'!F99,"")</f>
        <v/>
      </c>
      <c r="I85" s="194" t="str">
        <f>IF(SUM('A6'!U99:Z99)=6,'A6'!G99,"")</f>
        <v/>
      </c>
      <c r="J85" s="194" t="str">
        <f>IF(SUM('A6'!U99:Z99)=6,'A6'!H99,"")</f>
        <v/>
      </c>
    </row>
    <row r="86" spans="1:10" x14ac:dyDescent="0.25">
      <c r="A86" t="str">
        <f>IF(SUM('A6'!U100:Z100)=6,'Angaben KH-Standort'!$D$26,"")</f>
        <v/>
      </c>
      <c r="B86" t="str">
        <f>IF(SUM('A6'!U100:Z100)=6,'Angaben KH-Standort'!$D$27,"")</f>
        <v/>
      </c>
      <c r="C86" t="str">
        <f>IF(SUM('A6'!U100:Z100)=6,'Angaben KH-Standort'!$D$13,"")</f>
        <v/>
      </c>
      <c r="D86" t="str">
        <f>IF(SUM('A6'!U100:Z100)=6,'A1'!$F$15,"")</f>
        <v/>
      </c>
      <c r="E86" t="str">
        <f>IF(SUM('A6'!U100:Z100)=6,'A6'!C100,"")</f>
        <v/>
      </c>
      <c r="F86" t="str">
        <f>IF(SUM('A6'!U100:Z100)=6,'A6'!D100,"")</f>
        <v/>
      </c>
      <c r="G86" t="str">
        <f>IF(SUM('A6'!U100:Z100)=6,'A6'!E100,"")</f>
        <v/>
      </c>
      <c r="H86" s="194" t="str">
        <f>IF(SUM('A6'!U100:Z100)=6,'A6'!F100,"")</f>
        <v/>
      </c>
      <c r="I86" s="194" t="str">
        <f>IF(SUM('A6'!U100:Z100)=6,'A6'!G100,"")</f>
        <v/>
      </c>
      <c r="J86" s="194" t="str">
        <f>IF(SUM('A6'!U100:Z100)=6,'A6'!H100,"")</f>
        <v/>
      </c>
    </row>
    <row r="87" spans="1:10" x14ac:dyDescent="0.25">
      <c r="A87" t="str">
        <f>IF(SUM('A6'!U101:Z101)=6,'Angaben KH-Standort'!$D$26,"")</f>
        <v/>
      </c>
      <c r="B87" t="str">
        <f>IF(SUM('A6'!U101:Z101)=6,'Angaben KH-Standort'!$D$27,"")</f>
        <v/>
      </c>
      <c r="C87" t="str">
        <f>IF(SUM('A6'!U101:Z101)=6,'Angaben KH-Standort'!$D$13,"")</f>
        <v/>
      </c>
      <c r="D87" t="str">
        <f>IF(SUM('A6'!U101:Z101)=6,'A1'!$F$15,"")</f>
        <v/>
      </c>
      <c r="E87" t="str">
        <f>IF(SUM('A6'!U101:Z101)=6,'A6'!C101,"")</f>
        <v/>
      </c>
      <c r="F87" t="str">
        <f>IF(SUM('A6'!U101:Z101)=6,'A6'!D101,"")</f>
        <v/>
      </c>
      <c r="G87" t="str">
        <f>IF(SUM('A6'!U101:Z101)=6,'A6'!E101,"")</f>
        <v/>
      </c>
      <c r="H87" s="194" t="str">
        <f>IF(SUM('A6'!U101:Z101)=6,'A6'!F101,"")</f>
        <v/>
      </c>
      <c r="I87" s="194" t="str">
        <f>IF(SUM('A6'!U101:Z101)=6,'A6'!G101,"")</f>
        <v/>
      </c>
      <c r="J87" s="194" t="str">
        <f>IF(SUM('A6'!U101:Z101)=6,'A6'!H101,"")</f>
        <v/>
      </c>
    </row>
    <row r="88" spans="1:10" x14ac:dyDescent="0.25">
      <c r="A88" t="str">
        <f>IF(SUM('A6'!U102:Z102)=6,'Angaben KH-Standort'!$D$26,"")</f>
        <v/>
      </c>
      <c r="B88" t="str">
        <f>IF(SUM('A6'!U102:Z102)=6,'Angaben KH-Standort'!$D$27,"")</f>
        <v/>
      </c>
      <c r="C88" t="str">
        <f>IF(SUM('A6'!U102:Z102)=6,'Angaben KH-Standort'!$D$13,"")</f>
        <v/>
      </c>
      <c r="D88" t="str">
        <f>IF(SUM('A6'!U102:Z102)=6,'A1'!$F$15,"")</f>
        <v/>
      </c>
      <c r="E88" t="str">
        <f>IF(SUM('A6'!U102:Z102)=6,'A6'!C102,"")</f>
        <v/>
      </c>
      <c r="F88" t="str">
        <f>IF(SUM('A6'!U102:Z102)=6,'A6'!D102,"")</f>
        <v/>
      </c>
      <c r="G88" t="str">
        <f>IF(SUM('A6'!U102:Z102)=6,'A6'!E102,"")</f>
        <v/>
      </c>
      <c r="H88" s="194" t="str">
        <f>IF(SUM('A6'!U102:Z102)=6,'A6'!F102,"")</f>
        <v/>
      </c>
      <c r="I88" s="194" t="str">
        <f>IF(SUM('A6'!U102:Z102)=6,'A6'!G102,"")</f>
        <v/>
      </c>
      <c r="J88" s="194" t="str">
        <f>IF(SUM('A6'!U102:Z102)=6,'A6'!H102,"")</f>
        <v/>
      </c>
    </row>
    <row r="89" spans="1:10" x14ac:dyDescent="0.25">
      <c r="A89" t="str">
        <f>IF(SUM('A6'!U103:Z103)=6,'Angaben KH-Standort'!$D$26,"")</f>
        <v/>
      </c>
      <c r="B89" t="str">
        <f>IF(SUM('A6'!U103:Z103)=6,'Angaben KH-Standort'!$D$27,"")</f>
        <v/>
      </c>
      <c r="C89" t="str">
        <f>IF(SUM('A6'!U103:Z103)=6,'Angaben KH-Standort'!$D$13,"")</f>
        <v/>
      </c>
      <c r="D89" t="str">
        <f>IF(SUM('A6'!U103:Z103)=6,'A1'!$F$15,"")</f>
        <v/>
      </c>
      <c r="E89" t="str">
        <f>IF(SUM('A6'!U103:Z103)=6,'A6'!C103,"")</f>
        <v/>
      </c>
      <c r="F89" t="str">
        <f>IF(SUM('A6'!U103:Z103)=6,'A6'!D103,"")</f>
        <v/>
      </c>
      <c r="G89" t="str">
        <f>IF(SUM('A6'!U103:Z103)=6,'A6'!E103,"")</f>
        <v/>
      </c>
      <c r="H89" s="194" t="str">
        <f>IF(SUM('A6'!U103:Z103)=6,'A6'!F103,"")</f>
        <v/>
      </c>
      <c r="I89" s="194" t="str">
        <f>IF(SUM('A6'!U103:Z103)=6,'A6'!G103,"")</f>
        <v/>
      </c>
      <c r="J89" s="194" t="str">
        <f>IF(SUM('A6'!U103:Z103)=6,'A6'!H103,"")</f>
        <v/>
      </c>
    </row>
    <row r="90" spans="1:10" x14ac:dyDescent="0.25">
      <c r="A90" t="str">
        <f>IF(SUM('A6'!U104:Z104)=6,'Angaben KH-Standort'!$D$26,"")</f>
        <v/>
      </c>
      <c r="B90" t="str">
        <f>IF(SUM('A6'!U104:Z104)=6,'Angaben KH-Standort'!$D$27,"")</f>
        <v/>
      </c>
      <c r="C90" t="str">
        <f>IF(SUM('A6'!U104:Z104)=6,'Angaben KH-Standort'!$D$13,"")</f>
        <v/>
      </c>
      <c r="D90" t="str">
        <f>IF(SUM('A6'!U104:Z104)=6,'A1'!$F$15,"")</f>
        <v/>
      </c>
      <c r="E90" t="str">
        <f>IF(SUM('A6'!U104:Z104)=6,'A6'!C104,"")</f>
        <v/>
      </c>
      <c r="F90" t="str">
        <f>IF(SUM('A6'!U104:Z104)=6,'A6'!D104,"")</f>
        <v/>
      </c>
      <c r="G90" t="str">
        <f>IF(SUM('A6'!U104:Z104)=6,'A6'!E104,"")</f>
        <v/>
      </c>
      <c r="H90" s="194" t="str">
        <f>IF(SUM('A6'!U104:Z104)=6,'A6'!F104,"")</f>
        <v/>
      </c>
      <c r="I90" s="194" t="str">
        <f>IF(SUM('A6'!U104:Z104)=6,'A6'!G104,"")</f>
        <v/>
      </c>
      <c r="J90" s="194" t="str">
        <f>IF(SUM('A6'!U104:Z104)=6,'A6'!H104,"")</f>
        <v/>
      </c>
    </row>
    <row r="91" spans="1:10" x14ac:dyDescent="0.25">
      <c r="A91" t="str">
        <f>IF(SUM('A6'!U105:Z105)=6,'Angaben KH-Standort'!$D$26,"")</f>
        <v/>
      </c>
      <c r="B91" t="str">
        <f>IF(SUM('A6'!U105:Z105)=6,'Angaben KH-Standort'!$D$27,"")</f>
        <v/>
      </c>
      <c r="C91" t="str">
        <f>IF(SUM('A6'!U105:Z105)=6,'Angaben KH-Standort'!$D$13,"")</f>
        <v/>
      </c>
      <c r="D91" t="str">
        <f>IF(SUM('A6'!U105:Z105)=6,'A1'!$F$15,"")</f>
        <v/>
      </c>
      <c r="E91" t="str">
        <f>IF(SUM('A6'!U105:Z105)=6,'A6'!C105,"")</f>
        <v/>
      </c>
      <c r="F91" t="str">
        <f>IF(SUM('A6'!U105:Z105)=6,'A6'!D105,"")</f>
        <v/>
      </c>
      <c r="G91" t="str">
        <f>IF(SUM('A6'!U105:Z105)=6,'A6'!E105,"")</f>
        <v/>
      </c>
      <c r="H91" s="194" t="str">
        <f>IF(SUM('A6'!U105:Z105)=6,'A6'!F105,"")</f>
        <v/>
      </c>
      <c r="I91" s="194" t="str">
        <f>IF(SUM('A6'!U105:Z105)=6,'A6'!G105,"")</f>
        <v/>
      </c>
      <c r="J91" s="194" t="str">
        <f>IF(SUM('A6'!U105:Z105)=6,'A6'!H105,"")</f>
        <v/>
      </c>
    </row>
    <row r="92" spans="1:10" x14ac:dyDescent="0.25">
      <c r="A92" t="str">
        <f>IF(SUM('A6'!U106:Z106)=6,'Angaben KH-Standort'!$D$26,"")</f>
        <v/>
      </c>
      <c r="B92" t="str">
        <f>IF(SUM('A6'!U106:Z106)=6,'Angaben KH-Standort'!$D$27,"")</f>
        <v/>
      </c>
      <c r="C92" t="str">
        <f>IF(SUM('A6'!U106:Z106)=6,'Angaben KH-Standort'!$D$13,"")</f>
        <v/>
      </c>
      <c r="D92" t="str">
        <f>IF(SUM('A6'!U106:Z106)=6,'A1'!$F$15,"")</f>
        <v/>
      </c>
      <c r="E92" t="str">
        <f>IF(SUM('A6'!U106:Z106)=6,'A6'!C106,"")</f>
        <v/>
      </c>
      <c r="F92" t="str">
        <f>IF(SUM('A6'!U106:Z106)=6,'A6'!D106,"")</f>
        <v/>
      </c>
      <c r="G92" t="str">
        <f>IF(SUM('A6'!U106:Z106)=6,'A6'!E106,"")</f>
        <v/>
      </c>
      <c r="H92" s="194" t="str">
        <f>IF(SUM('A6'!U106:Z106)=6,'A6'!F106,"")</f>
        <v/>
      </c>
      <c r="I92" s="194" t="str">
        <f>IF(SUM('A6'!U106:Z106)=6,'A6'!G106,"")</f>
        <v/>
      </c>
      <c r="J92" s="194" t="str">
        <f>IF(SUM('A6'!U106:Z106)=6,'A6'!H106,"")</f>
        <v/>
      </c>
    </row>
    <row r="93" spans="1:10" x14ac:dyDescent="0.25">
      <c r="A93" t="str">
        <f>IF(SUM('A6'!U107:Z107)=6,'Angaben KH-Standort'!$D$26,"")</f>
        <v/>
      </c>
      <c r="B93" t="str">
        <f>IF(SUM('A6'!U107:Z107)=6,'Angaben KH-Standort'!$D$27,"")</f>
        <v/>
      </c>
      <c r="C93" t="str">
        <f>IF(SUM('A6'!U107:Z107)=6,'Angaben KH-Standort'!$D$13,"")</f>
        <v/>
      </c>
      <c r="D93" t="str">
        <f>IF(SUM('A6'!U107:Z107)=6,'A1'!$F$15,"")</f>
        <v/>
      </c>
      <c r="E93" t="str">
        <f>IF(SUM('A6'!U107:Z107)=6,'A6'!C107,"")</f>
        <v/>
      </c>
      <c r="F93" t="str">
        <f>IF(SUM('A6'!U107:Z107)=6,'A6'!D107,"")</f>
        <v/>
      </c>
      <c r="G93" t="str">
        <f>IF(SUM('A6'!U107:Z107)=6,'A6'!E107,"")</f>
        <v/>
      </c>
      <c r="H93" s="194" t="str">
        <f>IF(SUM('A6'!U107:Z107)=6,'A6'!F107,"")</f>
        <v/>
      </c>
      <c r="I93" s="194" t="str">
        <f>IF(SUM('A6'!U107:Z107)=6,'A6'!G107,"")</f>
        <v/>
      </c>
      <c r="J93" s="194" t="str">
        <f>IF(SUM('A6'!U107:Z107)=6,'A6'!H107,"")</f>
        <v/>
      </c>
    </row>
    <row r="94" spans="1:10" x14ac:dyDescent="0.25">
      <c r="A94" t="str">
        <f>IF(SUM('A6'!U108:Z108)=6,'Angaben KH-Standort'!$D$26,"")</f>
        <v/>
      </c>
      <c r="B94" t="str">
        <f>IF(SUM('A6'!U108:Z108)=6,'Angaben KH-Standort'!$D$27,"")</f>
        <v/>
      </c>
      <c r="C94" t="str">
        <f>IF(SUM('A6'!U108:Z108)=6,'Angaben KH-Standort'!$D$13,"")</f>
        <v/>
      </c>
      <c r="D94" t="str">
        <f>IF(SUM('A6'!U108:Z108)=6,'A1'!$F$15,"")</f>
        <v/>
      </c>
      <c r="E94" t="str">
        <f>IF(SUM('A6'!U108:Z108)=6,'A6'!C108,"")</f>
        <v/>
      </c>
      <c r="F94" t="str">
        <f>IF(SUM('A6'!U108:Z108)=6,'A6'!D108,"")</f>
        <v/>
      </c>
      <c r="G94" t="str">
        <f>IF(SUM('A6'!U108:Z108)=6,'A6'!E108,"")</f>
        <v/>
      </c>
      <c r="H94" s="194" t="str">
        <f>IF(SUM('A6'!U108:Z108)=6,'A6'!F108,"")</f>
        <v/>
      </c>
      <c r="I94" s="194" t="str">
        <f>IF(SUM('A6'!U108:Z108)=6,'A6'!G108,"")</f>
        <v/>
      </c>
      <c r="J94" s="194" t="str">
        <f>IF(SUM('A6'!U108:Z108)=6,'A6'!H108,"")</f>
        <v/>
      </c>
    </row>
    <row r="95" spans="1:10" x14ac:dyDescent="0.25">
      <c r="A95" t="str">
        <f>IF(SUM('A6'!U109:Z109)=6,'Angaben KH-Standort'!$D$26,"")</f>
        <v/>
      </c>
      <c r="B95" t="str">
        <f>IF(SUM('A6'!U109:Z109)=6,'Angaben KH-Standort'!$D$27,"")</f>
        <v/>
      </c>
      <c r="C95" t="str">
        <f>IF(SUM('A6'!U109:Z109)=6,'Angaben KH-Standort'!$D$13,"")</f>
        <v/>
      </c>
      <c r="D95" t="str">
        <f>IF(SUM('A6'!U109:Z109)=6,'A1'!$F$15,"")</f>
        <v/>
      </c>
      <c r="E95" t="str">
        <f>IF(SUM('A6'!U109:Z109)=6,'A6'!C109,"")</f>
        <v/>
      </c>
      <c r="F95" t="str">
        <f>IF(SUM('A6'!U109:Z109)=6,'A6'!D109,"")</f>
        <v/>
      </c>
      <c r="G95" t="str">
        <f>IF(SUM('A6'!U109:Z109)=6,'A6'!E109,"")</f>
        <v/>
      </c>
      <c r="H95" s="194" t="str">
        <f>IF(SUM('A6'!U109:Z109)=6,'A6'!F109,"")</f>
        <v/>
      </c>
      <c r="I95" s="194" t="str">
        <f>IF(SUM('A6'!U109:Z109)=6,'A6'!G109,"")</f>
        <v/>
      </c>
      <c r="J95" s="194" t="str">
        <f>IF(SUM('A6'!U109:Z109)=6,'A6'!H109,"")</f>
        <v/>
      </c>
    </row>
    <row r="96" spans="1:10" x14ac:dyDescent="0.25">
      <c r="A96" t="str">
        <f>IF(SUM('A6'!U110:Z110)=6,'Angaben KH-Standort'!$D$26,"")</f>
        <v/>
      </c>
      <c r="B96" t="str">
        <f>IF(SUM('A6'!U110:Z110)=6,'Angaben KH-Standort'!$D$27,"")</f>
        <v/>
      </c>
      <c r="C96" t="str">
        <f>IF(SUM('A6'!U110:Z110)=6,'Angaben KH-Standort'!$D$13,"")</f>
        <v/>
      </c>
      <c r="D96" t="str">
        <f>IF(SUM('A6'!U110:Z110)=6,'A1'!$F$15,"")</f>
        <v/>
      </c>
      <c r="E96" t="str">
        <f>IF(SUM('A6'!U110:Z110)=6,'A6'!C110,"")</f>
        <v/>
      </c>
      <c r="F96" t="str">
        <f>IF(SUM('A6'!U110:Z110)=6,'A6'!D110,"")</f>
        <v/>
      </c>
      <c r="G96" t="str">
        <f>IF(SUM('A6'!U110:Z110)=6,'A6'!E110,"")</f>
        <v/>
      </c>
      <c r="H96" s="194" t="str">
        <f>IF(SUM('A6'!U110:Z110)=6,'A6'!F110,"")</f>
        <v/>
      </c>
      <c r="I96" s="194" t="str">
        <f>IF(SUM('A6'!U110:Z110)=6,'A6'!G110,"")</f>
        <v/>
      </c>
      <c r="J96" s="194" t="str">
        <f>IF(SUM('A6'!U110:Z110)=6,'A6'!H110,"")</f>
        <v/>
      </c>
    </row>
    <row r="97" spans="1:10" x14ac:dyDescent="0.25">
      <c r="A97" t="str">
        <f>IF(SUM('A6'!U111:Z111)=6,'Angaben KH-Standort'!$D$26,"")</f>
        <v/>
      </c>
      <c r="B97" t="str">
        <f>IF(SUM('A6'!U111:Z111)=6,'Angaben KH-Standort'!$D$27,"")</f>
        <v/>
      </c>
      <c r="C97" t="str">
        <f>IF(SUM('A6'!U111:Z111)=6,'Angaben KH-Standort'!$D$13,"")</f>
        <v/>
      </c>
      <c r="D97" t="str">
        <f>IF(SUM('A6'!U111:Z111)=6,'A1'!$F$15,"")</f>
        <v/>
      </c>
      <c r="E97" t="str">
        <f>IF(SUM('A6'!U111:Z111)=6,'A6'!C111,"")</f>
        <v/>
      </c>
      <c r="F97" t="str">
        <f>IF(SUM('A6'!U111:Z111)=6,'A6'!D111,"")</f>
        <v/>
      </c>
      <c r="G97" t="str">
        <f>IF(SUM('A6'!U111:Z111)=6,'A6'!E111,"")</f>
        <v/>
      </c>
      <c r="H97" s="194" t="str">
        <f>IF(SUM('A6'!U111:Z111)=6,'A6'!F111,"")</f>
        <v/>
      </c>
      <c r="I97" s="194" t="str">
        <f>IF(SUM('A6'!U111:Z111)=6,'A6'!G111,"")</f>
        <v/>
      </c>
      <c r="J97" s="194" t="str">
        <f>IF(SUM('A6'!U111:Z111)=6,'A6'!H111,"")</f>
        <v/>
      </c>
    </row>
    <row r="98" spans="1:10" x14ac:dyDescent="0.25">
      <c r="A98" t="str">
        <f>IF(SUM('A6'!U112:Z112)=6,'Angaben KH-Standort'!$D$26,"")</f>
        <v/>
      </c>
      <c r="B98" t="str">
        <f>IF(SUM('A6'!U112:Z112)=6,'Angaben KH-Standort'!$D$27,"")</f>
        <v/>
      </c>
      <c r="C98" t="str">
        <f>IF(SUM('A6'!U112:Z112)=6,'Angaben KH-Standort'!$D$13,"")</f>
        <v/>
      </c>
      <c r="D98" t="str">
        <f>IF(SUM('A6'!U112:Z112)=6,'A1'!$F$15,"")</f>
        <v/>
      </c>
      <c r="E98" t="str">
        <f>IF(SUM('A6'!U112:Z112)=6,'A6'!C112,"")</f>
        <v/>
      </c>
      <c r="F98" t="str">
        <f>IF(SUM('A6'!U112:Z112)=6,'A6'!D112,"")</f>
        <v/>
      </c>
      <c r="G98" t="str">
        <f>IF(SUM('A6'!U112:Z112)=6,'A6'!E112,"")</f>
        <v/>
      </c>
      <c r="H98" s="194" t="str">
        <f>IF(SUM('A6'!U112:Z112)=6,'A6'!F112,"")</f>
        <v/>
      </c>
      <c r="I98" s="194" t="str">
        <f>IF(SUM('A6'!U112:Z112)=6,'A6'!G112,"")</f>
        <v/>
      </c>
      <c r="J98" s="194" t="str">
        <f>IF(SUM('A6'!U112:Z112)=6,'A6'!H112,"")</f>
        <v/>
      </c>
    </row>
    <row r="99" spans="1:10" x14ac:dyDescent="0.25">
      <c r="A99" t="str">
        <f>IF(SUM('A6'!U113:Z113)=6,'Angaben KH-Standort'!$D$26,"")</f>
        <v/>
      </c>
      <c r="B99" t="str">
        <f>IF(SUM('A6'!U113:Z113)=6,'Angaben KH-Standort'!$D$27,"")</f>
        <v/>
      </c>
      <c r="C99" t="str">
        <f>IF(SUM('A6'!U113:Z113)=6,'Angaben KH-Standort'!$D$13,"")</f>
        <v/>
      </c>
      <c r="D99" t="str">
        <f>IF(SUM('A6'!U113:Z113)=6,'A1'!$F$15,"")</f>
        <v/>
      </c>
      <c r="E99" t="str">
        <f>IF(SUM('A6'!U113:Z113)=6,'A6'!C113,"")</f>
        <v/>
      </c>
      <c r="F99" t="str">
        <f>IF(SUM('A6'!U113:Z113)=6,'A6'!D113,"")</f>
        <v/>
      </c>
      <c r="G99" t="str">
        <f>IF(SUM('A6'!U113:Z113)=6,'A6'!E113,"")</f>
        <v/>
      </c>
      <c r="H99" s="194" t="str">
        <f>IF(SUM('A6'!U113:Z113)=6,'A6'!F113,"")</f>
        <v/>
      </c>
      <c r="I99" s="194" t="str">
        <f>IF(SUM('A6'!U113:Z113)=6,'A6'!G113,"")</f>
        <v/>
      </c>
      <c r="J99" s="194" t="str">
        <f>IF(SUM('A6'!U113:Z113)=6,'A6'!H113,"")</f>
        <v/>
      </c>
    </row>
    <row r="100" spans="1:10" x14ac:dyDescent="0.25">
      <c r="A100" t="str">
        <f>IF(SUM('A6'!U114:Z114)=6,'Angaben KH-Standort'!$D$26,"")</f>
        <v/>
      </c>
      <c r="B100" t="str">
        <f>IF(SUM('A6'!U114:Z114)=6,'Angaben KH-Standort'!$D$27,"")</f>
        <v/>
      </c>
      <c r="C100" t="str">
        <f>IF(SUM('A6'!U114:Z114)=6,'Angaben KH-Standort'!$D$13,"")</f>
        <v/>
      </c>
      <c r="D100" t="str">
        <f>IF(SUM('A6'!U114:Z114)=6,'A1'!$F$15,"")</f>
        <v/>
      </c>
      <c r="E100" t="str">
        <f>IF(SUM('A6'!U114:Z114)=6,'A6'!C114,"")</f>
        <v/>
      </c>
      <c r="F100" t="str">
        <f>IF(SUM('A6'!U114:Z114)=6,'A6'!D114,"")</f>
        <v/>
      </c>
      <c r="G100" t="str">
        <f>IF(SUM('A6'!U114:Z114)=6,'A6'!E114,"")</f>
        <v/>
      </c>
      <c r="H100" s="194" t="str">
        <f>IF(SUM('A6'!U114:Z114)=6,'A6'!F114,"")</f>
        <v/>
      </c>
      <c r="I100" s="194" t="str">
        <f>IF(SUM('A6'!U114:Z114)=6,'A6'!G114,"")</f>
        <v/>
      </c>
      <c r="J100" s="194" t="str">
        <f>IF(SUM('A6'!U114:Z114)=6,'A6'!H114,"")</f>
        <v/>
      </c>
    </row>
    <row r="101" spans="1:10" x14ac:dyDescent="0.25">
      <c r="A101" t="str">
        <f>IF(SUM('A6'!U115:Z115)=6,'Angaben KH-Standort'!$D$26,"")</f>
        <v/>
      </c>
      <c r="B101" t="str">
        <f>IF(SUM('A6'!U115:Z115)=6,'Angaben KH-Standort'!$D$27,"")</f>
        <v/>
      </c>
      <c r="C101" t="str">
        <f>IF(SUM('A6'!U115:Z115)=6,'Angaben KH-Standort'!$D$13,"")</f>
        <v/>
      </c>
      <c r="D101" t="str">
        <f>IF(SUM('A6'!U115:Z115)=6,'A1'!$F$15,"")</f>
        <v/>
      </c>
      <c r="E101" t="str">
        <f>IF(SUM('A6'!U115:Z115)=6,'A6'!C115,"")</f>
        <v/>
      </c>
      <c r="F101" t="str">
        <f>IF(SUM('A6'!U115:Z115)=6,'A6'!D115,"")</f>
        <v/>
      </c>
      <c r="G101" t="str">
        <f>IF(SUM('A6'!U115:Z115)=6,'A6'!E115,"")</f>
        <v/>
      </c>
      <c r="H101" s="194" t="str">
        <f>IF(SUM('A6'!U115:Z115)=6,'A6'!F115,"")</f>
        <v/>
      </c>
      <c r="I101" s="194" t="str">
        <f>IF(SUM('A6'!U115:Z115)=6,'A6'!G115,"")</f>
        <v/>
      </c>
      <c r="J101" s="194" t="str">
        <f>IF(SUM('A6'!U115:Z115)=6,'A6'!H115,"")</f>
        <v/>
      </c>
    </row>
    <row r="102" spans="1:10" x14ac:dyDescent="0.25">
      <c r="A102" t="str">
        <f>IF(SUM('A6'!U116:Z116)=6,'Angaben KH-Standort'!$D$26,"")</f>
        <v/>
      </c>
      <c r="B102" t="str">
        <f>IF(SUM('A6'!U116:Z116)=6,'Angaben KH-Standort'!$D$27,"")</f>
        <v/>
      </c>
      <c r="C102" t="str">
        <f>IF(SUM('A6'!U116:Z116)=6,'Angaben KH-Standort'!$D$13,"")</f>
        <v/>
      </c>
      <c r="D102" t="str">
        <f>IF(SUM('A6'!U116:Z116)=6,'A1'!$F$15,"")</f>
        <v/>
      </c>
      <c r="E102" t="str">
        <f>IF(SUM('A6'!U116:Z116)=6,'A6'!C116,"")</f>
        <v/>
      </c>
      <c r="F102" t="str">
        <f>IF(SUM('A6'!U116:Z116)=6,'A6'!D116,"")</f>
        <v/>
      </c>
      <c r="G102" t="str">
        <f>IF(SUM('A6'!U116:Z116)=6,'A6'!E116,"")</f>
        <v/>
      </c>
      <c r="H102" s="194" t="str">
        <f>IF(SUM('A6'!U116:Z116)=6,'A6'!F116,"")</f>
        <v/>
      </c>
      <c r="I102" s="194" t="str">
        <f>IF(SUM('A6'!U116:Z116)=6,'A6'!G116,"")</f>
        <v/>
      </c>
      <c r="J102" s="194" t="str">
        <f>IF(SUM('A6'!U116:Z116)=6,'A6'!H116,"")</f>
        <v/>
      </c>
    </row>
    <row r="103" spans="1:10" x14ac:dyDescent="0.25">
      <c r="A103" t="str">
        <f>IF(SUM('A6'!U117:Z117)=6,'Angaben KH-Standort'!$D$26,"")</f>
        <v/>
      </c>
      <c r="B103" t="str">
        <f>IF(SUM('A6'!U117:Z117)=6,'Angaben KH-Standort'!$D$27,"")</f>
        <v/>
      </c>
      <c r="C103" t="str">
        <f>IF(SUM('A6'!U117:Z117)=6,'Angaben KH-Standort'!$D$13,"")</f>
        <v/>
      </c>
      <c r="D103" t="str">
        <f>IF(SUM('A6'!U117:Z117)=6,'A1'!$F$15,"")</f>
        <v/>
      </c>
      <c r="E103" t="str">
        <f>IF(SUM('A6'!U117:Z117)=6,'A6'!C117,"")</f>
        <v/>
      </c>
      <c r="F103" t="str">
        <f>IF(SUM('A6'!U117:Z117)=6,'A6'!D117,"")</f>
        <v/>
      </c>
      <c r="G103" t="str">
        <f>IF(SUM('A6'!U117:Z117)=6,'A6'!E117,"")</f>
        <v/>
      </c>
      <c r="H103" s="194" t="str">
        <f>IF(SUM('A6'!U117:Z117)=6,'A6'!F117,"")</f>
        <v/>
      </c>
      <c r="I103" s="194" t="str">
        <f>IF(SUM('A6'!U117:Z117)=6,'A6'!G117,"")</f>
        <v/>
      </c>
      <c r="J103" s="194" t="str">
        <f>IF(SUM('A6'!U117:Z117)=6,'A6'!H117,"")</f>
        <v/>
      </c>
    </row>
    <row r="104" spans="1:10" x14ac:dyDescent="0.25">
      <c r="A104" t="str">
        <f>IF(SUM('A6'!U118:Z118)=6,'Angaben KH-Standort'!$D$26,"")</f>
        <v/>
      </c>
      <c r="B104" t="str">
        <f>IF(SUM('A6'!U118:Z118)=6,'Angaben KH-Standort'!$D$27,"")</f>
        <v/>
      </c>
      <c r="C104" t="str">
        <f>IF(SUM('A6'!U118:Z118)=6,'Angaben KH-Standort'!$D$13,"")</f>
        <v/>
      </c>
      <c r="D104" t="str">
        <f>IF(SUM('A6'!U118:Z118)=6,'A1'!$F$15,"")</f>
        <v/>
      </c>
      <c r="E104" t="str">
        <f>IF(SUM('A6'!U118:Z118)=6,'A6'!C118,"")</f>
        <v/>
      </c>
      <c r="F104" t="str">
        <f>IF(SUM('A6'!U118:Z118)=6,'A6'!D118,"")</f>
        <v/>
      </c>
      <c r="G104" t="str">
        <f>IF(SUM('A6'!U118:Z118)=6,'A6'!E118,"")</f>
        <v/>
      </c>
      <c r="H104" s="194" t="str">
        <f>IF(SUM('A6'!U118:Z118)=6,'A6'!F118,"")</f>
        <v/>
      </c>
      <c r="I104" s="194" t="str">
        <f>IF(SUM('A6'!U118:Z118)=6,'A6'!G118,"")</f>
        <v/>
      </c>
      <c r="J104" s="194" t="str">
        <f>IF(SUM('A6'!U118:Z118)=6,'A6'!H118,"")</f>
        <v/>
      </c>
    </row>
    <row r="105" spans="1:10" x14ac:dyDescent="0.25">
      <c r="A105" t="str">
        <f>IF(SUM('A6'!U119:Z119)=6,'Angaben KH-Standort'!$D$26,"")</f>
        <v/>
      </c>
      <c r="B105" t="str">
        <f>IF(SUM('A6'!U119:Z119)=6,'Angaben KH-Standort'!$D$27,"")</f>
        <v/>
      </c>
      <c r="C105" t="str">
        <f>IF(SUM('A6'!U119:Z119)=6,'Angaben KH-Standort'!$D$13,"")</f>
        <v/>
      </c>
      <c r="D105" t="str">
        <f>IF(SUM('A6'!U119:Z119)=6,'A1'!$F$15,"")</f>
        <v/>
      </c>
      <c r="E105" t="str">
        <f>IF(SUM('A6'!U119:Z119)=6,'A6'!C119,"")</f>
        <v/>
      </c>
      <c r="F105" t="str">
        <f>IF(SUM('A6'!U119:Z119)=6,'A6'!D119,"")</f>
        <v/>
      </c>
      <c r="G105" t="str">
        <f>IF(SUM('A6'!U119:Z119)=6,'A6'!E119,"")</f>
        <v/>
      </c>
      <c r="H105" s="194" t="str">
        <f>IF(SUM('A6'!U119:Z119)=6,'A6'!F119,"")</f>
        <v/>
      </c>
      <c r="I105" s="194" t="str">
        <f>IF(SUM('A6'!U119:Z119)=6,'A6'!G119,"")</f>
        <v/>
      </c>
      <c r="J105" s="194" t="str">
        <f>IF(SUM('A6'!U119:Z119)=6,'A6'!H119,"")</f>
        <v/>
      </c>
    </row>
    <row r="106" spans="1:10" x14ac:dyDescent="0.25">
      <c r="A106" t="str">
        <f>IF(SUM('A6'!U120:Z120)=6,'Angaben KH-Standort'!$D$26,"")</f>
        <v/>
      </c>
      <c r="B106" t="str">
        <f>IF(SUM('A6'!U120:Z120)=6,'Angaben KH-Standort'!$D$27,"")</f>
        <v/>
      </c>
      <c r="C106" t="str">
        <f>IF(SUM('A6'!U120:Z120)=6,'Angaben KH-Standort'!$D$13,"")</f>
        <v/>
      </c>
      <c r="D106" t="str">
        <f>IF(SUM('A6'!U120:Z120)=6,'A1'!$F$15,"")</f>
        <v/>
      </c>
      <c r="E106" t="str">
        <f>IF(SUM('A6'!U120:Z120)=6,'A6'!C120,"")</f>
        <v/>
      </c>
      <c r="F106" t="str">
        <f>IF(SUM('A6'!U120:Z120)=6,'A6'!D120,"")</f>
        <v/>
      </c>
      <c r="G106" t="str">
        <f>IF(SUM('A6'!U120:Z120)=6,'A6'!E120,"")</f>
        <v/>
      </c>
      <c r="H106" s="194" t="str">
        <f>IF(SUM('A6'!U120:Z120)=6,'A6'!F120,"")</f>
        <v/>
      </c>
      <c r="I106" s="194" t="str">
        <f>IF(SUM('A6'!U120:Z120)=6,'A6'!G120,"")</f>
        <v/>
      </c>
      <c r="J106" s="194" t="str">
        <f>IF(SUM('A6'!U120:Z120)=6,'A6'!H120,"")</f>
        <v/>
      </c>
    </row>
    <row r="107" spans="1:10" x14ac:dyDescent="0.25">
      <c r="A107" t="str">
        <f>IF(SUM('A6'!U121:Z121)=6,'Angaben KH-Standort'!$D$26,"")</f>
        <v/>
      </c>
      <c r="B107" t="str">
        <f>IF(SUM('A6'!U121:Z121)=6,'Angaben KH-Standort'!$D$27,"")</f>
        <v/>
      </c>
      <c r="C107" t="str">
        <f>IF(SUM('A6'!U121:Z121)=6,'Angaben KH-Standort'!$D$13,"")</f>
        <v/>
      </c>
      <c r="D107" t="str">
        <f>IF(SUM('A6'!U121:Z121)=6,'A1'!$F$15,"")</f>
        <v/>
      </c>
      <c r="E107" t="str">
        <f>IF(SUM('A6'!U121:Z121)=6,'A6'!C121,"")</f>
        <v/>
      </c>
      <c r="F107" t="str">
        <f>IF(SUM('A6'!U121:Z121)=6,'A6'!D121,"")</f>
        <v/>
      </c>
      <c r="G107" t="str">
        <f>IF(SUM('A6'!U121:Z121)=6,'A6'!E121,"")</f>
        <v/>
      </c>
      <c r="H107" s="194" t="str">
        <f>IF(SUM('A6'!U121:Z121)=6,'A6'!F121,"")</f>
        <v/>
      </c>
      <c r="I107" s="194" t="str">
        <f>IF(SUM('A6'!U121:Z121)=6,'A6'!G121,"")</f>
        <v/>
      </c>
      <c r="J107" s="194" t="str">
        <f>IF(SUM('A6'!U121:Z121)=6,'A6'!H121,"")</f>
        <v/>
      </c>
    </row>
    <row r="108" spans="1:10" x14ac:dyDescent="0.25">
      <c r="H108" s="194"/>
      <c r="I108" s="194"/>
      <c r="J108" s="194"/>
    </row>
    <row r="109" spans="1:10" x14ac:dyDescent="0.25">
      <c r="H109" s="194"/>
      <c r="I109" s="194"/>
      <c r="J109" s="194"/>
    </row>
    <row r="110" spans="1:10" x14ac:dyDescent="0.25">
      <c r="H110" s="194"/>
      <c r="I110" s="194"/>
      <c r="J110" s="194"/>
    </row>
    <row r="111" spans="1:10" x14ac:dyDescent="0.25">
      <c r="H111" s="194"/>
      <c r="I111" s="194"/>
      <c r="J111" s="194"/>
    </row>
    <row r="112" spans="1:10" x14ac:dyDescent="0.25">
      <c r="H112" s="194"/>
      <c r="I112" s="194"/>
      <c r="J112" s="194"/>
    </row>
    <row r="113" spans="8:10" x14ac:dyDescent="0.25">
      <c r="H113" s="194"/>
      <c r="I113" s="194"/>
      <c r="J113" s="194"/>
    </row>
    <row r="114" spans="8:10" x14ac:dyDescent="0.25">
      <c r="H114" s="194"/>
      <c r="I114" s="194"/>
      <c r="J114" s="194"/>
    </row>
    <row r="115" spans="8:10" x14ac:dyDescent="0.25">
      <c r="H115" s="194"/>
      <c r="I115" s="194"/>
      <c r="J115" s="194"/>
    </row>
    <row r="116" spans="8:10" x14ac:dyDescent="0.25">
      <c r="H116" s="194"/>
      <c r="I116" s="194"/>
      <c r="J116" s="194"/>
    </row>
    <row r="117" spans="8:10" x14ac:dyDescent="0.25">
      <c r="H117" s="194"/>
      <c r="I117" s="194"/>
      <c r="J117" s="19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14</vt:i4>
      </vt:variant>
    </vt:vector>
  </HeadingPairs>
  <TitlesOfParts>
    <vt:vector size="41" baseType="lpstr">
      <vt:lpstr>Hinweise</vt:lpstr>
      <vt:lpstr>Angaben KH-Standort</vt:lpstr>
      <vt:lpstr>Angaben Stationen</vt:lpstr>
      <vt:lpstr>A1</vt:lpstr>
      <vt:lpstr>A2</vt:lpstr>
      <vt:lpstr>A3.1</vt:lpstr>
      <vt:lpstr>A3.2</vt:lpstr>
      <vt:lpstr>A3.3</vt:lpstr>
      <vt:lpstr>A4</vt:lpstr>
      <vt:lpstr>A5.1</vt:lpstr>
      <vt:lpstr>A5.2</vt:lpstr>
      <vt:lpstr>A5.3</vt:lpstr>
      <vt:lpstr>A6</vt:lpstr>
      <vt:lpstr>Unterschriften</vt:lpstr>
      <vt:lpstr>Auswahldaten</vt:lpstr>
      <vt:lpstr>MDKHS</vt:lpstr>
      <vt:lpstr>MDS</vt:lpstr>
      <vt:lpstr>MD1</vt:lpstr>
      <vt:lpstr>MD2</vt:lpstr>
      <vt:lpstr>MD3.1</vt:lpstr>
      <vt:lpstr>MD3.2</vt:lpstr>
      <vt:lpstr>MD3.3</vt:lpstr>
      <vt:lpstr>MD4</vt:lpstr>
      <vt:lpstr>MD5.1</vt:lpstr>
      <vt:lpstr>MD5.2</vt:lpstr>
      <vt:lpstr>MD5.3</vt:lpstr>
      <vt:lpstr>MD6</vt:lpstr>
      <vt:lpstr>'A1'!Druckbereich</vt:lpstr>
      <vt:lpstr>'A2'!Druckbereich</vt:lpstr>
      <vt:lpstr>A3.1!Druckbereich</vt:lpstr>
      <vt:lpstr>A3.2!Druckbereich</vt:lpstr>
      <vt:lpstr>A3.3!Druckbereich</vt:lpstr>
      <vt:lpstr>'A4'!Druckbereich</vt:lpstr>
      <vt:lpstr>A5.1!Druckbereich</vt:lpstr>
      <vt:lpstr>A5.2!Druckbereich</vt:lpstr>
      <vt:lpstr>A5.3!Druckbereich</vt:lpstr>
      <vt:lpstr>'A6'!Druckbereich</vt:lpstr>
      <vt:lpstr>'Angaben KH-Standort'!Druckbereich</vt:lpstr>
      <vt:lpstr>'Angaben Stationen'!Druckbereich</vt:lpstr>
      <vt:lpstr>Hinweise!Druckbereich</vt:lpstr>
      <vt:lpstr>Unterschriften!Druckbereich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PPP TEIL A V1.0.4</dc:title>
  <dc:creator/>
  <cp:keywords>PPP TEIL A V1.0.4</cp:keywords>
  <cp:lastModifiedBy/>
  <dcterms:created xsi:type="dcterms:W3CDTF">2020-03-10T12:34:38Z</dcterms:created>
  <dcterms:modified xsi:type="dcterms:W3CDTF">2020-06-18T15:06:32Z</dcterms:modified>
</cp:coreProperties>
</file>